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965" tabRatio="1000" firstSheet="6" activeTab="18"/>
  </bookViews>
  <sheets>
    <sheet name="リーグ組合せ" sheetId="1" r:id="rId1"/>
    <sheet name="１節" sheetId="2" r:id="rId2"/>
    <sheet name="1節対戦表" sheetId="3" r:id="rId3"/>
    <sheet name="２節" sheetId="4" r:id="rId4"/>
    <sheet name="2節対戦表" sheetId="5" r:id="rId5"/>
    <sheet name="３節" sheetId="6" r:id="rId6"/>
    <sheet name="３節対戦表" sheetId="7" r:id="rId7"/>
    <sheet name="４節" sheetId="8" r:id="rId8"/>
    <sheet name="４節対戦表" sheetId="9" r:id="rId9"/>
    <sheet name="５節" sheetId="10" r:id="rId10"/>
    <sheet name="５節対戦表" sheetId="11" r:id="rId11"/>
    <sheet name="６節" sheetId="12" r:id="rId12"/>
    <sheet name="６節対戦表" sheetId="13" r:id="rId13"/>
    <sheet name="７節" sheetId="14" r:id="rId14"/>
    <sheet name="７節対戦表" sheetId="15" r:id="rId15"/>
    <sheet name="８節" sheetId="16" r:id="rId16"/>
    <sheet name="８節対戦表" sheetId="17" r:id="rId17"/>
    <sheet name="9節 " sheetId="18" r:id="rId18"/>
    <sheet name="9対戦表 " sheetId="19" r:id="rId19"/>
    <sheet name="１０節" sheetId="20" r:id="rId20"/>
    <sheet name="１０節対戦表 " sheetId="21" r:id="rId21"/>
    <sheet name="星取り表" sheetId="22" r:id="rId22"/>
    <sheet name="星取表" sheetId="23" r:id="rId23"/>
  </sheets>
  <externalReferences>
    <externalReference r:id="rId26"/>
  </externalReferences>
  <definedNames>
    <definedName name="ku">#REF!</definedName>
    <definedName name="_xlnm.Print_Area" localSheetId="1">'１節'!$A$1:$AT$48</definedName>
    <definedName name="_xlnm.Print_Area" localSheetId="2">'1節対戦表'!$A$3:$AG$73</definedName>
    <definedName name="組合せ">'リーグ組合せ'!$A$2:$E$26</definedName>
    <definedName name="組合せ2次">#REF!</definedName>
    <definedName name="組合せ3次">#REF!</definedName>
  </definedNames>
  <calcPr fullCalcOnLoad="1"/>
</workbook>
</file>

<file path=xl/sharedStrings.xml><?xml version="1.0" encoding="utf-8"?>
<sst xmlns="http://schemas.openxmlformats.org/spreadsheetml/2006/main" count="3205" uniqueCount="203">
  <si>
    <t>１次ブロック順位</t>
  </si>
  <si>
    <t>ブロック</t>
  </si>
  <si>
    <t>No</t>
  </si>
  <si>
    <t>チーム名</t>
  </si>
  <si>
    <t>リーグブロック順位想定</t>
  </si>
  <si>
    <t>A</t>
  </si>
  <si>
    <t>美濃</t>
  </si>
  <si>
    <t>中濃１</t>
  </si>
  <si>
    <t>旭ヶ丘</t>
  </si>
  <si>
    <t>大和</t>
  </si>
  <si>
    <t>中濃２</t>
  </si>
  <si>
    <t>安桜</t>
  </si>
  <si>
    <t>山手</t>
  </si>
  <si>
    <t>中濃３</t>
  </si>
  <si>
    <t>関さくら</t>
  </si>
  <si>
    <t>B</t>
  </si>
  <si>
    <t>加茂野</t>
  </si>
  <si>
    <t>中濃４</t>
  </si>
  <si>
    <t>瀬尻</t>
  </si>
  <si>
    <t>中濃５</t>
  </si>
  <si>
    <t>金竜</t>
  </si>
  <si>
    <t>武儀</t>
  </si>
  <si>
    <t>中濃６</t>
  </si>
  <si>
    <t>C</t>
  </si>
  <si>
    <t>桜ヶ丘</t>
  </si>
  <si>
    <t>中濃７</t>
  </si>
  <si>
    <t>土田</t>
  </si>
  <si>
    <t>中濃８</t>
  </si>
  <si>
    <t>太田</t>
  </si>
  <si>
    <t>アンフィニ青</t>
  </si>
  <si>
    <t>中濃９</t>
  </si>
  <si>
    <t>D</t>
  </si>
  <si>
    <t>御嵩</t>
  </si>
  <si>
    <t>中濃１０</t>
  </si>
  <si>
    <t>中濃１１</t>
  </si>
  <si>
    <t>コヴィーダ</t>
  </si>
  <si>
    <t>中濃１２</t>
  </si>
  <si>
    <t>坂祝</t>
  </si>
  <si>
    <t>E</t>
  </si>
  <si>
    <t>郡上八幡</t>
  </si>
  <si>
    <t>中濃１３</t>
  </si>
  <si>
    <t>中濃１４</t>
  </si>
  <si>
    <t>西可児</t>
  </si>
  <si>
    <t>中濃１５</t>
  </si>
  <si>
    <t>F</t>
  </si>
  <si>
    <t>今渡</t>
  </si>
  <si>
    <t>中濃１６</t>
  </si>
  <si>
    <t>中部</t>
  </si>
  <si>
    <t>アンフィニ白</t>
  </si>
  <si>
    <t>中濃１７</t>
  </si>
  <si>
    <t>スカーボ</t>
  </si>
  <si>
    <t>中濃１８</t>
  </si>
  <si>
    <t>G</t>
  </si>
  <si>
    <t>中濃１９</t>
  </si>
  <si>
    <t>中濃２０</t>
  </si>
  <si>
    <t>中濃２１</t>
  </si>
  <si>
    <t>下有知</t>
  </si>
  <si>
    <t>H</t>
  </si>
  <si>
    <t>中濃２２</t>
  </si>
  <si>
    <t>中濃２３</t>
  </si>
  <si>
    <t>中濃２４</t>
  </si>
  <si>
    <t>ティグレイ</t>
  </si>
  <si>
    <t>中濃２５</t>
  </si>
  <si>
    <t>中濃２６</t>
  </si>
  <si>
    <t>中濃２７</t>
  </si>
  <si>
    <t>全日本リーグ中濃  第１節</t>
  </si>
  <si>
    <t>抽選</t>
  </si>
  <si>
    <t>Ａクラス</t>
  </si>
  <si>
    <t>Ａ</t>
  </si>
  <si>
    <t>Ｂ</t>
  </si>
  <si>
    <t>Ｃ</t>
  </si>
  <si>
    <t>Ｄ</t>
  </si>
  <si>
    <t>Ｅ</t>
  </si>
  <si>
    <t>Ｆ</t>
  </si>
  <si>
    <t>Ｇ</t>
  </si>
  <si>
    <t>Ｈ</t>
  </si>
  <si>
    <t>結果報告責任チーム</t>
  </si>
  <si>
    <t>会場</t>
  </si>
  <si>
    <t>台山Ｇ</t>
  </si>
  <si>
    <t>旧中濃高校Ｇ</t>
  </si>
  <si>
    <t>Ｌポート</t>
  </si>
  <si>
    <t>白山Ｇ</t>
  </si>
  <si>
    <t>南帷子小</t>
  </si>
  <si>
    <t>今渡北</t>
  </si>
  <si>
    <t>旭小Ｇ</t>
  </si>
  <si>
    <t>坂祝総合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</si>
  <si>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</si>
  <si>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</si>
  <si>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</si>
  <si>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</si>
  <si>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</si>
  <si>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</si>
  <si>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1節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</si>
  <si>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</si>
  <si>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</si>
  <si>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</si>
  <si>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</si>
  <si>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</si>
  <si>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</si>
  <si>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</si>
  <si>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＊リーグ会場は、各ブロック「１」のチームが調整・決定すること。</t>
  </si>
  <si>
    <t>中濃＝旧中濃高校</t>
  </si>
  <si>
    <t>武芸川南＝武芸川南Ｇ</t>
  </si>
  <si>
    <t>牧野グランド</t>
  </si>
  <si>
    <t>＊８人制・中濃ルール無・ピッチ６８☓５０・試合時間２０☓１０☓２０</t>
  </si>
  <si>
    <t>エコパ＝あじさいエコパーク</t>
  </si>
  <si>
    <t xml:space="preserve">  メンバー表必要</t>
  </si>
  <si>
    <t>坂祝総＝坂祝町総合運動場</t>
  </si>
  <si>
    <t>川辺北＝川辺町立川辺北小学校</t>
  </si>
  <si>
    <t>蘇水＝蘇水公園多目的広場</t>
  </si>
  <si>
    <t>南帷子＝可児市立南帷子小学校</t>
  </si>
  <si>
    <t>今渡北＝可児市立今渡北小学校</t>
  </si>
  <si>
    <t>東明＝可児市東明小学校</t>
  </si>
  <si>
    <t>桜ヶ丘＝可児市桜ヶ丘小学校</t>
  </si>
  <si>
    <t>土田＝可児市土田小学校</t>
  </si>
  <si>
    <t>塩河グランド</t>
  </si>
  <si>
    <t>坂戸＝可児市坂戸グランド</t>
  </si>
  <si>
    <t>白山＝御嵩町白山多目的グランド</t>
  </si>
  <si>
    <t>全日本リーグ第１節　</t>
  </si>
  <si>
    <t>Ａブロック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</si>
  <si>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</si>
  <si>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</si>
  <si>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</si>
  <si>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</si>
  <si>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</si>
  <si>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</si>
  <si>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</si>
  <si>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</si>
  <si>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</si>
  <si>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試合時間</t>
  </si>
  <si>
    <t>対　　戦</t>
  </si>
  <si>
    <t>審　　判</t>
  </si>
  <si>
    <t>－</t>
  </si>
  <si>
    <t>Ｂブロック</t>
  </si>
  <si>
    <t>警告　旭ヶ丘　6河合 悠推【反スポ】</t>
  </si>
  <si>
    <t>Ｃブロック</t>
  </si>
  <si>
    <t>Ｄブロック</t>
  </si>
  <si>
    <t>Ｅブロック</t>
  </si>
  <si>
    <t>Ｆブロック</t>
  </si>
  <si>
    <t>.</t>
  </si>
  <si>
    <t>Ｇブロック</t>
  </si>
  <si>
    <t>Ｈブロック</t>
  </si>
  <si>
    <t>全日本リーグ中濃　第２節</t>
  </si>
  <si>
    <t>クラス</t>
  </si>
  <si>
    <t>台山</t>
  </si>
  <si>
    <t>古今</t>
  </si>
  <si>
    <t>西総合</t>
  </si>
  <si>
    <t>肥田瀬北</t>
  </si>
  <si>
    <t>２節</t>
  </si>
  <si>
    <t>＊１次リーグ会場は、各ブロック「１」のチームが調整・決定すること。</t>
  </si>
  <si>
    <t>川辺町川辺北小学校</t>
  </si>
  <si>
    <t>全日本リーグ２節　Ｕ-１２</t>
  </si>
  <si>
    <t>②　☆アン青28・服部素開　反スポ　　☆山手1・飯沼孟　ラフ</t>
  </si>
  <si>
    <t>⓷　☆郡上八幡8・坪生蒼介　反スポ　　</t>
  </si>
  <si>
    <t>全日本リーグ中濃第3節　</t>
  </si>
  <si>
    <t>桜ヶ丘小</t>
  </si>
  <si>
    <t>南部Ｇ</t>
  </si>
  <si>
    <t>可茂特支</t>
  </si>
  <si>
    <t xml:space="preserve">坂祝総合Ｇ   
</t>
  </si>
  <si>
    <t>3節</t>
  </si>
  <si>
    <t>全日本リーグ3節　Ｕ-１２</t>
  </si>
  <si>
    <t>全日本リーグ中濃第4節　</t>
  </si>
  <si>
    <t>エコパＧ</t>
  </si>
  <si>
    <t>中池多目的</t>
  </si>
  <si>
    <t>今渡北小</t>
  </si>
  <si>
    <t>4節</t>
  </si>
  <si>
    <t>全日本リーグ第4節　Ｕ-１２</t>
  </si>
  <si>
    <t>全日本リーグ中濃第5節　</t>
  </si>
  <si>
    <t>古今伝授</t>
  </si>
  <si>
    <t>片倉Ｇ</t>
  </si>
  <si>
    <t>あじさいエコ</t>
  </si>
  <si>
    <t>坂祝総合Ｇ</t>
  </si>
  <si>
    <t>肥田瀬北Ｇ</t>
  </si>
  <si>
    <t>５節</t>
  </si>
  <si>
    <t>全日本リーグ中濃第6節　</t>
  </si>
  <si>
    <t>エコパ</t>
  </si>
  <si>
    <t>片倉小</t>
  </si>
  <si>
    <t>八幡総合</t>
  </si>
  <si>
    <t>下有知Ｇ</t>
  </si>
  <si>
    <t>６節</t>
  </si>
  <si>
    <t>全日本リーグ中濃第7節　</t>
  </si>
  <si>
    <t>7節</t>
  </si>
  <si>
    <t>全日本リーグ中濃第7節　Ｕ-１２</t>
  </si>
  <si>
    <t>全日本リーグ中濃第8節　</t>
  </si>
  <si>
    <t>富加Ｂ＆Ｇ</t>
  </si>
  <si>
    <t>塩河Ｇ</t>
  </si>
  <si>
    <t>8節</t>
  </si>
  <si>
    <t>全日本リーグ中濃第9節　</t>
  </si>
  <si>
    <t>可茂特支Ｇ</t>
  </si>
  <si>
    <t>9節</t>
  </si>
  <si>
    <t>全日本リーグ9節　Ｕ-１２</t>
  </si>
  <si>
    <t>全日本リーグ中濃第10節　</t>
  </si>
  <si>
    <t>10節</t>
  </si>
  <si>
    <t>全日本リーグ第10節　Ｕ-１２</t>
  </si>
  <si>
    <t>１ブロック星取表</t>
  </si>
  <si>
    <t>試合数</t>
  </si>
  <si>
    <t>得失点</t>
  </si>
  <si>
    <t>勝　点</t>
  </si>
  <si>
    <t>暫定順位</t>
  </si>
  <si>
    <t>:</t>
  </si>
  <si>
    <t xml:space="preserve"> </t>
  </si>
  <si>
    <t>２ブロック星取表</t>
  </si>
  <si>
    <t>３ブロック星取表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</si>
</sst>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m&quot;月&quot;d&quot;日&quot;;@"/>
    <numFmt numFmtId="179" formatCode="m/d;@"/>
  </numFmts>
  <fonts count="64">
    <font>
      <sz val="11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b/>
      <sz val="11"/>
      <color indexed="12"/>
      <name val="ＭＳ 明朝"/>
      <family val="1"/>
    </font>
    <font>
      <sz val="11"/>
      <color indexed="51"/>
      <name val="ＭＳ 明朝"/>
      <family val="1"/>
    </font>
    <font>
      <b/>
      <sz val="11"/>
      <color indexed="51"/>
      <name val="ＭＳ 明朝"/>
      <family val="1"/>
    </font>
    <font>
      <sz val="11"/>
      <color indexed="9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2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10"/>
      <name val="HG丸ｺﾞｼｯｸM-PRO"/>
      <family val="3"/>
    </font>
    <font>
      <sz val="11"/>
      <color indexed="8"/>
      <name val="Calibri"/>
      <family val="3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1"/>
      <color theme="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sz val="11"/>
      <color rgb="FFFF0000"/>
      <name val="ＭＳ Ｐゴシック"/>
      <family val="3"/>
    </font>
    <font>
      <b/>
      <sz val="11"/>
      <color rgb="FFFF0000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1" fillId="0" borderId="0" applyFont="0" applyFill="0" applyBorder="0" applyAlignment="0" applyProtection="0"/>
    <xf numFmtId="0" fontId="42" fillId="2" borderId="1" applyNumberFormat="0" applyAlignment="0" applyProtection="0"/>
    <xf numFmtId="177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43" fillId="3" borderId="0" applyNumberFormat="0" applyBorder="0" applyAlignment="0" applyProtection="0"/>
    <xf numFmtId="176" fontId="41" fillId="0" borderId="0" applyFont="0" applyFill="0" applyBorder="0" applyAlignment="0" applyProtection="0"/>
    <xf numFmtId="0" fontId="43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50" fillId="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9" borderId="1" applyNumberFormat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55" fillId="11" borderId="8" applyNumberFormat="0" applyAlignment="0" applyProtection="0"/>
    <xf numFmtId="0" fontId="43" fillId="12" borderId="0" applyNumberFormat="0" applyBorder="0" applyAlignment="0" applyProtection="0"/>
    <xf numFmtId="0" fontId="56" fillId="0" borderId="9" applyNumberFormat="0" applyFill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2" fillId="33" borderId="13" xfId="0" applyNumberFormat="1" applyFont="1" applyFill="1" applyBorder="1" applyAlignment="1">
      <alignment horizontal="left"/>
    </xf>
    <xf numFmtId="178" fontId="2" fillId="33" borderId="0" xfId="0" applyNumberFormat="1" applyFont="1" applyFill="1" applyBorder="1" applyAlignment="1">
      <alignment horizontal="left"/>
    </xf>
    <xf numFmtId="178" fontId="2" fillId="33" borderId="14" xfId="0" applyNumberFormat="1" applyFont="1" applyFill="1" applyBorder="1" applyAlignment="1">
      <alignment horizontal="left"/>
    </xf>
    <xf numFmtId="178" fontId="2" fillId="0" borderId="13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0" fontId="2" fillId="33" borderId="13" xfId="0" applyNumberFormat="1" applyFont="1" applyFill="1" applyBorder="1" applyAlignment="1">
      <alignment horizontal="center" vertical="center"/>
    </xf>
    <xf numFmtId="2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8" fontId="2" fillId="33" borderId="13" xfId="0" applyNumberFormat="1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 horizontal="right"/>
    </xf>
    <xf numFmtId="178" fontId="2" fillId="33" borderId="14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20" fontId="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0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left"/>
    </xf>
    <xf numFmtId="178" fontId="2" fillId="0" borderId="19" xfId="0" applyNumberFormat="1" applyFont="1" applyFill="1" applyBorder="1" applyAlignment="1">
      <alignment horizontal="left"/>
    </xf>
    <xf numFmtId="178" fontId="2" fillId="0" borderId="14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/>
    </xf>
    <xf numFmtId="178" fontId="2" fillId="0" borderId="19" xfId="0" applyNumberFormat="1" applyFont="1" applyFill="1" applyBorder="1" applyAlignment="1">
      <alignment horizontal="center"/>
    </xf>
    <xf numFmtId="178" fontId="2" fillId="0" borderId="13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78" fontId="2" fillId="0" borderId="21" xfId="0" applyNumberFormat="1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20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178" fontId="2" fillId="33" borderId="18" xfId="0" applyNumberFormat="1" applyFont="1" applyFill="1" applyBorder="1" applyAlignment="1">
      <alignment horizontal="left"/>
    </xf>
    <xf numFmtId="178" fontId="2" fillId="33" borderId="19" xfId="0" applyNumberFormat="1" applyFont="1" applyFill="1" applyBorder="1" applyAlignment="1">
      <alignment horizontal="left"/>
    </xf>
    <xf numFmtId="178" fontId="2" fillId="0" borderId="18" xfId="0" applyNumberFormat="1" applyFont="1" applyFill="1" applyBorder="1" applyAlignment="1">
      <alignment horizontal="left" vertical="center"/>
    </xf>
    <xf numFmtId="178" fontId="2" fillId="0" borderId="19" xfId="0" applyNumberFormat="1" applyFont="1" applyFill="1" applyBorder="1" applyAlignment="1">
      <alignment horizontal="left" vertical="center"/>
    </xf>
    <xf numFmtId="178" fontId="2" fillId="33" borderId="13" xfId="0" applyNumberFormat="1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left"/>
    </xf>
    <xf numFmtId="178" fontId="2" fillId="0" borderId="0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8" fontId="2" fillId="33" borderId="18" xfId="0" applyNumberFormat="1" applyFont="1" applyFill="1" applyBorder="1" applyAlignment="1">
      <alignment horizontal="left" vertical="center"/>
    </xf>
    <xf numFmtId="178" fontId="2" fillId="33" borderId="19" xfId="0" applyNumberFormat="1" applyFont="1" applyFill="1" applyBorder="1" applyAlignment="1">
      <alignment horizontal="left" vertical="center"/>
    </xf>
    <xf numFmtId="178" fontId="2" fillId="33" borderId="21" xfId="0" applyNumberFormat="1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 vertical="center"/>
    </xf>
    <xf numFmtId="20" fontId="2" fillId="33" borderId="23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8" fontId="2" fillId="33" borderId="18" xfId="0" applyNumberFormat="1" applyFont="1" applyFill="1" applyBorder="1" applyAlignment="1">
      <alignment horizontal="center"/>
    </xf>
    <xf numFmtId="178" fontId="2" fillId="33" borderId="19" xfId="0" applyNumberFormat="1" applyFont="1" applyFill="1" applyBorder="1" applyAlignment="1">
      <alignment horizontal="center"/>
    </xf>
    <xf numFmtId="178" fontId="2" fillId="33" borderId="13" xfId="0" applyNumberFormat="1" applyFont="1" applyFill="1" applyBorder="1" applyAlignment="1">
      <alignment horizontal="center"/>
    </xf>
    <xf numFmtId="178" fontId="2" fillId="33" borderId="0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8" fontId="2" fillId="33" borderId="13" xfId="0" applyNumberFormat="1" applyFont="1" applyFill="1" applyBorder="1" applyAlignment="1">
      <alignment horizontal="left" vertical="center"/>
    </xf>
    <xf numFmtId="178" fontId="2" fillId="33" borderId="0" xfId="0" applyNumberFormat="1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178" fontId="7" fillId="34" borderId="25" xfId="0" applyNumberFormat="1" applyFont="1" applyFill="1" applyBorder="1" applyAlignment="1">
      <alignment horizontal="center" vertical="center"/>
    </xf>
    <xf numFmtId="178" fontId="7" fillId="34" borderId="47" xfId="0" applyNumberFormat="1" applyFont="1" applyFill="1" applyBorder="1" applyAlignment="1">
      <alignment horizontal="center" vertical="center"/>
    </xf>
    <xf numFmtId="178" fontId="7" fillId="34" borderId="48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center" vertical="center"/>
    </xf>
    <xf numFmtId="0" fontId="7" fillId="34" borderId="13" xfId="0" applyNumberFormat="1" applyFont="1" applyFill="1" applyBorder="1" applyAlignment="1">
      <alignment horizontal="center" vertical="center"/>
    </xf>
    <xf numFmtId="20" fontId="7" fillId="34" borderId="0" xfId="0" applyNumberFormat="1" applyFont="1" applyFill="1" applyBorder="1" applyAlignment="1">
      <alignment horizontal="center" vertical="center"/>
    </xf>
    <xf numFmtId="0" fontId="7" fillId="34" borderId="0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178" fontId="7" fillId="34" borderId="13" xfId="0" applyNumberFormat="1" applyFont="1" applyFill="1" applyBorder="1" applyAlignment="1">
      <alignment horizontal="center" vertical="center"/>
    </xf>
    <xf numFmtId="178" fontId="7" fillId="34" borderId="0" xfId="0" applyNumberFormat="1" applyFont="1" applyFill="1" applyBorder="1" applyAlignment="1">
      <alignment horizontal="center" vertical="center"/>
    </xf>
    <xf numFmtId="178" fontId="7" fillId="34" borderId="14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20" fontId="2" fillId="34" borderId="16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2" fillId="34" borderId="18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9" fontId="2" fillId="34" borderId="13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35" borderId="25" xfId="0" applyNumberFormat="1" applyFont="1" applyFill="1" applyBorder="1" applyAlignment="1">
      <alignment horizontal="left"/>
    </xf>
    <xf numFmtId="178" fontId="2" fillId="35" borderId="47" xfId="0" applyNumberFormat="1" applyFont="1" applyFill="1" applyBorder="1" applyAlignment="1">
      <alignment horizontal="left"/>
    </xf>
    <xf numFmtId="178" fontId="2" fillId="34" borderId="14" xfId="0" applyNumberFormat="1" applyFont="1" applyFill="1" applyBorder="1" applyAlignment="1">
      <alignment horizontal="left"/>
    </xf>
    <xf numFmtId="0" fontId="2" fillId="34" borderId="13" xfId="0" applyNumberFormat="1" applyFont="1" applyFill="1" applyBorder="1" applyAlignment="1">
      <alignment horizontal="center" vertical="center"/>
    </xf>
    <xf numFmtId="20" fontId="2" fillId="34" borderId="0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178" fontId="2" fillId="34" borderId="13" xfId="0" applyNumberFormat="1" applyFont="1" applyFill="1" applyBorder="1" applyAlignment="1">
      <alignment horizontal="right"/>
    </xf>
    <xf numFmtId="178" fontId="2" fillId="34" borderId="0" xfId="0" applyNumberFormat="1" applyFont="1" applyFill="1" applyBorder="1" applyAlignment="1">
      <alignment horizontal="right"/>
    </xf>
    <xf numFmtId="178" fontId="2" fillId="35" borderId="14" xfId="0" applyNumberFormat="1" applyFont="1" applyFill="1" applyBorder="1" applyAlignment="1">
      <alignment horizontal="right"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78" fontId="2" fillId="35" borderId="18" xfId="0" applyNumberFormat="1" applyFont="1" applyFill="1" applyBorder="1" applyAlignment="1">
      <alignment horizontal="left"/>
    </xf>
    <xf numFmtId="178" fontId="2" fillId="0" borderId="47" xfId="0" applyNumberFormat="1" applyFont="1" applyFill="1" applyBorder="1" applyAlignment="1">
      <alignment horizontal="center" vertical="center"/>
    </xf>
    <xf numFmtId="178" fontId="2" fillId="34" borderId="19" xfId="0" applyNumberFormat="1" applyFont="1" applyFill="1" applyBorder="1" applyAlignment="1">
      <alignment horizontal="center" vertical="center"/>
    </xf>
    <xf numFmtId="178" fontId="2" fillId="34" borderId="14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9" fontId="2" fillId="34" borderId="0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20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8" fontId="3" fillId="34" borderId="18" xfId="0" applyNumberFormat="1" applyFont="1" applyFill="1" applyBorder="1" applyAlignment="1">
      <alignment horizontal="center" vertical="center"/>
    </xf>
    <xf numFmtId="178" fontId="3" fillId="34" borderId="19" xfId="0" applyNumberFormat="1" applyFont="1" applyFill="1" applyBorder="1" applyAlignment="1">
      <alignment horizontal="center" vertical="center"/>
    </xf>
    <xf numFmtId="178" fontId="3" fillId="34" borderId="14" xfId="0" applyNumberFormat="1" applyFont="1" applyFill="1" applyBorder="1" applyAlignment="1">
      <alignment horizontal="center" vertical="center"/>
    </xf>
    <xf numFmtId="0" fontId="3" fillId="34" borderId="13" xfId="0" applyNumberFormat="1" applyFont="1" applyFill="1" applyBorder="1" applyAlignment="1">
      <alignment horizontal="center" vertical="center"/>
    </xf>
    <xf numFmtId="20" fontId="3" fillId="34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78" fontId="3" fillId="34" borderId="13" xfId="0" applyNumberFormat="1" applyFont="1" applyFill="1" applyBorder="1" applyAlignment="1">
      <alignment horizontal="center" vertical="center"/>
    </xf>
    <xf numFmtId="178" fontId="3" fillId="34" borderId="0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20" fontId="3" fillId="34" borderId="16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178" fontId="2" fillId="35" borderId="19" xfId="0" applyNumberFormat="1" applyFont="1" applyFill="1" applyBorder="1" applyAlignment="1">
      <alignment horizontal="left"/>
    </xf>
    <xf numFmtId="178" fontId="2" fillId="35" borderId="14" xfId="0" applyNumberFormat="1" applyFont="1" applyFill="1" applyBorder="1" applyAlignment="1">
      <alignment horizontal="left"/>
    </xf>
    <xf numFmtId="178" fontId="2" fillId="34" borderId="13" xfId="0" applyNumberFormat="1" applyFont="1" applyFill="1" applyBorder="1" applyAlignment="1">
      <alignment/>
    </xf>
    <xf numFmtId="49" fontId="3" fillId="34" borderId="19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/>
    </xf>
    <xf numFmtId="178" fontId="2" fillId="34" borderId="0" xfId="0" applyNumberFormat="1" applyFont="1" applyFill="1" applyBorder="1" applyAlignment="1">
      <alignment/>
    </xf>
    <xf numFmtId="0" fontId="59" fillId="0" borderId="0" xfId="0" applyFont="1" applyAlignment="1">
      <alignment vertical="center"/>
    </xf>
    <xf numFmtId="49" fontId="0" fillId="0" borderId="36" xfId="0" applyNumberFormat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78" fontId="2" fillId="35" borderId="13" xfId="0" applyNumberFormat="1" applyFont="1" applyFill="1" applyBorder="1" applyAlignment="1">
      <alignment horizontal="left"/>
    </xf>
    <xf numFmtId="178" fontId="2" fillId="35" borderId="0" xfId="0" applyNumberFormat="1" applyFont="1" applyFill="1" applyBorder="1" applyAlignment="1">
      <alignment horizontal="left"/>
    </xf>
    <xf numFmtId="0" fontId="2" fillId="35" borderId="13" xfId="0" applyFont="1" applyFill="1" applyBorder="1" applyAlignment="1">
      <alignment horizontal="center"/>
    </xf>
    <xf numFmtId="20" fontId="2" fillId="35" borderId="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20" fontId="2" fillId="35" borderId="16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178" fontId="2" fillId="34" borderId="18" xfId="0" applyNumberFormat="1" applyFont="1" applyFill="1" applyBorder="1" applyAlignment="1">
      <alignment horizontal="left" vertical="center"/>
    </xf>
    <xf numFmtId="178" fontId="2" fillId="34" borderId="19" xfId="0" applyNumberFormat="1" applyFont="1" applyFill="1" applyBorder="1" applyAlignment="1">
      <alignment horizontal="left" vertical="center"/>
    </xf>
    <xf numFmtId="178" fontId="2" fillId="35" borderId="21" xfId="0" applyNumberFormat="1" applyFont="1" applyFill="1" applyBorder="1" applyAlignment="1">
      <alignment horizontal="left"/>
    </xf>
    <xf numFmtId="0" fontId="2" fillId="34" borderId="22" xfId="0" applyFont="1" applyFill="1" applyBorder="1" applyAlignment="1">
      <alignment horizontal="center" vertical="center"/>
    </xf>
    <xf numFmtId="20" fontId="2" fillId="34" borderId="23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distributed" vertical="center"/>
    </xf>
    <xf numFmtId="56" fontId="0" fillId="0" borderId="23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20" fontId="0" fillId="0" borderId="49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20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20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5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56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49" xfId="0" applyFont="1" applyBorder="1" applyAlignment="1">
      <alignment horizontal="distributed" vertical="center"/>
    </xf>
    <xf numFmtId="0" fontId="11" fillId="0" borderId="52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1" fillId="0" borderId="29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11" fillId="0" borderId="37" xfId="0" applyFont="1" applyBorder="1" applyAlignment="1">
      <alignment vertical="center"/>
    </xf>
    <xf numFmtId="0" fontId="11" fillId="0" borderId="50" xfId="0" applyFont="1" applyBorder="1" applyAlignment="1">
      <alignment horizontal="distributed" vertical="center"/>
    </xf>
    <xf numFmtId="0" fontId="11" fillId="0" borderId="53" xfId="0" applyFont="1" applyBorder="1" applyAlignment="1">
      <alignment horizontal="distributed" vertical="center"/>
    </xf>
    <xf numFmtId="0" fontId="11" fillId="0" borderId="23" xfId="0" applyFont="1" applyBorder="1" applyAlignment="1">
      <alignment vertical="center"/>
    </xf>
    <xf numFmtId="0" fontId="11" fillId="0" borderId="31" xfId="0" applyFont="1" applyBorder="1" applyAlignment="1">
      <alignment horizontal="distributed" vertical="center"/>
    </xf>
    <xf numFmtId="0" fontId="11" fillId="0" borderId="43" xfId="0" applyFont="1" applyBorder="1" applyAlignment="1">
      <alignment horizontal="distributed" vertical="center"/>
    </xf>
    <xf numFmtId="0" fontId="11" fillId="0" borderId="44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38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0" fontId="11" fillId="37" borderId="0" xfId="0" applyFont="1" applyFill="1" applyBorder="1" applyAlignment="1">
      <alignment vertical="center"/>
    </xf>
    <xf numFmtId="0" fontId="11" fillId="37" borderId="37" xfId="0" applyFont="1" applyFill="1" applyBorder="1" applyAlignment="1">
      <alignment vertical="center"/>
    </xf>
    <xf numFmtId="0" fontId="11" fillId="0" borderId="37" xfId="0" applyFont="1" applyBorder="1" applyAlignment="1">
      <alignment horizontal="distributed" vertical="center"/>
    </xf>
    <xf numFmtId="0" fontId="11" fillId="37" borderId="23" xfId="0" applyFont="1" applyFill="1" applyBorder="1" applyAlignment="1">
      <alignment vertical="center"/>
    </xf>
    <xf numFmtId="0" fontId="11" fillId="0" borderId="23" xfId="0" applyFont="1" applyBorder="1" applyAlignment="1">
      <alignment horizontal="distributed" vertical="center"/>
    </xf>
    <xf numFmtId="56" fontId="0" fillId="0" borderId="23" xfId="0" applyNumberFormat="1" applyFill="1" applyBorder="1" applyAlignment="1">
      <alignment horizontal="center" vertical="center"/>
    </xf>
    <xf numFmtId="0" fontId="11" fillId="37" borderId="44" xfId="0" applyFont="1" applyFill="1" applyBorder="1" applyAlignment="1">
      <alignment vertical="center"/>
    </xf>
    <xf numFmtId="0" fontId="11" fillId="0" borderId="44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11" fillId="0" borderId="45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20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1" fillId="0" borderId="52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11" fillId="0" borderId="37" xfId="0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43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 shrinkToFit="1"/>
    </xf>
    <xf numFmtId="0" fontId="11" fillId="0" borderId="37" xfId="0" applyFont="1" applyBorder="1" applyAlignment="1">
      <alignment horizontal="right" vertical="center" shrinkToFit="1"/>
    </xf>
    <xf numFmtId="0" fontId="11" fillId="0" borderId="43" xfId="0" applyFont="1" applyBorder="1" applyAlignment="1">
      <alignment horizontal="right" vertical="center" shrinkToFit="1"/>
    </xf>
    <xf numFmtId="0" fontId="11" fillId="0" borderId="44" xfId="0" applyFont="1" applyBorder="1" applyAlignment="1">
      <alignment horizontal="right" vertical="center" shrinkToFit="1"/>
    </xf>
    <xf numFmtId="0" fontId="0" fillId="0" borderId="0" xfId="0" applyAlignment="1">
      <alignment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 shrinkToFit="1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right" vertical="center"/>
    </xf>
    <xf numFmtId="0" fontId="11" fillId="0" borderId="54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55" xfId="0" applyFont="1" applyBorder="1" applyAlignment="1">
      <alignment horizontal="right" vertical="center"/>
    </xf>
    <xf numFmtId="0" fontId="0" fillId="0" borderId="56" xfId="0" applyFont="1" applyBorder="1" applyAlignment="1">
      <alignment horizontal="center" vertical="center"/>
    </xf>
    <xf numFmtId="0" fontId="11" fillId="0" borderId="54" xfId="0" applyFont="1" applyBorder="1" applyAlignment="1">
      <alignment horizontal="right" vertical="center" shrinkToFit="1"/>
    </xf>
    <xf numFmtId="0" fontId="11" fillId="0" borderId="55" xfId="0" applyFont="1" applyBorder="1" applyAlignment="1">
      <alignment horizontal="right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 horizontal="distributed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15" fillId="0" borderId="0" xfId="0" applyFont="1" applyAlignment="1">
      <alignment/>
    </xf>
    <xf numFmtId="56" fontId="3" fillId="0" borderId="0" xfId="0" applyNumberFormat="1" applyFont="1" applyAlignment="1">
      <alignment horizontal="center"/>
    </xf>
    <xf numFmtId="56" fontId="3" fillId="0" borderId="14" xfId="0" applyNumberFormat="1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56" fontId="3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20" fontId="3" fillId="0" borderId="28" xfId="0" applyNumberFormat="1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6" fillId="38" borderId="60" xfId="0" applyFont="1" applyFill="1" applyBorder="1" applyAlignment="1">
      <alignment horizontal="distributed" vertical="distributed" wrapText="1"/>
    </xf>
    <xf numFmtId="0" fontId="16" fillId="0" borderId="49" xfId="0" applyFont="1" applyBorder="1" applyAlignment="1">
      <alignment horizontal="distributed" vertical="distributed" wrapText="1"/>
    </xf>
    <xf numFmtId="0" fontId="16" fillId="0" borderId="40" xfId="0" applyFont="1" applyBorder="1" applyAlignment="1">
      <alignment horizontal="distributed" vertical="distributed" wrapText="1"/>
    </xf>
    <xf numFmtId="0" fontId="16" fillId="38" borderId="29" xfId="0" applyFont="1" applyFill="1" applyBorder="1" applyAlignment="1">
      <alignment horizontal="distributed" vertical="distributed" wrapText="1"/>
    </xf>
    <xf numFmtId="0" fontId="16" fillId="0" borderId="29" xfId="0" applyFont="1" applyBorder="1" applyAlignment="1">
      <alignment horizontal="distributed" vertical="distributed" wrapText="1"/>
    </xf>
    <xf numFmtId="0" fontId="16" fillId="0" borderId="40" xfId="0" applyFont="1" applyBorder="1" applyAlignment="1">
      <alignment horizontal="center" vertical="distributed" wrapText="1"/>
    </xf>
    <xf numFmtId="0" fontId="16" fillId="38" borderId="38" xfId="0" applyFont="1" applyFill="1" applyBorder="1" applyAlignment="1">
      <alignment horizontal="distributed" vertical="distributed" wrapText="1"/>
    </xf>
    <xf numFmtId="0" fontId="16" fillId="0" borderId="38" xfId="0" applyFont="1" applyBorder="1" applyAlignment="1">
      <alignment horizontal="distributed" vertical="distributed" wrapText="1"/>
    </xf>
    <xf numFmtId="0" fontId="16" fillId="38" borderId="61" xfId="0" applyFont="1" applyFill="1" applyBorder="1" applyAlignment="1">
      <alignment horizontal="distributed" vertical="distributed" wrapText="1"/>
    </xf>
    <xf numFmtId="0" fontId="16" fillId="0" borderId="62" xfId="0" applyFont="1" applyBorder="1" applyAlignment="1">
      <alignment horizontal="distributed" vertical="distributed" wrapText="1"/>
    </xf>
    <xf numFmtId="0" fontId="16" fillId="0" borderId="41" xfId="0" applyFont="1" applyBorder="1" applyAlignment="1">
      <alignment horizontal="distributed" vertical="distributed" wrapText="1"/>
    </xf>
    <xf numFmtId="0" fontId="16" fillId="0" borderId="41" xfId="0" applyFont="1" applyBorder="1" applyAlignment="1">
      <alignment horizontal="center" vertical="distributed" wrapText="1"/>
    </xf>
    <xf numFmtId="0" fontId="16" fillId="38" borderId="63" xfId="0" applyFont="1" applyFill="1" applyBorder="1" applyAlignment="1">
      <alignment horizontal="distributed" vertical="distributed" wrapText="1"/>
    </xf>
    <xf numFmtId="0" fontId="16" fillId="0" borderId="50" xfId="0" applyFont="1" applyBorder="1" applyAlignment="1">
      <alignment horizontal="distributed" vertical="distributed" wrapText="1"/>
    </xf>
    <xf numFmtId="0" fontId="16" fillId="0" borderId="64" xfId="0" applyFont="1" applyBorder="1" applyAlignment="1">
      <alignment horizontal="distributed" vertical="distributed" wrapText="1"/>
    </xf>
    <xf numFmtId="0" fontId="16" fillId="38" borderId="31" xfId="0" applyFont="1" applyFill="1" applyBorder="1" applyAlignment="1">
      <alignment horizontal="distributed" vertical="distributed" wrapText="1"/>
    </xf>
    <xf numFmtId="0" fontId="16" fillId="0" borderId="31" xfId="0" applyFont="1" applyBorder="1" applyAlignment="1">
      <alignment horizontal="distributed" vertical="distributed" wrapText="1"/>
    </xf>
    <xf numFmtId="0" fontId="16" fillId="0" borderId="64" xfId="0" applyFont="1" applyBorder="1" applyAlignment="1">
      <alignment horizontal="center" vertical="distributed" wrapText="1"/>
    </xf>
    <xf numFmtId="0" fontId="16" fillId="38" borderId="45" xfId="0" applyFont="1" applyFill="1" applyBorder="1" applyAlignment="1">
      <alignment horizontal="distributed" vertical="distributed" wrapText="1"/>
    </xf>
    <xf numFmtId="0" fontId="16" fillId="0" borderId="45" xfId="0" applyFont="1" applyBorder="1" applyAlignment="1">
      <alignment horizontal="distributed" vertical="distributed" wrapText="1"/>
    </xf>
    <xf numFmtId="0" fontId="60" fillId="0" borderId="0" xfId="0" applyFont="1" applyAlignment="1">
      <alignment/>
    </xf>
    <xf numFmtId="0" fontId="3" fillId="0" borderId="0" xfId="0" applyFont="1" applyAlignment="1">
      <alignment/>
    </xf>
    <xf numFmtId="0" fontId="61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16" fillId="0" borderId="49" xfId="0" applyFont="1" applyBorder="1" applyAlignment="1">
      <alignment horizontal="center" vertical="distributed" wrapText="1"/>
    </xf>
    <xf numFmtId="0" fontId="16" fillId="0" borderId="52" xfId="0" applyFont="1" applyBorder="1" applyAlignment="1">
      <alignment horizontal="distributed" vertical="distributed" wrapText="1"/>
    </xf>
    <xf numFmtId="0" fontId="16" fillId="0" borderId="49" xfId="0" applyFont="1" applyFill="1" applyBorder="1" applyAlignment="1">
      <alignment horizontal="distributed" vertical="distributed" wrapText="1"/>
    </xf>
    <xf numFmtId="0" fontId="16" fillId="0" borderId="62" xfId="0" applyFont="1" applyBorder="1" applyAlignment="1">
      <alignment horizontal="center" vertical="distributed" wrapText="1"/>
    </xf>
    <xf numFmtId="0" fontId="16" fillId="0" borderId="65" xfId="0" applyFont="1" applyBorder="1" applyAlignment="1">
      <alignment horizontal="distributed" vertical="distributed" wrapText="1"/>
    </xf>
    <xf numFmtId="0" fontId="16" fillId="0" borderId="62" xfId="0" applyFont="1" applyFill="1" applyBorder="1" applyAlignment="1">
      <alignment horizontal="distributed" vertical="distributed" wrapText="1"/>
    </xf>
    <xf numFmtId="0" fontId="16" fillId="0" borderId="50" xfId="0" applyFont="1" applyBorder="1" applyAlignment="1">
      <alignment horizontal="center" vertical="distributed" wrapText="1"/>
    </xf>
    <xf numFmtId="0" fontId="16" fillId="0" borderId="53" xfId="0" applyFont="1" applyBorder="1" applyAlignment="1">
      <alignment horizontal="distributed" vertical="distributed" wrapText="1"/>
    </xf>
    <xf numFmtId="0" fontId="16" fillId="0" borderId="50" xfId="0" applyFont="1" applyFill="1" applyBorder="1" applyAlignment="1">
      <alignment horizontal="distributed" vertical="distributed" wrapText="1"/>
    </xf>
    <xf numFmtId="0" fontId="3" fillId="0" borderId="0" xfId="0" applyFont="1" applyAlignment="1">
      <alignment horizontal="distributed" vertical="distributed"/>
    </xf>
    <xf numFmtId="0" fontId="3" fillId="0" borderId="0" xfId="0" applyFont="1" applyAlignment="1">
      <alignment vertical="center"/>
    </xf>
    <xf numFmtId="0" fontId="3" fillId="0" borderId="33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16" fillId="0" borderId="67" xfId="0" applyFont="1" applyBorder="1" applyAlignment="1">
      <alignment horizontal="distributed" vertical="distributed" wrapText="1"/>
    </xf>
    <xf numFmtId="0" fontId="16" fillId="0" borderId="52" xfId="0" applyFont="1" applyBorder="1" applyAlignment="1">
      <alignment horizontal="center" vertical="distributed" wrapText="1"/>
    </xf>
    <xf numFmtId="0" fontId="16" fillId="0" borderId="18" xfId="0" applyFont="1" applyFill="1" applyBorder="1" applyAlignment="1">
      <alignment horizontal="distributed" vertical="distributed" wrapText="1"/>
    </xf>
    <xf numFmtId="0" fontId="16" fillId="0" borderId="40" xfId="0" applyFont="1" applyFill="1" applyBorder="1" applyAlignment="1">
      <alignment horizontal="distributed" vertical="distributed" wrapText="1"/>
    </xf>
    <xf numFmtId="0" fontId="16" fillId="0" borderId="19" xfId="0" applyFont="1" applyFill="1" applyBorder="1" applyAlignment="1">
      <alignment horizontal="distributed" vertical="distributed" wrapText="1"/>
    </xf>
    <xf numFmtId="0" fontId="16" fillId="0" borderId="68" xfId="0" applyFont="1" applyBorder="1" applyAlignment="1">
      <alignment horizontal="distributed" vertical="distributed" wrapText="1"/>
    </xf>
    <xf numFmtId="0" fontId="16" fillId="0" borderId="65" xfId="0" applyFont="1" applyBorder="1" applyAlignment="1">
      <alignment horizontal="center" vertical="distributed" wrapText="1"/>
    </xf>
    <xf numFmtId="0" fontId="16" fillId="0" borderId="13" xfId="0" applyFont="1" applyFill="1" applyBorder="1" applyAlignment="1">
      <alignment horizontal="distributed" vertical="distributed" wrapText="1"/>
    </xf>
    <xf numFmtId="0" fontId="16" fillId="0" borderId="41" xfId="0" applyFont="1" applyFill="1" applyBorder="1" applyAlignment="1">
      <alignment horizontal="distributed" vertical="distributed" wrapText="1"/>
    </xf>
    <xf numFmtId="0" fontId="16" fillId="0" borderId="0" xfId="0" applyFont="1" applyFill="1" applyBorder="1" applyAlignment="1">
      <alignment horizontal="distributed" vertical="distributed" wrapText="1"/>
    </xf>
    <xf numFmtId="0" fontId="16" fillId="0" borderId="69" xfId="0" applyFont="1" applyBorder="1" applyAlignment="1">
      <alignment horizontal="distributed" vertical="distributed" wrapText="1"/>
    </xf>
    <xf numFmtId="0" fontId="16" fillId="0" borderId="53" xfId="0" applyFont="1" applyBorder="1" applyAlignment="1">
      <alignment horizontal="center" vertical="distributed" wrapText="1"/>
    </xf>
    <xf numFmtId="0" fontId="16" fillId="0" borderId="22" xfId="0" applyFont="1" applyFill="1" applyBorder="1" applyAlignment="1">
      <alignment horizontal="distributed" vertical="distributed" wrapText="1"/>
    </xf>
    <xf numFmtId="0" fontId="16" fillId="0" borderId="64" xfId="0" applyFont="1" applyFill="1" applyBorder="1" applyAlignment="1">
      <alignment horizontal="distributed" vertical="distributed" wrapText="1"/>
    </xf>
    <xf numFmtId="0" fontId="16" fillId="0" borderId="23" xfId="0" applyFont="1" applyFill="1" applyBorder="1" applyAlignment="1">
      <alignment horizontal="distributed" vertical="distributed" wrapText="1"/>
    </xf>
    <xf numFmtId="0" fontId="3" fillId="36" borderId="0" xfId="0" applyFont="1" applyFill="1" applyAlignment="1">
      <alignment/>
    </xf>
    <xf numFmtId="0" fontId="2" fillId="0" borderId="0" xfId="0" applyFont="1" applyAlignment="1">
      <alignment/>
    </xf>
    <xf numFmtId="58" fontId="3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8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6" fillId="0" borderId="0" xfId="0" applyFont="1" applyBorder="1" applyAlignment="1">
      <alignment horizontal="distributed" vertical="distributed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distributed" vertical="center" wrapText="1"/>
    </xf>
    <xf numFmtId="0" fontId="4" fillId="0" borderId="0" xfId="0" applyFont="1" applyAlignment="1">
      <alignment/>
    </xf>
    <xf numFmtId="0" fontId="16" fillId="38" borderId="52" xfId="0" applyFont="1" applyFill="1" applyBorder="1" applyAlignment="1">
      <alignment horizontal="center" vertical="distributed" wrapText="1"/>
    </xf>
    <xf numFmtId="0" fontId="16" fillId="38" borderId="65" xfId="0" applyFont="1" applyFill="1" applyBorder="1" applyAlignment="1">
      <alignment horizontal="center" vertical="distributed" wrapText="1"/>
    </xf>
    <xf numFmtId="0" fontId="16" fillId="38" borderId="53" xfId="0" applyFont="1" applyFill="1" applyBorder="1" applyAlignment="1">
      <alignment horizontal="center" vertical="distributed" wrapText="1"/>
    </xf>
    <xf numFmtId="56" fontId="3" fillId="0" borderId="66" xfId="0" applyNumberFormat="1" applyFont="1" applyBorder="1" applyAlignment="1">
      <alignment horizontal="center"/>
    </xf>
    <xf numFmtId="56" fontId="3" fillId="0" borderId="37" xfId="0" applyNumberFormat="1" applyFont="1" applyBorder="1" applyAlignment="1">
      <alignment horizontal="center"/>
    </xf>
    <xf numFmtId="56" fontId="3" fillId="0" borderId="54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 vertical="distributed" wrapText="1"/>
    </xf>
    <xf numFmtId="0" fontId="16" fillId="0" borderId="0" xfId="0" applyFont="1" applyBorder="1" applyAlignment="1">
      <alignment horizontal="center" vertical="distributed" wrapText="1"/>
    </xf>
    <xf numFmtId="0" fontId="16" fillId="0" borderId="23" xfId="0" applyFont="1" applyBorder="1" applyAlignment="1">
      <alignment horizontal="center" vertical="distributed" wrapText="1"/>
    </xf>
    <xf numFmtId="0" fontId="11" fillId="0" borderId="53" xfId="0" applyFont="1" applyBorder="1" applyAlignment="1">
      <alignment horizontal="right" vertical="center" shrinkToFit="1"/>
    </xf>
    <xf numFmtId="0" fontId="11" fillId="0" borderId="23" xfId="0" applyFont="1" applyBorder="1" applyAlignment="1">
      <alignment horizontal="right" vertical="center" shrinkToFit="1"/>
    </xf>
    <xf numFmtId="0" fontId="11" fillId="0" borderId="24" xfId="0" applyFont="1" applyBorder="1" applyAlignment="1">
      <alignment horizontal="right" vertical="center" shrinkToFit="1"/>
    </xf>
    <xf numFmtId="0" fontId="16" fillId="38" borderId="60" xfId="0" applyFont="1" applyFill="1" applyBorder="1" applyAlignment="1">
      <alignment horizontal="center" vertical="distributed" wrapText="1"/>
    </xf>
    <xf numFmtId="0" fontId="16" fillId="38" borderId="61" xfId="0" applyFont="1" applyFill="1" applyBorder="1" applyAlignment="1">
      <alignment horizontal="center" vertical="distributed" wrapText="1"/>
    </xf>
    <xf numFmtId="0" fontId="16" fillId="38" borderId="63" xfId="0" applyFont="1" applyFill="1" applyBorder="1" applyAlignment="1">
      <alignment horizontal="center" vertical="distributed" wrapText="1"/>
    </xf>
    <xf numFmtId="0" fontId="11" fillId="0" borderId="70" xfId="0" applyFont="1" applyBorder="1" applyAlignment="1">
      <alignment horizontal="right" vertical="center" shrinkToFit="1"/>
    </xf>
    <xf numFmtId="0" fontId="11" fillId="0" borderId="16" xfId="0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0" fontId="11" fillId="0" borderId="47" xfId="0" applyFont="1" applyBorder="1" applyAlignment="1">
      <alignment horizontal="right" vertical="center" shrinkToFit="1"/>
    </xf>
    <xf numFmtId="0" fontId="0" fillId="0" borderId="0" xfId="0" applyFont="1" applyBorder="1" applyAlignment="1">
      <alignment/>
    </xf>
    <xf numFmtId="0" fontId="3" fillId="0" borderId="33" xfId="0" applyFont="1" applyBorder="1" applyAlignment="1">
      <alignment horizontal="center" wrapText="1"/>
    </xf>
    <xf numFmtId="0" fontId="6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0" fontId="0" fillId="0" borderId="47" xfId="0" applyNumberFormat="1" applyFont="1" applyBorder="1" applyAlignment="1">
      <alignment horizontal="center" vertical="center"/>
    </xf>
    <xf numFmtId="0" fontId="16" fillId="38" borderId="18" xfId="0" applyFont="1" applyFill="1" applyBorder="1" applyAlignment="1">
      <alignment horizontal="distributed" vertical="distributed" wrapText="1"/>
    </xf>
    <xf numFmtId="0" fontId="16" fillId="38" borderId="67" xfId="0" applyFont="1" applyFill="1" applyBorder="1" applyAlignment="1">
      <alignment horizontal="distributed" vertical="distributed" wrapText="1"/>
    </xf>
    <xf numFmtId="0" fontId="16" fillId="0" borderId="52" xfId="0" applyFont="1" applyFill="1" applyBorder="1" applyAlignment="1">
      <alignment horizontal="distributed" vertical="distributed" wrapText="1"/>
    </xf>
    <xf numFmtId="0" fontId="16" fillId="38" borderId="13" xfId="0" applyFont="1" applyFill="1" applyBorder="1" applyAlignment="1">
      <alignment horizontal="distributed" vertical="distributed" wrapText="1"/>
    </xf>
    <xf numFmtId="0" fontId="16" fillId="38" borderId="68" xfId="0" applyFont="1" applyFill="1" applyBorder="1" applyAlignment="1">
      <alignment horizontal="distributed" vertical="distributed" wrapText="1"/>
    </xf>
    <xf numFmtId="0" fontId="16" fillId="0" borderId="65" xfId="0" applyFont="1" applyFill="1" applyBorder="1" applyAlignment="1">
      <alignment horizontal="distributed" vertical="distributed" wrapText="1"/>
    </xf>
    <xf numFmtId="0" fontId="16" fillId="38" borderId="22" xfId="0" applyFont="1" applyFill="1" applyBorder="1" applyAlignment="1">
      <alignment horizontal="distributed" vertical="distributed" wrapText="1"/>
    </xf>
    <xf numFmtId="0" fontId="16" fillId="38" borderId="69" xfId="0" applyFont="1" applyFill="1" applyBorder="1" applyAlignment="1">
      <alignment horizontal="distributed" vertical="distributed" wrapText="1"/>
    </xf>
    <xf numFmtId="0" fontId="16" fillId="0" borderId="53" xfId="0" applyFont="1" applyFill="1" applyBorder="1" applyAlignment="1">
      <alignment horizontal="distributed" vertical="distributed" wrapText="1"/>
    </xf>
    <xf numFmtId="0" fontId="15" fillId="0" borderId="71" xfId="0" applyFont="1" applyBorder="1" applyAlignment="1">
      <alignment/>
    </xf>
    <xf numFmtId="0" fontId="63" fillId="0" borderId="71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0" xfId="0" applyFont="1" applyBorder="1" applyAlignment="1">
      <alignment/>
    </xf>
    <xf numFmtId="0" fontId="3" fillId="39" borderId="73" xfId="0" applyFont="1" applyFill="1" applyBorder="1" applyAlignment="1">
      <alignment/>
    </xf>
    <xf numFmtId="0" fontId="3" fillId="39" borderId="7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39" borderId="74" xfId="0" applyFont="1" applyFill="1" applyBorder="1" applyAlignment="1">
      <alignment/>
    </xf>
    <xf numFmtId="0" fontId="3" fillId="0" borderId="47" xfId="0" applyFont="1" applyBorder="1" applyAlignment="1">
      <alignment/>
    </xf>
    <xf numFmtId="0" fontId="3" fillId="0" borderId="71" xfId="0" applyFont="1" applyBorder="1" applyAlignment="1">
      <alignment/>
    </xf>
    <xf numFmtId="0" fontId="3" fillId="0" borderId="71" xfId="0" applyFont="1" applyFill="1" applyBorder="1" applyAlignment="1">
      <alignment/>
    </xf>
    <xf numFmtId="0" fontId="3" fillId="39" borderId="75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76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11" fillId="0" borderId="0" xfId="0" applyFont="1" applyBorder="1" applyAlignment="1" quotePrefix="1">
      <alignment vertical="center"/>
    </xf>
    <xf numFmtId="0" fontId="11" fillId="0" borderId="37" xfId="0" applyFont="1" applyBorder="1" applyAlignment="1" quotePrefix="1">
      <alignment vertical="center"/>
    </xf>
    <xf numFmtId="0" fontId="11" fillId="0" borderId="23" xfId="0" applyFont="1" applyBorder="1" applyAlignment="1" quotePrefix="1">
      <alignment vertical="center"/>
    </xf>
    <xf numFmtId="0" fontId="11" fillId="0" borderId="44" xfId="0" applyFont="1" applyBorder="1" applyAlignment="1" quotePrefix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4</xdr:row>
      <xdr:rowOff>28575</xdr:rowOff>
    </xdr:from>
    <xdr:ext cx="714375" cy="323850"/>
    <xdr:sp>
      <xdr:nvSpPr>
        <xdr:cNvPr id="1" name="Rectangle 13"/>
        <xdr:cNvSpPr>
          <a:spLocks/>
        </xdr:cNvSpPr>
      </xdr:nvSpPr>
      <xdr:spPr>
        <a:xfrm>
          <a:off x="8648700" y="733425"/>
          <a:ext cx="714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再調整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95250</xdr:colOff>
      <xdr:row>4</xdr:row>
      <xdr:rowOff>114300</xdr:rowOff>
    </xdr:from>
    <xdr:ext cx="714375" cy="323850"/>
    <xdr:sp>
      <xdr:nvSpPr>
        <xdr:cNvPr id="1" name="Rectangle 13"/>
        <xdr:cNvSpPr>
          <a:spLocks/>
        </xdr:cNvSpPr>
      </xdr:nvSpPr>
      <xdr:spPr>
        <a:xfrm>
          <a:off x="6477000" y="819150"/>
          <a:ext cx="714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再調整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152400</xdr:colOff>
      <xdr:row>4</xdr:row>
      <xdr:rowOff>76200</xdr:rowOff>
    </xdr:from>
    <xdr:ext cx="714375" cy="323850"/>
    <xdr:sp>
      <xdr:nvSpPr>
        <xdr:cNvPr id="1" name="Rectangle 15"/>
        <xdr:cNvSpPr>
          <a:spLocks/>
        </xdr:cNvSpPr>
      </xdr:nvSpPr>
      <xdr:spPr>
        <a:xfrm>
          <a:off x="3619500" y="781050"/>
          <a:ext cx="714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再調整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23&#20840;&#26085;&#12522;&#12540;&#12464;6&#31680;&#12288;&#65288;&#21152;&#33538;&#37326;JFC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ーグ組合せ"/>
      <sheetName val="１節"/>
      <sheetName val="1節対戦表"/>
      <sheetName val="２節"/>
      <sheetName val="2節対戦表"/>
      <sheetName val="３節"/>
      <sheetName val="３節対戦表"/>
      <sheetName val="４節"/>
      <sheetName val="４節対戦表"/>
      <sheetName val="５節"/>
      <sheetName val="５節対戦表"/>
      <sheetName val="６節"/>
      <sheetName val="６節対戦表"/>
      <sheetName val="７節"/>
      <sheetName val="７節対戦表"/>
      <sheetName val="８節"/>
      <sheetName val="８節対戦表"/>
      <sheetName val="9節 "/>
      <sheetName val="9対戦表 "/>
      <sheetName val="１０節"/>
      <sheetName val="１０節対戦表 "/>
      <sheetName val="星取表 (修正)"/>
      <sheetName val="星取表"/>
      <sheetName val="星取表 (2)"/>
    </sheetNames>
    <sheetDataSet>
      <sheetData sheetId="0">
        <row r="2">
          <cell r="D2" t="str">
            <v>美濃</v>
          </cell>
        </row>
        <row r="3">
          <cell r="D3" t="str">
            <v>大和</v>
          </cell>
        </row>
        <row r="4">
          <cell r="D4" t="str">
            <v>山手</v>
          </cell>
        </row>
        <row r="5">
          <cell r="D5" t="str">
            <v>加茂野</v>
          </cell>
        </row>
        <row r="6">
          <cell r="D6" t="str">
            <v>旭ヶ丘</v>
          </cell>
        </row>
        <row r="7">
          <cell r="D7" t="str">
            <v>武儀</v>
          </cell>
        </row>
        <row r="8">
          <cell r="D8" t="str">
            <v>桜ヶ丘</v>
          </cell>
        </row>
        <row r="9">
          <cell r="D9" t="str">
            <v>土田</v>
          </cell>
        </row>
        <row r="10">
          <cell r="D10" t="str">
            <v>アンフィニ青</v>
          </cell>
        </row>
        <row r="11">
          <cell r="D11" t="str">
            <v>御嵩</v>
          </cell>
        </row>
        <row r="12">
          <cell r="D12" t="str">
            <v>太田</v>
          </cell>
        </row>
        <row r="13">
          <cell r="D13" t="str">
            <v>コヴィーダ</v>
          </cell>
        </row>
        <row r="14">
          <cell r="D14" t="str">
            <v>郡上八幡</v>
          </cell>
        </row>
        <row r="15">
          <cell r="D15" t="str">
            <v>瀬尻</v>
          </cell>
        </row>
        <row r="16">
          <cell r="D16" t="str">
            <v>西可児</v>
          </cell>
        </row>
        <row r="17">
          <cell r="D17" t="str">
            <v>今渡</v>
          </cell>
        </row>
        <row r="18">
          <cell r="D18" t="str">
            <v>アンフィニ白</v>
          </cell>
        </row>
        <row r="19">
          <cell r="D19" t="str">
            <v>スカーボ</v>
          </cell>
        </row>
        <row r="20">
          <cell r="D20" t="str">
            <v>中部</v>
          </cell>
        </row>
        <row r="21">
          <cell r="D21" t="str">
            <v>金竜</v>
          </cell>
        </row>
        <row r="22">
          <cell r="D22" t="str">
            <v>関さくら</v>
          </cell>
        </row>
        <row r="23">
          <cell r="D23" t="str">
            <v>坂祝</v>
          </cell>
        </row>
        <row r="24">
          <cell r="D24" t="str">
            <v>安桜</v>
          </cell>
        </row>
        <row r="25">
          <cell r="D25" t="str">
            <v>下有知</v>
          </cell>
        </row>
        <row r="26">
          <cell r="D26" t="str">
            <v>ティグレイ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="150" zoomScaleNormal="150" workbookViewId="0" topLeftCell="A4">
      <selection activeCell="F18" sqref="F18"/>
    </sheetView>
  </sheetViews>
  <sheetFormatPr defaultColWidth="9.00390625" defaultRowHeight="13.5"/>
  <cols>
    <col min="1" max="1" width="19.00390625" style="323" customWidth="1"/>
    <col min="2" max="2" width="8.75390625" style="323" customWidth="1"/>
    <col min="3" max="3" width="4.00390625" style="323" bestFit="1" customWidth="1"/>
    <col min="4" max="4" width="14.00390625" style="323" customWidth="1"/>
    <col min="5" max="5" width="20.375" style="323" customWidth="1"/>
    <col min="6" max="9" width="9.00390625" style="323" customWidth="1"/>
    <col min="10" max="10" width="13.75390625" style="323" customWidth="1"/>
    <col min="11" max="16384" width="9.00390625" style="323" customWidth="1"/>
  </cols>
  <sheetData>
    <row r="1" spans="1:5" ht="14.25">
      <c r="A1" s="323" t="s">
        <v>0</v>
      </c>
      <c r="B1" s="459" t="s">
        <v>1</v>
      </c>
      <c r="C1" s="459" t="s">
        <v>2</v>
      </c>
      <c r="D1" s="459" t="s">
        <v>3</v>
      </c>
      <c r="E1" s="460" t="s">
        <v>4</v>
      </c>
    </row>
    <row r="2" spans="1:10" ht="13.5">
      <c r="A2" s="461" t="str">
        <f>B2&amp;ASC(E2)</f>
        <v>A1</v>
      </c>
      <c r="B2" s="462" t="s">
        <v>5</v>
      </c>
      <c r="C2" s="462">
        <v>1</v>
      </c>
      <c r="D2" s="416" t="s">
        <v>6</v>
      </c>
      <c r="E2" s="463">
        <v>1</v>
      </c>
      <c r="G2"/>
      <c r="H2" s="323" t="s">
        <v>7</v>
      </c>
      <c r="J2" s="472" t="s">
        <v>8</v>
      </c>
    </row>
    <row r="3" spans="1:10" ht="13.5">
      <c r="A3" s="461" t="str">
        <f aca="true" t="shared" si="0" ref="A3:A26">B3&amp;ASC(E3)</f>
        <v>A2</v>
      </c>
      <c r="B3" s="462" t="s">
        <v>5</v>
      </c>
      <c r="C3" s="462">
        <v>2</v>
      </c>
      <c r="D3" s="416" t="s">
        <v>9</v>
      </c>
      <c r="E3" s="464">
        <v>2</v>
      </c>
      <c r="G3"/>
      <c r="H3" s="323" t="s">
        <v>10</v>
      </c>
      <c r="J3" s="472" t="s">
        <v>11</v>
      </c>
    </row>
    <row r="4" spans="1:10" ht="13.5">
      <c r="A4" s="461" t="str">
        <f t="shared" si="0"/>
        <v>A3</v>
      </c>
      <c r="B4" s="465" t="s">
        <v>5</v>
      </c>
      <c r="C4" s="465">
        <v>3</v>
      </c>
      <c r="D4" s="466" t="s">
        <v>12</v>
      </c>
      <c r="E4" s="467">
        <v>3</v>
      </c>
      <c r="G4"/>
      <c r="H4" s="323" t="s">
        <v>13</v>
      </c>
      <c r="J4" s="472" t="s">
        <v>14</v>
      </c>
    </row>
    <row r="5" spans="1:10" ht="13.5">
      <c r="A5" s="461" t="str">
        <f t="shared" si="0"/>
        <v>B1</v>
      </c>
      <c r="B5" s="462" t="s">
        <v>15</v>
      </c>
      <c r="C5" s="468">
        <v>4</v>
      </c>
      <c r="D5" s="416" t="s">
        <v>16</v>
      </c>
      <c r="E5" s="464">
        <v>1</v>
      </c>
      <c r="G5"/>
      <c r="H5" s="323" t="s">
        <v>17</v>
      </c>
      <c r="J5" s="476" t="s">
        <v>18</v>
      </c>
    </row>
    <row r="6" spans="1:10" ht="13.5">
      <c r="A6" s="461" t="str">
        <f t="shared" si="0"/>
        <v>B2</v>
      </c>
      <c r="B6" s="462" t="s">
        <v>15</v>
      </c>
      <c r="C6" s="462">
        <v>5</v>
      </c>
      <c r="D6" s="416" t="s">
        <v>8</v>
      </c>
      <c r="E6" s="464">
        <v>2</v>
      </c>
      <c r="G6"/>
      <c r="H6" s="323" t="s">
        <v>19</v>
      </c>
      <c r="J6" s="472" t="s">
        <v>20</v>
      </c>
    </row>
    <row r="7" spans="1:10" ht="13.5">
      <c r="A7" s="461" t="str">
        <f t="shared" si="0"/>
        <v>B3</v>
      </c>
      <c r="B7" s="465" t="s">
        <v>15</v>
      </c>
      <c r="C7" s="465">
        <v>6</v>
      </c>
      <c r="D7" s="466" t="s">
        <v>21</v>
      </c>
      <c r="E7" s="467">
        <v>3</v>
      </c>
      <c r="G7"/>
      <c r="H7" s="323" t="s">
        <v>22</v>
      </c>
      <c r="J7" s="472" t="s">
        <v>21</v>
      </c>
    </row>
    <row r="8" spans="1:10" ht="13.5">
      <c r="A8" s="461" t="str">
        <f t="shared" si="0"/>
        <v>C1</v>
      </c>
      <c r="B8" s="462" t="s">
        <v>23</v>
      </c>
      <c r="C8" s="468">
        <v>7</v>
      </c>
      <c r="D8" s="416" t="s">
        <v>24</v>
      </c>
      <c r="E8" s="464">
        <v>1</v>
      </c>
      <c r="G8"/>
      <c r="H8" s="323" t="s">
        <v>25</v>
      </c>
      <c r="J8" s="472" t="s">
        <v>6</v>
      </c>
    </row>
    <row r="9" spans="1:10" ht="13.5">
      <c r="A9" s="461" t="str">
        <f t="shared" si="0"/>
        <v>C2</v>
      </c>
      <c r="B9" s="462" t="s">
        <v>23</v>
      </c>
      <c r="C9" s="462">
        <v>8</v>
      </c>
      <c r="D9" s="416" t="s">
        <v>26</v>
      </c>
      <c r="E9" s="464">
        <v>2</v>
      </c>
      <c r="G9"/>
      <c r="H9" s="323" t="s">
        <v>27</v>
      </c>
      <c r="J9" s="472" t="s">
        <v>28</v>
      </c>
    </row>
    <row r="10" spans="1:10" ht="14.25">
      <c r="A10" s="461" t="str">
        <f t="shared" si="0"/>
        <v>C3</v>
      </c>
      <c r="B10" s="469" t="s">
        <v>23</v>
      </c>
      <c r="C10" s="469">
        <v>9</v>
      </c>
      <c r="D10" s="470" t="s">
        <v>29</v>
      </c>
      <c r="E10" s="471">
        <v>3</v>
      </c>
      <c r="G10"/>
      <c r="H10" s="323" t="s">
        <v>30</v>
      </c>
      <c r="J10" s="472" t="s">
        <v>16</v>
      </c>
    </row>
    <row r="11" spans="1:10" ht="13.5">
      <c r="A11" s="461" t="str">
        <f t="shared" si="0"/>
        <v>D1</v>
      </c>
      <c r="B11" s="416" t="s">
        <v>31</v>
      </c>
      <c r="C11" s="462">
        <v>10</v>
      </c>
      <c r="D11" s="416" t="s">
        <v>32</v>
      </c>
      <c r="E11" s="463">
        <v>1</v>
      </c>
      <c r="G11"/>
      <c r="H11" s="323" t="s">
        <v>33</v>
      </c>
      <c r="J11" s="472" t="s">
        <v>12</v>
      </c>
    </row>
    <row r="12" spans="1:10" ht="13.5">
      <c r="A12" s="461" t="str">
        <f t="shared" si="0"/>
        <v>D2</v>
      </c>
      <c r="B12" s="416" t="s">
        <v>31</v>
      </c>
      <c r="C12" s="462">
        <v>11</v>
      </c>
      <c r="D12" s="472" t="s">
        <v>28</v>
      </c>
      <c r="E12" s="464">
        <v>2</v>
      </c>
      <c r="G12"/>
      <c r="H12" s="323" t="s">
        <v>34</v>
      </c>
      <c r="J12" s="472" t="s">
        <v>35</v>
      </c>
    </row>
    <row r="13" spans="1:10" ht="13.5">
      <c r="A13" s="461" t="str">
        <f t="shared" si="0"/>
        <v>D3</v>
      </c>
      <c r="B13" s="466" t="s">
        <v>31</v>
      </c>
      <c r="C13" s="465">
        <v>12</v>
      </c>
      <c r="D13" s="466" t="s">
        <v>35</v>
      </c>
      <c r="E13" s="467">
        <v>3</v>
      </c>
      <c r="G13"/>
      <c r="H13" s="323" t="s">
        <v>36</v>
      </c>
      <c r="J13" s="472" t="s">
        <v>37</v>
      </c>
    </row>
    <row r="14" spans="1:10" ht="13.5">
      <c r="A14" s="461" t="str">
        <f t="shared" si="0"/>
        <v>E1</v>
      </c>
      <c r="B14" s="416" t="s">
        <v>38</v>
      </c>
      <c r="C14" s="468">
        <v>13</v>
      </c>
      <c r="D14" s="416" t="s">
        <v>39</v>
      </c>
      <c r="E14" s="464">
        <v>1</v>
      </c>
      <c r="G14"/>
      <c r="H14" s="323" t="s">
        <v>40</v>
      </c>
      <c r="J14" s="472" t="s">
        <v>32</v>
      </c>
    </row>
    <row r="15" spans="1:10" ht="13.5">
      <c r="A15" s="461" t="str">
        <f t="shared" si="0"/>
        <v>E2</v>
      </c>
      <c r="B15" s="416" t="s">
        <v>38</v>
      </c>
      <c r="C15" s="462">
        <v>14</v>
      </c>
      <c r="D15" s="323" t="s">
        <v>18</v>
      </c>
      <c r="E15" s="464">
        <v>2</v>
      </c>
      <c r="G15"/>
      <c r="H15" s="323" t="s">
        <v>41</v>
      </c>
      <c r="J15" s="472" t="s">
        <v>24</v>
      </c>
    </row>
    <row r="16" spans="1:10" ht="13.5">
      <c r="A16" s="461" t="str">
        <f t="shared" si="0"/>
        <v>E3</v>
      </c>
      <c r="B16" s="466" t="s">
        <v>38</v>
      </c>
      <c r="C16" s="465">
        <v>15</v>
      </c>
      <c r="D16" s="466" t="s">
        <v>42</v>
      </c>
      <c r="E16" s="467">
        <v>3</v>
      </c>
      <c r="G16"/>
      <c r="H16" s="323" t="s">
        <v>43</v>
      </c>
      <c r="J16" s="472" t="s">
        <v>26</v>
      </c>
    </row>
    <row r="17" spans="1:10" ht="13.5">
      <c r="A17" s="461" t="str">
        <f t="shared" si="0"/>
        <v>F1</v>
      </c>
      <c r="B17" s="416" t="s">
        <v>44</v>
      </c>
      <c r="C17" s="468">
        <v>16</v>
      </c>
      <c r="D17" s="472" t="s">
        <v>45</v>
      </c>
      <c r="E17" s="464">
        <v>1</v>
      </c>
      <c r="G17"/>
      <c r="H17" s="323" t="s">
        <v>46</v>
      </c>
      <c r="J17" s="472" t="s">
        <v>47</v>
      </c>
    </row>
    <row r="18" spans="1:10" ht="13.5">
      <c r="A18" s="461" t="str">
        <f t="shared" si="0"/>
        <v>F2</v>
      </c>
      <c r="B18" s="416" t="s">
        <v>44</v>
      </c>
      <c r="C18" s="462">
        <v>17</v>
      </c>
      <c r="D18" s="416" t="s">
        <v>48</v>
      </c>
      <c r="E18" s="464">
        <v>2</v>
      </c>
      <c r="G18"/>
      <c r="H18" s="323" t="s">
        <v>49</v>
      </c>
      <c r="J18" s="472" t="s">
        <v>42</v>
      </c>
    </row>
    <row r="19" spans="1:10" ht="14.25">
      <c r="A19" s="461" t="str">
        <f t="shared" si="0"/>
        <v>F3</v>
      </c>
      <c r="B19" s="470" t="s">
        <v>44</v>
      </c>
      <c r="C19" s="469">
        <v>18</v>
      </c>
      <c r="D19" s="470" t="s">
        <v>50</v>
      </c>
      <c r="E19" s="471">
        <v>3</v>
      </c>
      <c r="G19"/>
      <c r="H19" s="323" t="s">
        <v>51</v>
      </c>
      <c r="J19" s="472" t="s">
        <v>45</v>
      </c>
    </row>
    <row r="20" spans="1:10" ht="13.5">
      <c r="A20" s="461" t="str">
        <f t="shared" si="0"/>
        <v>G1</v>
      </c>
      <c r="B20" s="416" t="s">
        <v>52</v>
      </c>
      <c r="C20" s="462">
        <v>19</v>
      </c>
      <c r="D20" s="472" t="s">
        <v>47</v>
      </c>
      <c r="E20" s="463">
        <v>1</v>
      </c>
      <c r="G20"/>
      <c r="H20" s="323" t="s">
        <v>53</v>
      </c>
      <c r="J20" s="472" t="s">
        <v>39</v>
      </c>
    </row>
    <row r="21" spans="1:10" ht="13.5">
      <c r="A21" s="461" t="str">
        <f t="shared" si="0"/>
        <v>G2</v>
      </c>
      <c r="B21" s="416" t="s">
        <v>52</v>
      </c>
      <c r="C21" s="462">
        <v>20</v>
      </c>
      <c r="D21" s="416" t="s">
        <v>20</v>
      </c>
      <c r="E21" s="464">
        <v>2</v>
      </c>
      <c r="G21" s="473"/>
      <c r="H21" s="323" t="s">
        <v>54</v>
      </c>
      <c r="J21" s="472" t="s">
        <v>9</v>
      </c>
    </row>
    <row r="22" spans="1:10" ht="13.5">
      <c r="A22" s="461" t="str">
        <f t="shared" si="0"/>
        <v>G3</v>
      </c>
      <c r="B22" s="466" t="s">
        <v>52</v>
      </c>
      <c r="C22" s="465">
        <v>21</v>
      </c>
      <c r="D22" s="466" t="s">
        <v>14</v>
      </c>
      <c r="E22" s="467">
        <v>3</v>
      </c>
      <c r="G22"/>
      <c r="H22" s="323" t="s">
        <v>55</v>
      </c>
      <c r="J22" s="476" t="s">
        <v>56</v>
      </c>
    </row>
    <row r="23" spans="1:10" ht="13.5">
      <c r="A23" s="461" t="str">
        <f t="shared" si="0"/>
        <v>H1</v>
      </c>
      <c r="B23" s="416" t="s">
        <v>57</v>
      </c>
      <c r="C23" s="462">
        <v>22</v>
      </c>
      <c r="D23" s="416" t="s">
        <v>37</v>
      </c>
      <c r="E23" s="464">
        <v>1</v>
      </c>
      <c r="G23" s="473"/>
      <c r="H23" s="323" t="s">
        <v>58</v>
      </c>
      <c r="J23" s="472" t="s">
        <v>29</v>
      </c>
    </row>
    <row r="24" spans="1:10" ht="13.5">
      <c r="A24" s="461" t="str">
        <f t="shared" si="0"/>
        <v>H2</v>
      </c>
      <c r="B24" s="416" t="s">
        <v>57</v>
      </c>
      <c r="C24" s="462">
        <v>23</v>
      </c>
      <c r="D24" s="472" t="s">
        <v>11</v>
      </c>
      <c r="E24" s="464">
        <v>2</v>
      </c>
      <c r="G24"/>
      <c r="H24" s="323" t="s">
        <v>59</v>
      </c>
      <c r="J24" s="472" t="s">
        <v>48</v>
      </c>
    </row>
    <row r="25" spans="1:10" ht="13.5">
      <c r="A25" s="461" t="str">
        <f t="shared" si="0"/>
        <v>H3</v>
      </c>
      <c r="B25" s="416" t="s">
        <v>57</v>
      </c>
      <c r="C25" s="462">
        <v>24</v>
      </c>
      <c r="D25" s="323" t="s">
        <v>56</v>
      </c>
      <c r="E25" s="464">
        <v>3</v>
      </c>
      <c r="G25"/>
      <c r="H25" s="323" t="s">
        <v>60</v>
      </c>
      <c r="J25" s="472" t="s">
        <v>61</v>
      </c>
    </row>
    <row r="26" spans="1:10" ht="14.25">
      <c r="A26" s="461" t="str">
        <f t="shared" si="0"/>
        <v>H4</v>
      </c>
      <c r="B26" s="474" t="s">
        <v>57</v>
      </c>
      <c r="C26" s="469">
        <v>25</v>
      </c>
      <c r="D26" s="470" t="s">
        <v>61</v>
      </c>
      <c r="E26" s="471">
        <v>4</v>
      </c>
      <c r="G26"/>
      <c r="H26" s="323" t="s">
        <v>62</v>
      </c>
      <c r="J26" s="472" t="s">
        <v>50</v>
      </c>
    </row>
    <row r="27" spans="1:8" ht="13.5">
      <c r="A27" s="462"/>
      <c r="B27" s="462"/>
      <c r="C27" s="462"/>
      <c r="D27" s="475"/>
      <c r="E27" s="475"/>
      <c r="F27" s="475"/>
      <c r="G27"/>
      <c r="H27" s="323" t="s">
        <v>63</v>
      </c>
    </row>
    <row r="28" spans="1:10" ht="13.5">
      <c r="A28" s="462"/>
      <c r="B28" s="462"/>
      <c r="C28" s="462"/>
      <c r="D28" s="475"/>
      <c r="E28" s="475"/>
      <c r="F28" s="475"/>
      <c r="G28"/>
      <c r="H28" s="323" t="s">
        <v>64</v>
      </c>
      <c r="J28" s="416"/>
    </row>
    <row r="29" spans="1:12" ht="13.5">
      <c r="A29" s="462"/>
      <c r="B29" s="462"/>
      <c r="C29" s="462"/>
      <c r="D29" s="475"/>
      <c r="E29" s="475"/>
      <c r="F29" s="475"/>
      <c r="G29"/>
      <c r="J29" s="416"/>
      <c r="L29" s="462"/>
    </row>
    <row r="30" spans="4:6" ht="13.5">
      <c r="D30" s="475"/>
      <c r="E30" s="475"/>
      <c r="F30" s="475"/>
    </row>
    <row r="31" spans="4:10" ht="13.5">
      <c r="D31" s="475"/>
      <c r="E31" s="475"/>
      <c r="F31" s="475"/>
      <c r="J31" s="416"/>
    </row>
  </sheetData>
  <sheetProtection/>
  <printOptions/>
  <pageMargins left="0" right="0" top="0.9842519685039371" bottom="0" header="0.5118110236220472" footer="0.5118110236220472"/>
  <pageSetup orientation="portrait" paperSize="9" scale="1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50"/>
  <sheetViews>
    <sheetView workbookViewId="0" topLeftCell="A1">
      <selection activeCell="O6" sqref="O6:Q6"/>
    </sheetView>
  </sheetViews>
  <sheetFormatPr defaultColWidth="2.50390625" defaultRowHeight="13.5"/>
  <cols>
    <col min="1" max="8" width="2.50390625" style="323" customWidth="1"/>
    <col min="9" max="50" width="4.25390625" style="323" customWidth="1"/>
    <col min="51" max="51" width="2.50390625" style="323" customWidth="1"/>
    <col min="52" max="16384" width="2.50390625" style="323" customWidth="1"/>
  </cols>
  <sheetData>
    <row r="1" spans="1:32" ht="13.5" customHeight="1">
      <c r="A1" s="324" t="s">
        <v>167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</row>
    <row r="2" spans="1:41" ht="13.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409">
        <v>43295</v>
      </c>
      <c r="AH2" s="409"/>
      <c r="AI2" s="409"/>
      <c r="AJ2" s="409"/>
      <c r="AK2" s="409"/>
      <c r="AL2" s="409"/>
      <c r="AM2" s="323" t="s">
        <v>66</v>
      </c>
      <c r="AN2" s="410"/>
      <c r="AO2" s="410"/>
    </row>
    <row r="3" spans="2:43" ht="14.25">
      <c r="B3" s="325"/>
      <c r="C3" s="325"/>
      <c r="D3" s="325"/>
      <c r="E3" s="326" t="s">
        <v>68</v>
      </c>
      <c r="F3" s="326"/>
      <c r="G3" s="326"/>
      <c r="H3" s="326"/>
      <c r="I3" s="323" t="s">
        <v>143</v>
      </c>
      <c r="AH3" s="411"/>
      <c r="AI3" s="411"/>
      <c r="AJ3" s="411"/>
      <c r="AK3" s="411"/>
      <c r="AM3" s="367"/>
      <c r="AN3" s="412"/>
      <c r="AO3" s="412"/>
      <c r="AQ3" s="410"/>
    </row>
    <row r="4" spans="2:40" ht="14.25">
      <c r="B4" s="325"/>
      <c r="C4" s="325"/>
      <c r="D4" s="325"/>
      <c r="E4" s="326"/>
      <c r="F4" s="326"/>
      <c r="G4" s="326"/>
      <c r="H4" s="326"/>
      <c r="I4" s="331" t="s">
        <v>68</v>
      </c>
      <c r="J4" s="332"/>
      <c r="K4" s="333"/>
      <c r="L4" s="331" t="s">
        <v>69</v>
      </c>
      <c r="M4" s="332"/>
      <c r="N4" s="333"/>
      <c r="O4" s="331" t="s">
        <v>70</v>
      </c>
      <c r="P4" s="332"/>
      <c r="Q4" s="332"/>
      <c r="R4" s="331" t="s">
        <v>71</v>
      </c>
      <c r="S4" s="332"/>
      <c r="T4" s="332"/>
      <c r="U4" s="370" t="s">
        <v>72</v>
      </c>
      <c r="V4" s="371"/>
      <c r="W4" s="371"/>
      <c r="X4" s="331" t="s">
        <v>73</v>
      </c>
      <c r="Y4" s="332"/>
      <c r="Z4" s="332"/>
      <c r="AA4" s="331" t="s">
        <v>74</v>
      </c>
      <c r="AB4" s="332"/>
      <c r="AC4" s="333"/>
      <c r="AD4" s="332" t="s">
        <v>75</v>
      </c>
      <c r="AE4" s="332"/>
      <c r="AF4" s="332"/>
      <c r="AG4" s="332"/>
      <c r="AH4" s="413"/>
      <c r="AI4" s="411"/>
      <c r="AJ4" s="411"/>
      <c r="AK4" s="411"/>
      <c r="AL4" s="414"/>
      <c r="AM4" s="415"/>
      <c r="AN4" s="323" t="s">
        <v>76</v>
      </c>
    </row>
    <row r="5" spans="3:40" ht="13.5" customHeight="1">
      <c r="C5" s="327" t="s">
        <v>77</v>
      </c>
      <c r="D5" s="327"/>
      <c r="E5" s="327"/>
      <c r="F5" s="327"/>
      <c r="G5" s="327"/>
      <c r="H5" s="327"/>
      <c r="I5" s="334" t="s">
        <v>168</v>
      </c>
      <c r="J5" s="335"/>
      <c r="K5" s="336"/>
      <c r="L5" s="334" t="s">
        <v>169</v>
      </c>
      <c r="M5" s="335"/>
      <c r="N5" s="336"/>
      <c r="O5" s="334" t="s">
        <v>155</v>
      </c>
      <c r="P5" s="337"/>
      <c r="Q5" s="335"/>
      <c r="R5" s="334" t="s">
        <v>170</v>
      </c>
      <c r="S5" s="337"/>
      <c r="T5" s="335"/>
      <c r="U5" s="372" t="s">
        <v>169</v>
      </c>
      <c r="V5" s="373"/>
      <c r="W5" s="374"/>
      <c r="X5" s="375" t="s">
        <v>80</v>
      </c>
      <c r="Y5" s="387"/>
      <c r="Z5" s="387"/>
      <c r="AA5" s="375" t="s">
        <v>171</v>
      </c>
      <c r="AB5" s="387"/>
      <c r="AC5" s="388"/>
      <c r="AD5" s="387" t="s">
        <v>172</v>
      </c>
      <c r="AE5" s="387"/>
      <c r="AF5" s="387"/>
      <c r="AG5" s="387"/>
      <c r="AH5" s="413"/>
      <c r="AI5" s="411"/>
      <c r="AJ5" s="411"/>
      <c r="AK5" s="411"/>
      <c r="AL5" s="414"/>
      <c r="AM5" s="367"/>
      <c r="AN5" s="416" t="s">
        <v>86</v>
      </c>
    </row>
    <row r="6" spans="3:40" ht="13.5" customHeight="1">
      <c r="C6" s="327" t="s">
        <v>87</v>
      </c>
      <c r="D6" s="327"/>
      <c r="E6" s="327"/>
      <c r="F6" s="327"/>
      <c r="G6" s="327"/>
      <c r="H6" s="327"/>
      <c r="I6" s="338">
        <v>45094</v>
      </c>
      <c r="J6" s="339"/>
      <c r="K6" s="340"/>
      <c r="L6" s="338">
        <v>45094</v>
      </c>
      <c r="M6" s="339"/>
      <c r="N6" s="340"/>
      <c r="O6" s="338">
        <v>45123</v>
      </c>
      <c r="P6" s="339"/>
      <c r="Q6" s="340"/>
      <c r="R6" s="338">
        <v>45087</v>
      </c>
      <c r="S6" s="339"/>
      <c r="T6" s="340"/>
      <c r="U6" s="338">
        <v>45094</v>
      </c>
      <c r="V6" s="339"/>
      <c r="W6" s="340"/>
      <c r="X6" s="338">
        <v>45094</v>
      </c>
      <c r="Y6" s="339"/>
      <c r="Z6" s="340"/>
      <c r="AA6" s="338">
        <v>45094</v>
      </c>
      <c r="AB6" s="339"/>
      <c r="AC6" s="340"/>
      <c r="AD6" s="338">
        <v>45122</v>
      </c>
      <c r="AE6" s="339"/>
      <c r="AF6" s="389"/>
      <c r="AG6" s="340"/>
      <c r="AH6" s="411"/>
      <c r="AI6" s="411"/>
      <c r="AJ6" s="411"/>
      <c r="AK6" s="411"/>
      <c r="AL6" s="414"/>
      <c r="AM6" s="367"/>
      <c r="AN6" s="323" t="s">
        <v>88</v>
      </c>
    </row>
    <row r="7" spans="3:39" ht="13.5" customHeight="1">
      <c r="C7" s="327" t="s">
        <v>89</v>
      </c>
      <c r="D7" s="327"/>
      <c r="E7" s="327"/>
      <c r="F7" s="327"/>
      <c r="G7" s="327"/>
      <c r="H7" s="327"/>
      <c r="I7" s="341">
        <v>0.3958333333333333</v>
      </c>
      <c r="J7" s="339"/>
      <c r="K7" s="340"/>
      <c r="L7" s="341">
        <v>0.375</v>
      </c>
      <c r="M7" s="339"/>
      <c r="N7" s="340"/>
      <c r="O7" s="341">
        <v>0.3541666666666667</v>
      </c>
      <c r="P7" s="339"/>
      <c r="Q7" s="340"/>
      <c r="R7" s="341">
        <v>0.3958333333333333</v>
      </c>
      <c r="S7" s="339"/>
      <c r="T7" s="340"/>
      <c r="U7" s="341">
        <v>0.5625</v>
      </c>
      <c r="V7" s="339"/>
      <c r="W7" s="340"/>
      <c r="X7" s="341">
        <v>0.5625</v>
      </c>
      <c r="Y7" s="339"/>
      <c r="Z7" s="340"/>
      <c r="AA7" s="341">
        <v>0.3958333333333333</v>
      </c>
      <c r="AB7" s="339"/>
      <c r="AC7" s="340"/>
      <c r="AD7" s="341">
        <v>0.3958333333333333</v>
      </c>
      <c r="AE7" s="339"/>
      <c r="AF7" s="389"/>
      <c r="AG7" s="340"/>
      <c r="AH7" s="411"/>
      <c r="AI7" s="411"/>
      <c r="AJ7" s="411"/>
      <c r="AK7" s="411"/>
      <c r="AL7" s="414"/>
      <c r="AM7" s="367"/>
    </row>
    <row r="8" spans="9:46" ht="13.5">
      <c r="I8" s="342">
        <v>1</v>
      </c>
      <c r="J8" s="343">
        <v>2</v>
      </c>
      <c r="K8" s="344">
        <v>3</v>
      </c>
      <c r="L8" s="342">
        <v>4</v>
      </c>
      <c r="M8" s="343">
        <v>5</v>
      </c>
      <c r="N8" s="345">
        <v>6</v>
      </c>
      <c r="O8" s="342">
        <v>7</v>
      </c>
      <c r="P8" s="343">
        <v>8</v>
      </c>
      <c r="Q8" s="345">
        <v>9</v>
      </c>
      <c r="R8" s="342">
        <v>10</v>
      </c>
      <c r="S8" s="343">
        <v>11</v>
      </c>
      <c r="T8" s="345">
        <v>12</v>
      </c>
      <c r="U8" s="342">
        <v>13</v>
      </c>
      <c r="V8" s="343">
        <v>14</v>
      </c>
      <c r="W8" s="345">
        <v>15</v>
      </c>
      <c r="X8" s="342">
        <v>16</v>
      </c>
      <c r="Y8" s="345">
        <v>17</v>
      </c>
      <c r="Z8" s="345">
        <v>18</v>
      </c>
      <c r="AA8" s="390">
        <v>19</v>
      </c>
      <c r="AB8" s="343">
        <v>20</v>
      </c>
      <c r="AC8" s="344">
        <v>21</v>
      </c>
      <c r="AD8" s="391">
        <v>22</v>
      </c>
      <c r="AE8" s="345">
        <v>23</v>
      </c>
      <c r="AF8" s="345">
        <v>24</v>
      </c>
      <c r="AG8" s="344">
        <v>25</v>
      </c>
      <c r="AH8" s="411"/>
      <c r="AI8" s="411"/>
      <c r="AJ8" s="411"/>
      <c r="AK8" s="411"/>
      <c r="AL8" s="417"/>
      <c r="AM8" s="418" t="s">
        <v>90</v>
      </c>
      <c r="AN8" s="419" t="s">
        <v>91</v>
      </c>
      <c r="AO8" s="386"/>
      <c r="AP8" s="386"/>
      <c r="AQ8" s="386"/>
      <c r="AR8" s="386"/>
      <c r="AS8" s="386"/>
      <c r="AT8" s="386"/>
    </row>
    <row r="9" spans="3:46" ht="13.5" customHeight="1">
      <c r="C9" s="328" t="s">
        <v>173</v>
      </c>
      <c r="I9" s="346" t="str">
        <f>'リーグ組合せ'!D3</f>
        <v>大和</v>
      </c>
      <c r="J9" s="347" t="str">
        <f>'リーグ組合せ'!D4</f>
        <v>山手</v>
      </c>
      <c r="K9" s="348" t="str">
        <f>'リーグ組合せ'!D2</f>
        <v>美濃</v>
      </c>
      <c r="L9" s="349" t="str">
        <f>'リーグ組合せ'!D6</f>
        <v>旭ヶ丘</v>
      </c>
      <c r="M9" s="350" t="str">
        <f>'リーグ組合せ'!D7</f>
        <v>武儀</v>
      </c>
      <c r="N9" s="351" t="str">
        <f>'リーグ組合せ'!D5</f>
        <v>加茂野</v>
      </c>
      <c r="O9" s="352" t="str">
        <f>'リーグ組合せ'!D9</f>
        <v>土田</v>
      </c>
      <c r="P9" s="353" t="str">
        <f>'リーグ組合せ'!D10</f>
        <v>アンフィニ青</v>
      </c>
      <c r="Q9" s="376" t="str">
        <f>'リーグ組合せ'!D8</f>
        <v>桜ヶ丘</v>
      </c>
      <c r="R9" s="346" t="str">
        <f>'リーグ組合せ'!D12</f>
        <v>太田</v>
      </c>
      <c r="S9" s="347" t="str">
        <f>'リーグ組合せ'!D13</f>
        <v>コヴィーダ</v>
      </c>
      <c r="T9" s="377" t="str">
        <f>'リーグ組合せ'!D11</f>
        <v>御嵩</v>
      </c>
      <c r="U9" s="346" t="str">
        <f>'リーグ組合せ'!D15</f>
        <v>瀬尻</v>
      </c>
      <c r="V9" s="378" t="str">
        <f>'リーグ組合せ'!D16</f>
        <v>西可児</v>
      </c>
      <c r="W9" s="378" t="str">
        <f>'リーグ組合せ'!D14</f>
        <v>郡上八幡</v>
      </c>
      <c r="X9" s="346" t="str">
        <f>'リーグ組合せ'!D18</f>
        <v>アンフィニ白</v>
      </c>
      <c r="Y9" s="392" t="str">
        <f>'リーグ組合せ'!D19</f>
        <v>スカーボ</v>
      </c>
      <c r="Z9" s="393" t="str">
        <f>'リーグ組合せ'!D17</f>
        <v>今渡</v>
      </c>
      <c r="AA9" s="346" t="str">
        <f>'リーグ組合せ'!D22</f>
        <v>関さくら</v>
      </c>
      <c r="AB9" s="392" t="str">
        <f>'リーグ組合せ'!D23</f>
        <v>坂祝</v>
      </c>
      <c r="AC9" s="392" t="str">
        <f>'リーグ組合せ'!D25</f>
        <v>下有知</v>
      </c>
      <c r="AD9" s="346" t="str">
        <f>'リーグ組合せ'!D21</f>
        <v>金竜</v>
      </c>
      <c r="AE9" s="392" t="str">
        <f>'リーグ組合せ'!D26</f>
        <v>ティグレイ</v>
      </c>
      <c r="AF9" s="392" t="str">
        <f>'リーグ組合せ'!D20</f>
        <v>中部</v>
      </c>
      <c r="AG9" s="348" t="str">
        <f>'リーグ組合せ'!D24</f>
        <v>安桜</v>
      </c>
      <c r="AH9" s="411"/>
      <c r="AI9" s="411"/>
      <c r="AJ9" s="411"/>
      <c r="AK9" s="411"/>
      <c r="AL9" s="420"/>
      <c r="AN9" s="386"/>
      <c r="AO9" s="386"/>
      <c r="AP9" s="386"/>
      <c r="AQ9" s="419" t="s">
        <v>93</v>
      </c>
      <c r="AR9" s="386"/>
      <c r="AS9" s="386"/>
      <c r="AT9" s="386"/>
    </row>
    <row r="10" spans="3:40" ht="13.5" customHeight="1">
      <c r="C10" s="329">
        <v>45094</v>
      </c>
      <c r="D10" s="329"/>
      <c r="E10" s="329"/>
      <c r="F10" s="329"/>
      <c r="G10" s="329"/>
      <c r="H10" s="330"/>
      <c r="I10" s="354"/>
      <c r="J10" s="355"/>
      <c r="K10" s="356"/>
      <c r="L10" s="349"/>
      <c r="M10" s="350"/>
      <c r="N10" s="357"/>
      <c r="O10" s="352"/>
      <c r="P10" s="353"/>
      <c r="Q10" s="379"/>
      <c r="R10" s="354"/>
      <c r="S10" s="355"/>
      <c r="T10" s="380"/>
      <c r="U10" s="354"/>
      <c r="V10" s="381"/>
      <c r="W10" s="381"/>
      <c r="X10" s="354"/>
      <c r="Y10" s="397"/>
      <c r="Z10" s="398"/>
      <c r="AA10" s="354"/>
      <c r="AB10" s="397"/>
      <c r="AC10" s="397"/>
      <c r="AD10" s="354"/>
      <c r="AE10" s="397"/>
      <c r="AF10" s="397"/>
      <c r="AG10" s="356"/>
      <c r="AH10" s="411"/>
      <c r="AI10" s="411"/>
      <c r="AJ10" s="411"/>
      <c r="AK10" s="411"/>
      <c r="AL10" s="420"/>
      <c r="AM10" s="421" t="s">
        <v>90</v>
      </c>
      <c r="AN10" s="323" t="s">
        <v>94</v>
      </c>
    </row>
    <row r="11" spans="9:46" ht="21.75" customHeight="1">
      <c r="I11" s="354"/>
      <c r="J11" s="355"/>
      <c r="K11" s="356"/>
      <c r="L11" s="349"/>
      <c r="M11" s="350"/>
      <c r="N11" s="357"/>
      <c r="O11" s="352"/>
      <c r="P11" s="353"/>
      <c r="Q11" s="379"/>
      <c r="R11" s="354"/>
      <c r="S11" s="355"/>
      <c r="T11" s="380"/>
      <c r="U11" s="354"/>
      <c r="V11" s="381"/>
      <c r="W11" s="381"/>
      <c r="X11" s="354"/>
      <c r="Y11" s="397"/>
      <c r="Z11" s="398"/>
      <c r="AA11" s="354"/>
      <c r="AB11" s="397"/>
      <c r="AC11" s="397"/>
      <c r="AD11" s="354"/>
      <c r="AE11" s="397"/>
      <c r="AF11" s="397"/>
      <c r="AG11" s="356"/>
      <c r="AH11" s="413"/>
      <c r="AI11" s="411"/>
      <c r="AJ11" s="411"/>
      <c r="AK11" s="411"/>
      <c r="AL11" s="420"/>
      <c r="AM11" s="422" t="s">
        <v>90</v>
      </c>
      <c r="AN11" s="423" t="s">
        <v>95</v>
      </c>
      <c r="AO11" s="423"/>
      <c r="AP11" s="423"/>
      <c r="AQ11" s="423"/>
      <c r="AR11" s="423"/>
      <c r="AS11" s="423"/>
      <c r="AT11" s="423"/>
    </row>
    <row r="12" spans="9:46" ht="13.5" customHeight="1">
      <c r="I12" s="354"/>
      <c r="J12" s="355"/>
      <c r="K12" s="356"/>
      <c r="L12" s="349"/>
      <c r="M12" s="350"/>
      <c r="N12" s="357"/>
      <c r="O12" s="352"/>
      <c r="P12" s="353"/>
      <c r="Q12" s="379"/>
      <c r="R12" s="354"/>
      <c r="S12" s="355"/>
      <c r="T12" s="380"/>
      <c r="U12" s="354"/>
      <c r="V12" s="381"/>
      <c r="W12" s="381"/>
      <c r="X12" s="354"/>
      <c r="Y12" s="397"/>
      <c r="Z12" s="398"/>
      <c r="AA12" s="354"/>
      <c r="AB12" s="397"/>
      <c r="AC12" s="397"/>
      <c r="AD12" s="354"/>
      <c r="AE12" s="397"/>
      <c r="AF12" s="397"/>
      <c r="AG12" s="356"/>
      <c r="AH12" s="411"/>
      <c r="AI12" s="411"/>
      <c r="AJ12" s="411"/>
      <c r="AK12" s="411"/>
      <c r="AL12" s="420"/>
      <c r="AM12" s="422" t="s">
        <v>90</v>
      </c>
      <c r="AN12" s="423" t="s">
        <v>96</v>
      </c>
      <c r="AO12" s="423"/>
      <c r="AP12" s="423"/>
      <c r="AQ12" s="423"/>
      <c r="AR12" s="423"/>
      <c r="AS12" s="423"/>
      <c r="AT12" s="423"/>
    </row>
    <row r="13" spans="9:45" ht="25.5" customHeight="1">
      <c r="I13" s="358"/>
      <c r="J13" s="359"/>
      <c r="K13" s="360"/>
      <c r="L13" s="361"/>
      <c r="M13" s="362"/>
      <c r="N13" s="363"/>
      <c r="O13" s="364"/>
      <c r="P13" s="365"/>
      <c r="Q13" s="382"/>
      <c r="R13" s="358"/>
      <c r="S13" s="359"/>
      <c r="T13" s="383"/>
      <c r="U13" s="358"/>
      <c r="V13" s="384"/>
      <c r="W13" s="384"/>
      <c r="X13" s="358"/>
      <c r="Y13" s="402"/>
      <c r="Z13" s="403"/>
      <c r="AA13" s="358"/>
      <c r="AB13" s="402"/>
      <c r="AC13" s="402"/>
      <c r="AD13" s="358"/>
      <c r="AE13" s="402"/>
      <c r="AF13" s="402"/>
      <c r="AG13" s="360"/>
      <c r="AH13" s="411"/>
      <c r="AI13" s="411"/>
      <c r="AJ13" s="411"/>
      <c r="AK13" s="411"/>
      <c r="AL13" s="420"/>
      <c r="AM13" s="422" t="s">
        <v>90</v>
      </c>
      <c r="AN13" s="386" t="s">
        <v>97</v>
      </c>
      <c r="AO13" s="424"/>
      <c r="AP13" s="424"/>
      <c r="AQ13" s="424"/>
      <c r="AR13" s="424"/>
      <c r="AS13" s="386"/>
    </row>
    <row r="14" spans="34:40" ht="13.5">
      <c r="AH14" s="411"/>
      <c r="AI14" s="411"/>
      <c r="AJ14" s="411"/>
      <c r="AK14" s="411"/>
      <c r="AM14" s="421" t="s">
        <v>90</v>
      </c>
      <c r="AN14" s="323" t="s">
        <v>98</v>
      </c>
    </row>
    <row r="15" spans="39:63" ht="17.25" customHeight="1">
      <c r="AM15" s="421" t="s">
        <v>90</v>
      </c>
      <c r="AN15" s="386" t="s">
        <v>99</v>
      </c>
      <c r="AO15" s="386"/>
      <c r="AP15" s="386"/>
      <c r="AQ15" s="386"/>
      <c r="AR15" s="386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</row>
    <row r="16" spans="9:63" ht="17.25">
      <c r="I16" s="366" t="s">
        <v>149</v>
      </c>
      <c r="J16" s="367"/>
      <c r="T16" s="385"/>
      <c r="AM16" s="422" t="s">
        <v>90</v>
      </c>
      <c r="AN16" s="423" t="s">
        <v>101</v>
      </c>
      <c r="AO16" s="423"/>
      <c r="AP16" s="423"/>
      <c r="AQ16" s="423"/>
      <c r="AR16" s="423"/>
      <c r="AS16" s="423"/>
      <c r="AT16" s="423"/>
      <c r="AZ16" s="425"/>
      <c r="BA16" s="425"/>
      <c r="BB16" s="425"/>
      <c r="BC16" s="425"/>
      <c r="BD16" s="425"/>
      <c r="BE16" s="425"/>
      <c r="BF16" s="425"/>
      <c r="BG16" s="425"/>
      <c r="BH16" s="425"/>
      <c r="BI16" s="425"/>
      <c r="BJ16" s="425"/>
      <c r="BK16" s="425"/>
    </row>
    <row r="17" spans="9:63" ht="17.25">
      <c r="I17" s="367"/>
      <c r="J17" s="367"/>
      <c r="T17" s="385"/>
      <c r="AM17" s="421" t="s">
        <v>90</v>
      </c>
      <c r="AN17" s="323" t="s">
        <v>102</v>
      </c>
      <c r="AZ17" s="425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425"/>
    </row>
    <row r="18" spans="9:63" ht="17.25">
      <c r="I18" s="368"/>
      <c r="J18" s="367"/>
      <c r="T18" s="385"/>
      <c r="AM18" s="421" t="s">
        <v>90</v>
      </c>
      <c r="AN18" s="386" t="s">
        <v>103</v>
      </c>
      <c r="AO18" s="386"/>
      <c r="AZ18" s="425"/>
      <c r="BA18" s="425"/>
      <c r="BB18" s="425"/>
      <c r="BC18" s="425"/>
      <c r="BD18" s="425"/>
      <c r="BE18" s="425"/>
      <c r="BF18" s="425"/>
      <c r="BG18" s="425"/>
      <c r="BH18" s="425"/>
      <c r="BI18" s="425"/>
      <c r="BJ18" s="425"/>
      <c r="BK18" s="425"/>
    </row>
    <row r="19" spans="9:63" ht="17.25" customHeight="1">
      <c r="I19" s="369" t="s">
        <v>104</v>
      </c>
      <c r="J19" s="367"/>
      <c r="T19" s="385"/>
      <c r="AE19" s="408"/>
      <c r="AF19" s="408"/>
      <c r="AM19" s="418" t="s">
        <v>90</v>
      </c>
      <c r="AN19" s="386" t="s">
        <v>105</v>
      </c>
      <c r="AO19" s="386"/>
      <c r="AP19" s="386"/>
      <c r="AQ19" s="386"/>
      <c r="AR19" s="386"/>
      <c r="AS19" s="386"/>
      <c r="AT19" s="386"/>
      <c r="AZ19" s="425"/>
      <c r="BA19" s="425"/>
      <c r="BB19" s="425"/>
      <c r="BC19" s="425"/>
      <c r="BD19" s="425"/>
      <c r="BE19" s="425"/>
      <c r="BF19" s="425"/>
      <c r="BG19" s="425"/>
      <c r="BH19" s="425"/>
      <c r="BI19" s="425"/>
      <c r="BJ19" s="425"/>
      <c r="BK19" s="425"/>
    </row>
    <row r="20" spans="9:63" ht="17.25">
      <c r="I20" s="369" t="s">
        <v>106</v>
      </c>
      <c r="J20" s="367"/>
      <c r="T20" s="385"/>
      <c r="AE20" s="408"/>
      <c r="AF20" s="408"/>
      <c r="AM20" s="422" t="s">
        <v>90</v>
      </c>
      <c r="AN20" s="423" t="s">
        <v>107</v>
      </c>
      <c r="AO20" s="423"/>
      <c r="AP20" s="423"/>
      <c r="AQ20" s="423"/>
      <c r="AR20" s="423"/>
      <c r="AS20" s="423"/>
      <c r="AT20" s="423"/>
      <c r="AZ20" s="425"/>
      <c r="BA20" s="425"/>
      <c r="BB20" s="425"/>
      <c r="BC20" s="425"/>
      <c r="BD20" s="425"/>
      <c r="BE20" s="425"/>
      <c r="BF20" s="425"/>
      <c r="BG20" s="425"/>
      <c r="BH20" s="425"/>
      <c r="BI20" s="425"/>
      <c r="BJ20" s="425"/>
      <c r="BK20" s="425"/>
    </row>
    <row r="21" spans="28:63" ht="17.25">
      <c r="AB21" s="386"/>
      <c r="AM21" s="421" t="s">
        <v>90</v>
      </c>
      <c r="AN21" s="386" t="s">
        <v>108</v>
      </c>
      <c r="AO21" s="386"/>
      <c r="AP21" s="386"/>
      <c r="AQ21" s="386"/>
      <c r="AR21" s="386"/>
      <c r="AS21" s="386"/>
      <c r="AT21" s="386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</row>
    <row r="22" spans="39:63" ht="17.25">
      <c r="AM22" s="418" t="s">
        <v>90</v>
      </c>
      <c r="AN22" s="386" t="s">
        <v>109</v>
      </c>
      <c r="AO22" s="386"/>
      <c r="AP22" s="386"/>
      <c r="AQ22" s="386"/>
      <c r="AR22" s="386"/>
      <c r="AS22" s="386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</row>
    <row r="23" spans="39:63" ht="17.25">
      <c r="AM23" s="421" t="s">
        <v>90</v>
      </c>
      <c r="AN23" s="386" t="s">
        <v>110</v>
      </c>
      <c r="AO23" s="386"/>
      <c r="AP23" s="386"/>
      <c r="AQ23" s="386"/>
      <c r="AR23" s="386"/>
      <c r="AS23" s="386"/>
      <c r="AT23" s="386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</row>
    <row r="24" spans="28:63" ht="17.25">
      <c r="AB24" s="386"/>
      <c r="AM24" s="421" t="s">
        <v>90</v>
      </c>
      <c r="AN24" s="323" t="s">
        <v>111</v>
      </c>
      <c r="AZ24" s="425"/>
      <c r="BA24" s="425"/>
      <c r="BB24" s="425"/>
      <c r="BC24" s="425"/>
      <c r="BD24" s="425"/>
      <c r="BE24" s="425"/>
      <c r="BF24" s="425"/>
      <c r="BG24" s="425"/>
      <c r="BH24" s="425"/>
      <c r="BI24" s="425"/>
      <c r="BJ24" s="425"/>
      <c r="BK24" s="425"/>
    </row>
    <row r="25" spans="39:63" ht="17.25">
      <c r="AM25" s="421" t="s">
        <v>90</v>
      </c>
      <c r="AN25" s="323" t="s">
        <v>112</v>
      </c>
      <c r="AZ25" s="425"/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</row>
    <row r="26" spans="24:63" ht="17.25" customHeight="1">
      <c r="X26" s="386"/>
      <c r="Y26" s="386"/>
      <c r="Z26" s="386"/>
      <c r="AA26" s="386"/>
      <c r="AB26" s="386"/>
      <c r="AM26" s="421" t="s">
        <v>90</v>
      </c>
      <c r="AN26" s="323" t="s">
        <v>113</v>
      </c>
      <c r="AZ26" s="425"/>
      <c r="BA26" s="425"/>
      <c r="BB26" s="425"/>
      <c r="BC26" s="425"/>
      <c r="BD26" s="425"/>
      <c r="BE26" s="425"/>
      <c r="BF26" s="425"/>
      <c r="BG26" s="425"/>
      <c r="BH26" s="425"/>
      <c r="BI26" s="425"/>
      <c r="BJ26" s="425"/>
      <c r="BK26" s="425"/>
    </row>
    <row r="27" spans="39:40" ht="13.5" customHeight="1">
      <c r="AM27" s="421" t="s">
        <v>90</v>
      </c>
      <c r="AN27" s="323" t="s">
        <v>114</v>
      </c>
    </row>
    <row r="28" spans="39:40" ht="13.5">
      <c r="AM28" s="421" t="s">
        <v>90</v>
      </c>
      <c r="AN28" s="386" t="s">
        <v>80</v>
      </c>
    </row>
    <row r="29" spans="28:40" ht="13.5">
      <c r="AB29" s="386"/>
      <c r="AM29" s="421" t="s">
        <v>90</v>
      </c>
      <c r="AN29" s="386" t="s">
        <v>115</v>
      </c>
    </row>
    <row r="30" spans="39:40" ht="13.5" customHeight="1">
      <c r="AM30" s="421" t="s">
        <v>90</v>
      </c>
      <c r="AN30" s="323" t="s">
        <v>116</v>
      </c>
    </row>
    <row r="31" spans="39:47" ht="13.5">
      <c r="AM31" s="422" t="s">
        <v>90</v>
      </c>
      <c r="AN31" s="423" t="s">
        <v>117</v>
      </c>
      <c r="AO31" s="423"/>
      <c r="AP31" s="423"/>
      <c r="AQ31" s="423"/>
      <c r="AR31" s="423"/>
      <c r="AS31" s="423"/>
      <c r="AT31" s="423"/>
      <c r="AU31" s="423"/>
    </row>
    <row r="41" ht="13.5">
      <c r="AA41" s="386"/>
    </row>
    <row r="43" ht="13.5">
      <c r="AA43" s="386"/>
    </row>
    <row r="44" ht="13.5">
      <c r="AA44" s="386"/>
    </row>
    <row r="45" ht="13.5">
      <c r="AA45" s="386"/>
    </row>
    <row r="46" ht="13.5">
      <c r="AA46" s="386"/>
    </row>
    <row r="47" ht="13.5">
      <c r="AA47" s="386"/>
    </row>
    <row r="48" ht="13.5">
      <c r="AA48" s="386"/>
    </row>
    <row r="49" ht="13.5">
      <c r="AA49" s="386"/>
    </row>
    <row r="50" ht="13.5">
      <c r="AA50" s="386" t="s">
        <v>150</v>
      </c>
    </row>
  </sheetData>
  <sheetProtection/>
  <mergeCells count="69">
    <mergeCell ref="E3:H3"/>
    <mergeCell ref="I4:K4"/>
    <mergeCell ref="L4:N4"/>
    <mergeCell ref="O4:Q4"/>
    <mergeCell ref="R4:T4"/>
    <mergeCell ref="U4:W4"/>
    <mergeCell ref="X4:Z4"/>
    <mergeCell ref="AA4:AC4"/>
    <mergeCell ref="AD4:AG4"/>
    <mergeCell ref="C5:H5"/>
    <mergeCell ref="I5:K5"/>
    <mergeCell ref="L5:N5"/>
    <mergeCell ref="O5:Q5"/>
    <mergeCell ref="R5:T5"/>
    <mergeCell ref="U5:W5"/>
    <mergeCell ref="X5:Z5"/>
    <mergeCell ref="AA5:AC5"/>
    <mergeCell ref="AD5:AG5"/>
    <mergeCell ref="C6:H6"/>
    <mergeCell ref="I6:K6"/>
    <mergeCell ref="L6:N6"/>
    <mergeCell ref="O6:Q6"/>
    <mergeCell ref="R6:T6"/>
    <mergeCell ref="U6:W6"/>
    <mergeCell ref="X6:Z6"/>
    <mergeCell ref="AA6:AC6"/>
    <mergeCell ref="AD6:AG6"/>
    <mergeCell ref="C7:H7"/>
    <mergeCell ref="I7:K7"/>
    <mergeCell ref="L7:N7"/>
    <mergeCell ref="O7:Q7"/>
    <mergeCell ref="R7:T7"/>
    <mergeCell ref="U7:W7"/>
    <mergeCell ref="X7:Z7"/>
    <mergeCell ref="AA7:AC7"/>
    <mergeCell ref="AD7:AG7"/>
    <mergeCell ref="C10:H10"/>
    <mergeCell ref="AN11:AT11"/>
    <mergeCell ref="AN12:AT12"/>
    <mergeCell ref="AN16:AT16"/>
    <mergeCell ref="AN20:AT20"/>
    <mergeCell ref="AN31:AU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L9:AL13"/>
    <mergeCell ref="A1:AC2"/>
  </mergeCells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77"/>
  <sheetViews>
    <sheetView zoomScale="80" zoomScaleNormal="80" workbookViewId="0" topLeftCell="A10">
      <selection activeCell="S60" sqref="S60"/>
    </sheetView>
  </sheetViews>
  <sheetFormatPr defaultColWidth="9.00390625" defaultRowHeight="13.5"/>
  <cols>
    <col min="1" max="1" width="5.50390625" style="237" customWidth="1"/>
    <col min="2" max="16" width="2.125" style="237" customWidth="1"/>
    <col min="17" max="17" width="3.25390625" style="237" customWidth="1"/>
    <col min="18" max="18" width="2.125" style="237" customWidth="1"/>
    <col min="19" max="19" width="3.875" style="237" customWidth="1"/>
    <col min="20" max="27" width="2.125" style="237" customWidth="1"/>
    <col min="28" max="33" width="2.75390625" style="237" customWidth="1"/>
    <col min="34" max="34" width="9.00390625" style="237" customWidth="1"/>
    <col min="35" max="35" width="11.75390625" style="237" customWidth="1"/>
    <col min="36" max="16384" width="9.00390625" style="237" customWidth="1"/>
  </cols>
  <sheetData>
    <row r="1" spans="3:28" ht="23.25" customHeight="1">
      <c r="C1" s="238" t="s">
        <v>167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3:31" ht="18.75"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AC2" s="290"/>
      <c r="AD2" s="290"/>
      <c r="AE2" s="290"/>
    </row>
    <row r="4" spans="2:16" ht="13.5">
      <c r="B4" s="237" t="s">
        <v>119</v>
      </c>
      <c r="N4"/>
      <c r="P4"/>
    </row>
    <row r="5" spans="6:43" ht="13.5">
      <c r="F5" s="239">
        <f>'５節'!I6</f>
        <v>45094</v>
      </c>
      <c r="G5" s="239"/>
      <c r="H5" s="239"/>
      <c r="I5" s="239"/>
      <c r="J5" s="239"/>
      <c r="K5" s="239"/>
      <c r="R5" s="276" t="str">
        <f>'５節'!I5</f>
        <v>古今伝授</v>
      </c>
      <c r="S5" s="277"/>
      <c r="T5" s="277"/>
      <c r="U5" s="277"/>
      <c r="V5" s="277"/>
      <c r="W5" s="277"/>
      <c r="X5" s="278" t="s">
        <v>52</v>
      </c>
      <c r="AB5" s="291">
        <f>'５節'!I7</f>
        <v>0.3958333333333333</v>
      </c>
      <c r="AC5" s="292"/>
      <c r="AD5" s="292"/>
      <c r="AE5" s="292"/>
      <c r="AJ5" s="309" t="s">
        <v>120</v>
      </c>
      <c r="AK5" s="310" t="s">
        <v>121</v>
      </c>
      <c r="AL5" s="310" t="s">
        <v>122</v>
      </c>
      <c r="AM5" s="310" t="s">
        <v>123</v>
      </c>
      <c r="AN5" s="310" t="s">
        <v>124</v>
      </c>
      <c r="AO5" s="310" t="s">
        <v>125</v>
      </c>
      <c r="AP5" s="310" t="s">
        <v>126</v>
      </c>
      <c r="AQ5" s="310" t="s">
        <v>127</v>
      </c>
    </row>
    <row r="6" spans="2:43" ht="13.5">
      <c r="B6" s="240" t="s">
        <v>128</v>
      </c>
      <c r="C6" s="241"/>
      <c r="D6" s="241" t="s">
        <v>129</v>
      </c>
      <c r="E6" s="241"/>
      <c r="F6" s="241"/>
      <c r="G6" s="241"/>
      <c r="H6" s="241"/>
      <c r="I6" s="241" t="s">
        <v>130</v>
      </c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 t="s">
        <v>131</v>
      </c>
      <c r="AC6" s="241"/>
      <c r="AD6" s="241"/>
      <c r="AE6" s="241"/>
      <c r="AF6" s="241"/>
      <c r="AG6" s="311"/>
      <c r="AM6" s="312"/>
      <c r="AN6" s="312"/>
      <c r="AO6" s="312"/>
      <c r="AP6" s="312"/>
      <c r="AQ6" s="312"/>
    </row>
    <row r="7" spans="2:43" ht="13.5">
      <c r="B7" s="242">
        <v>1</v>
      </c>
      <c r="C7" s="243"/>
      <c r="D7" s="244">
        <f>AB5</f>
        <v>0.3958333333333333</v>
      </c>
      <c r="E7" s="245"/>
      <c r="F7" s="245"/>
      <c r="G7" s="245"/>
      <c r="H7" s="245"/>
      <c r="I7" s="261" t="str">
        <f>'リーグ組合せ'!D2</f>
        <v>美濃</v>
      </c>
      <c r="J7" s="261"/>
      <c r="K7" s="261"/>
      <c r="L7" s="261"/>
      <c r="M7" s="261"/>
      <c r="N7" s="261"/>
      <c r="O7" s="262"/>
      <c r="P7" s="263"/>
      <c r="Q7" s="279">
        <v>4</v>
      </c>
      <c r="R7" s="477" t="s">
        <v>132</v>
      </c>
      <c r="S7" s="279">
        <v>0</v>
      </c>
      <c r="T7" s="263"/>
      <c r="U7" s="273" t="str">
        <f>'リーグ組合せ'!D4</f>
        <v>山手</v>
      </c>
      <c r="V7" s="273"/>
      <c r="W7" s="273"/>
      <c r="X7" s="273"/>
      <c r="Y7" s="273"/>
      <c r="Z7" s="273"/>
      <c r="AA7" s="273"/>
      <c r="AB7" s="293" t="str">
        <f>'リーグ組合せ'!D3</f>
        <v>大和</v>
      </c>
      <c r="AC7" s="294"/>
      <c r="AD7" s="294"/>
      <c r="AE7" s="294"/>
      <c r="AF7" s="294"/>
      <c r="AG7" s="313"/>
      <c r="AI7" s="237" t="str">
        <f>I7</f>
        <v>美濃</v>
      </c>
      <c r="AJ7" s="312">
        <v>0</v>
      </c>
      <c r="AK7" s="312">
        <v>0</v>
      </c>
      <c r="AL7" s="312">
        <v>0</v>
      </c>
      <c r="AM7" s="312">
        <f>Q7+Q9</f>
        <v>10</v>
      </c>
      <c r="AN7" s="312">
        <f>S7+S9</f>
        <v>2</v>
      </c>
      <c r="AO7" s="312">
        <f>AM7-AN7</f>
        <v>8</v>
      </c>
      <c r="AP7" s="312">
        <f>AJ7*3+AL7*1</f>
        <v>0</v>
      </c>
      <c r="AQ7" s="322">
        <v>1</v>
      </c>
    </row>
    <row r="8" spans="2:43" ht="13.5">
      <c r="B8" s="242">
        <v>2</v>
      </c>
      <c r="C8" s="243"/>
      <c r="D8" s="246">
        <f>D7+"1:2０"</f>
        <v>0.45138888888888884</v>
      </c>
      <c r="E8" s="243"/>
      <c r="F8" s="243"/>
      <c r="G8" s="243"/>
      <c r="H8" s="243"/>
      <c r="I8" s="264" t="str">
        <f>AB7</f>
        <v>大和</v>
      </c>
      <c r="J8" s="264"/>
      <c r="K8" s="264"/>
      <c r="L8" s="264"/>
      <c r="M8" s="264"/>
      <c r="N8" s="264"/>
      <c r="O8" s="265"/>
      <c r="P8" s="266"/>
      <c r="Q8" s="280">
        <v>1</v>
      </c>
      <c r="R8" s="478" t="s">
        <v>132</v>
      </c>
      <c r="S8" s="280">
        <v>3</v>
      </c>
      <c r="T8" s="266"/>
      <c r="U8" s="281" t="str">
        <f>U7</f>
        <v>山手</v>
      </c>
      <c r="V8" s="281"/>
      <c r="W8" s="281"/>
      <c r="X8" s="281"/>
      <c r="Y8" s="281"/>
      <c r="Z8" s="281"/>
      <c r="AA8" s="281"/>
      <c r="AB8" s="295" t="str">
        <f>I7</f>
        <v>美濃</v>
      </c>
      <c r="AC8" s="296"/>
      <c r="AD8" s="296"/>
      <c r="AE8" s="296"/>
      <c r="AF8" s="296"/>
      <c r="AG8" s="314"/>
      <c r="AI8" s="237" t="str">
        <f>I8</f>
        <v>大和</v>
      </c>
      <c r="AJ8" s="312">
        <v>0</v>
      </c>
      <c r="AK8" s="312">
        <v>0</v>
      </c>
      <c r="AL8" s="312">
        <v>0</v>
      </c>
      <c r="AM8" s="312">
        <f>Q8+S9</f>
        <v>3</v>
      </c>
      <c r="AN8" s="312">
        <f>S8+Q9</f>
        <v>9</v>
      </c>
      <c r="AO8" s="312">
        <f>AM8-AN8</f>
        <v>-6</v>
      </c>
      <c r="AP8" s="312">
        <f>AJ8*3+AL8*1</f>
        <v>0</v>
      </c>
      <c r="AQ8" s="322">
        <v>2</v>
      </c>
    </row>
    <row r="9" spans="2:43" ht="13.5">
      <c r="B9" s="247">
        <v>3</v>
      </c>
      <c r="C9" s="248"/>
      <c r="D9" s="249">
        <f>D8+"1：2０"</f>
        <v>0.5069444444444444</v>
      </c>
      <c r="E9" s="250"/>
      <c r="F9" s="250"/>
      <c r="G9" s="250"/>
      <c r="H9" s="250"/>
      <c r="I9" s="267" t="str">
        <f>I7</f>
        <v>美濃</v>
      </c>
      <c r="J9" s="267"/>
      <c r="K9" s="267"/>
      <c r="L9" s="267"/>
      <c r="M9" s="267"/>
      <c r="N9" s="267"/>
      <c r="O9" s="268"/>
      <c r="P9" s="269"/>
      <c r="Q9" s="282">
        <v>6</v>
      </c>
      <c r="R9" s="479" t="s">
        <v>132</v>
      </c>
      <c r="S9" s="282">
        <v>2</v>
      </c>
      <c r="T9" s="269"/>
      <c r="U9" s="283" t="str">
        <f>AB7</f>
        <v>大和</v>
      </c>
      <c r="V9" s="283"/>
      <c r="W9" s="283"/>
      <c r="X9" s="283"/>
      <c r="Y9" s="283"/>
      <c r="Z9" s="283"/>
      <c r="AA9" s="283"/>
      <c r="AB9" s="297" t="str">
        <f>U7</f>
        <v>山手</v>
      </c>
      <c r="AC9" s="298"/>
      <c r="AD9" s="298"/>
      <c r="AE9" s="298"/>
      <c r="AF9" s="298"/>
      <c r="AG9" s="315"/>
      <c r="AI9" s="237" t="str">
        <f>U7</f>
        <v>山手</v>
      </c>
      <c r="AJ9" s="312">
        <v>0</v>
      </c>
      <c r="AK9" s="312">
        <v>0</v>
      </c>
      <c r="AL9" s="312">
        <v>0</v>
      </c>
      <c r="AM9" s="312">
        <f>S7+S8</f>
        <v>3</v>
      </c>
      <c r="AN9" s="312">
        <f>Q7+Q8</f>
        <v>5</v>
      </c>
      <c r="AO9" s="312">
        <f>AM9-AN9</f>
        <v>-2</v>
      </c>
      <c r="AP9" s="312">
        <f>AJ9*3+AL9*1</f>
        <v>0</v>
      </c>
      <c r="AQ9" s="322">
        <v>3</v>
      </c>
    </row>
    <row r="11" spans="2:16" ht="13.5">
      <c r="B11" s="237" t="s">
        <v>133</v>
      </c>
      <c r="N11"/>
      <c r="P11"/>
    </row>
    <row r="12" spans="6:43" ht="13.5">
      <c r="F12" s="239">
        <f>'５節'!L6</f>
        <v>45094</v>
      </c>
      <c r="G12" s="239"/>
      <c r="H12" s="239"/>
      <c r="I12" s="239"/>
      <c r="J12" s="239"/>
      <c r="K12" s="239"/>
      <c r="R12" s="276" t="str">
        <f>'５節'!L5</f>
        <v>片倉Ｇ</v>
      </c>
      <c r="S12" s="277"/>
      <c r="T12" s="277"/>
      <c r="U12" s="277"/>
      <c r="V12" s="277"/>
      <c r="W12" s="277"/>
      <c r="X12" s="278" t="s">
        <v>52</v>
      </c>
      <c r="AB12" s="291">
        <f>'５節'!L7</f>
        <v>0.375</v>
      </c>
      <c r="AC12" s="292"/>
      <c r="AD12" s="292"/>
      <c r="AE12" s="292"/>
      <c r="AJ12" s="309" t="s">
        <v>120</v>
      </c>
      <c r="AK12" s="310" t="s">
        <v>121</v>
      </c>
      <c r="AL12" s="310" t="s">
        <v>122</v>
      </c>
      <c r="AM12" s="310" t="s">
        <v>123</v>
      </c>
      <c r="AN12" s="310" t="s">
        <v>124</v>
      </c>
      <c r="AO12" s="310" t="s">
        <v>125</v>
      </c>
      <c r="AP12" s="310" t="s">
        <v>126</v>
      </c>
      <c r="AQ12" s="310" t="s">
        <v>127</v>
      </c>
    </row>
    <row r="13" spans="2:43" ht="13.5">
      <c r="B13" s="240" t="s">
        <v>128</v>
      </c>
      <c r="C13" s="241"/>
      <c r="D13" s="241" t="s">
        <v>129</v>
      </c>
      <c r="E13" s="241"/>
      <c r="F13" s="241"/>
      <c r="G13" s="241"/>
      <c r="H13" s="241"/>
      <c r="I13" s="241" t="s">
        <v>130</v>
      </c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 t="s">
        <v>131</v>
      </c>
      <c r="AC13" s="241"/>
      <c r="AD13" s="241"/>
      <c r="AE13" s="241"/>
      <c r="AF13" s="241"/>
      <c r="AG13" s="311"/>
      <c r="AM13" s="312"/>
      <c r="AN13" s="312"/>
      <c r="AO13" s="312"/>
      <c r="AP13" s="312"/>
      <c r="AQ13" s="312"/>
    </row>
    <row r="14" spans="2:43" ht="13.5">
      <c r="B14" s="242">
        <v>1</v>
      </c>
      <c r="C14" s="243"/>
      <c r="D14" s="244">
        <f>AB12</f>
        <v>0.375</v>
      </c>
      <c r="E14" s="245"/>
      <c r="F14" s="245"/>
      <c r="G14" s="245"/>
      <c r="H14" s="245"/>
      <c r="I14" s="261" t="str">
        <f>'リーグ組合せ'!D5</f>
        <v>加茂野</v>
      </c>
      <c r="J14" s="261"/>
      <c r="K14" s="261"/>
      <c r="L14" s="261"/>
      <c r="M14" s="261"/>
      <c r="N14" s="261"/>
      <c r="O14" s="262"/>
      <c r="P14" s="263"/>
      <c r="Q14" s="279">
        <v>5</v>
      </c>
      <c r="R14" s="477" t="s">
        <v>132</v>
      </c>
      <c r="S14" s="279">
        <v>0</v>
      </c>
      <c r="T14" s="263"/>
      <c r="U14" s="273" t="str">
        <f>'リーグ組合せ'!D7</f>
        <v>武儀</v>
      </c>
      <c r="V14" s="273"/>
      <c r="W14" s="273"/>
      <c r="X14" s="273"/>
      <c r="Y14" s="273"/>
      <c r="Z14" s="273"/>
      <c r="AA14" s="273"/>
      <c r="AB14" s="293" t="str">
        <f>'リーグ組合せ'!D6</f>
        <v>旭ヶ丘</v>
      </c>
      <c r="AC14" s="294"/>
      <c r="AD14" s="294"/>
      <c r="AE14" s="294"/>
      <c r="AF14" s="294"/>
      <c r="AG14" s="313"/>
      <c r="AI14" s="237" t="str">
        <f>I14</f>
        <v>加茂野</v>
      </c>
      <c r="AJ14" s="312">
        <v>1</v>
      </c>
      <c r="AK14" s="312">
        <v>1</v>
      </c>
      <c r="AL14" s="312">
        <v>0</v>
      </c>
      <c r="AM14" s="312">
        <f>Q14+Q16</f>
        <v>6</v>
      </c>
      <c r="AN14" s="312">
        <f>S14+S16</f>
        <v>3</v>
      </c>
      <c r="AO14" s="312">
        <f>AM14-AN14</f>
        <v>3</v>
      </c>
      <c r="AP14" s="312">
        <f>AJ14*3+AL14*1</f>
        <v>3</v>
      </c>
      <c r="AQ14" s="322">
        <v>1</v>
      </c>
    </row>
    <row r="15" spans="2:43" ht="13.5">
      <c r="B15" s="242">
        <v>2</v>
      </c>
      <c r="C15" s="243"/>
      <c r="D15" s="246">
        <f>D14+"1:2０"</f>
        <v>0.4305555555555556</v>
      </c>
      <c r="E15" s="243"/>
      <c r="F15" s="243"/>
      <c r="G15" s="243"/>
      <c r="H15" s="243"/>
      <c r="I15" s="264" t="str">
        <f>AB14</f>
        <v>旭ヶ丘</v>
      </c>
      <c r="J15" s="264"/>
      <c r="K15" s="264"/>
      <c r="L15" s="264"/>
      <c r="M15" s="264"/>
      <c r="N15" s="264"/>
      <c r="O15" s="265"/>
      <c r="P15" s="266"/>
      <c r="Q15" s="280">
        <v>6</v>
      </c>
      <c r="R15" s="478" t="s">
        <v>132</v>
      </c>
      <c r="S15" s="280">
        <v>0</v>
      </c>
      <c r="T15" s="266"/>
      <c r="U15" s="281" t="str">
        <f>U14</f>
        <v>武儀</v>
      </c>
      <c r="V15" s="281"/>
      <c r="W15" s="281"/>
      <c r="X15" s="281"/>
      <c r="Y15" s="281"/>
      <c r="Z15" s="281"/>
      <c r="AA15" s="281"/>
      <c r="AB15" s="295" t="str">
        <f>I14</f>
        <v>加茂野</v>
      </c>
      <c r="AC15" s="296"/>
      <c r="AD15" s="296"/>
      <c r="AE15" s="296"/>
      <c r="AF15" s="296"/>
      <c r="AG15" s="314"/>
      <c r="AI15" s="237" t="str">
        <f>I15</f>
        <v>旭ヶ丘</v>
      </c>
      <c r="AJ15" s="312">
        <v>2</v>
      </c>
      <c r="AK15" s="312">
        <v>0</v>
      </c>
      <c r="AL15" s="312">
        <v>0</v>
      </c>
      <c r="AM15" s="312">
        <f>Q15+S16</f>
        <v>9</v>
      </c>
      <c r="AN15" s="312">
        <f>S15+Q16</f>
        <v>1</v>
      </c>
      <c r="AO15" s="312">
        <f>AM15-AN15</f>
        <v>8</v>
      </c>
      <c r="AP15" s="312">
        <f>AJ15*3+AL15*1</f>
        <v>6</v>
      </c>
      <c r="AQ15" s="322">
        <v>2</v>
      </c>
    </row>
    <row r="16" spans="2:43" ht="13.5">
      <c r="B16" s="247">
        <v>3</v>
      </c>
      <c r="C16" s="248"/>
      <c r="D16" s="249">
        <f>D15+"1：2０"</f>
        <v>0.48611111111111116</v>
      </c>
      <c r="E16" s="250"/>
      <c r="F16" s="250"/>
      <c r="G16" s="250"/>
      <c r="H16" s="250"/>
      <c r="I16" s="267" t="str">
        <f>I14</f>
        <v>加茂野</v>
      </c>
      <c r="J16" s="267"/>
      <c r="K16" s="267"/>
      <c r="L16" s="267"/>
      <c r="M16" s="267"/>
      <c r="N16" s="267"/>
      <c r="O16" s="268"/>
      <c r="P16" s="269"/>
      <c r="Q16" s="282">
        <v>1</v>
      </c>
      <c r="R16" s="479" t="s">
        <v>132</v>
      </c>
      <c r="S16" s="282">
        <v>3</v>
      </c>
      <c r="T16" s="269"/>
      <c r="U16" s="283" t="str">
        <f>AB14</f>
        <v>旭ヶ丘</v>
      </c>
      <c r="V16" s="283"/>
      <c r="W16" s="283"/>
      <c r="X16" s="283"/>
      <c r="Y16" s="283"/>
      <c r="Z16" s="283"/>
      <c r="AA16" s="283"/>
      <c r="AB16" s="297" t="str">
        <f>U14</f>
        <v>武儀</v>
      </c>
      <c r="AC16" s="298"/>
      <c r="AD16" s="298"/>
      <c r="AE16" s="298"/>
      <c r="AF16" s="298"/>
      <c r="AG16" s="315"/>
      <c r="AI16" s="237" t="str">
        <f>U14</f>
        <v>武儀</v>
      </c>
      <c r="AJ16" s="312">
        <v>0</v>
      </c>
      <c r="AK16" s="312">
        <v>2</v>
      </c>
      <c r="AL16" s="312">
        <v>0</v>
      </c>
      <c r="AM16" s="312">
        <f>S14+S15</f>
        <v>0</v>
      </c>
      <c r="AN16" s="312">
        <f>Q14+Q15</f>
        <v>11</v>
      </c>
      <c r="AO16" s="312">
        <f>AM16-AN16</f>
        <v>-11</v>
      </c>
      <c r="AP16" s="312">
        <f>AJ16*3+AL16*1</f>
        <v>0</v>
      </c>
      <c r="AQ16" s="322">
        <v>3</v>
      </c>
    </row>
    <row r="18" spans="2:16" ht="13.5">
      <c r="B18" s="237" t="s">
        <v>135</v>
      </c>
      <c r="N18"/>
      <c r="P18"/>
    </row>
    <row r="19" spans="2:43" ht="13.5">
      <c r="B19" s="251"/>
      <c r="C19" s="251"/>
      <c r="D19" s="251"/>
      <c r="E19" s="251"/>
      <c r="F19" s="239">
        <f>'５節'!O6</f>
        <v>45123</v>
      </c>
      <c r="G19" s="239"/>
      <c r="H19" s="239"/>
      <c r="I19" s="239"/>
      <c r="J19" s="239"/>
      <c r="K19" s="239"/>
      <c r="L19" s="251"/>
      <c r="M19" s="251"/>
      <c r="N19" s="251"/>
      <c r="O19" s="251"/>
      <c r="P19" s="251"/>
      <c r="Q19" s="251"/>
      <c r="R19" s="276" t="str">
        <f>'５節'!O5</f>
        <v>桜ヶ丘小</v>
      </c>
      <c r="S19" s="277"/>
      <c r="T19" s="277"/>
      <c r="U19" s="277"/>
      <c r="V19" s="277"/>
      <c r="W19" s="277"/>
      <c r="X19" s="284" t="s">
        <v>52</v>
      </c>
      <c r="Y19" s="251"/>
      <c r="Z19" s="251"/>
      <c r="AA19" s="251"/>
      <c r="AB19" s="291">
        <f>'５節'!O7</f>
        <v>0.3541666666666667</v>
      </c>
      <c r="AC19" s="292"/>
      <c r="AD19" s="292"/>
      <c r="AE19" s="292"/>
      <c r="AF19" s="251"/>
      <c r="AG19" s="251"/>
      <c r="AJ19" s="309" t="s">
        <v>120</v>
      </c>
      <c r="AK19" s="310" t="s">
        <v>121</v>
      </c>
      <c r="AL19" s="310" t="s">
        <v>122</v>
      </c>
      <c r="AM19" s="310" t="s">
        <v>123</v>
      </c>
      <c r="AN19" s="310" t="s">
        <v>124</v>
      </c>
      <c r="AO19" s="310" t="s">
        <v>125</v>
      </c>
      <c r="AP19" s="310" t="s">
        <v>126</v>
      </c>
      <c r="AQ19" s="310" t="s">
        <v>127</v>
      </c>
    </row>
    <row r="20" spans="2:43" ht="13.5">
      <c r="B20" s="240" t="s">
        <v>128</v>
      </c>
      <c r="C20" s="241"/>
      <c r="D20" s="241" t="s">
        <v>129</v>
      </c>
      <c r="E20" s="241"/>
      <c r="F20" s="241"/>
      <c r="G20" s="241"/>
      <c r="H20" s="241"/>
      <c r="I20" s="241" t="s">
        <v>130</v>
      </c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 t="s">
        <v>131</v>
      </c>
      <c r="AC20" s="241"/>
      <c r="AD20" s="241"/>
      <c r="AE20" s="241"/>
      <c r="AF20" s="241"/>
      <c r="AG20" s="311"/>
      <c r="AM20" s="312"/>
      <c r="AN20" s="312"/>
      <c r="AO20" s="312"/>
      <c r="AP20" s="312"/>
      <c r="AQ20" s="312"/>
    </row>
    <row r="21" spans="2:43" ht="13.5">
      <c r="B21" s="242">
        <v>1</v>
      </c>
      <c r="C21" s="243"/>
      <c r="D21" s="244">
        <f>AB19</f>
        <v>0.3541666666666667</v>
      </c>
      <c r="E21" s="245"/>
      <c r="F21" s="245"/>
      <c r="G21" s="245"/>
      <c r="H21" s="245"/>
      <c r="I21" s="261" t="str">
        <f>'１節'!N9</f>
        <v>桜ヶ丘</v>
      </c>
      <c r="J21" s="261"/>
      <c r="K21" s="261"/>
      <c r="L21" s="261"/>
      <c r="M21" s="261"/>
      <c r="N21" s="261"/>
      <c r="O21" s="262"/>
      <c r="P21" s="263"/>
      <c r="Q21" s="279">
        <v>3</v>
      </c>
      <c r="R21" s="477" t="s">
        <v>132</v>
      </c>
      <c r="S21" s="279">
        <v>2</v>
      </c>
      <c r="T21" s="263"/>
      <c r="U21" s="273" t="str">
        <f>'１節'!P9</f>
        <v>アンフィニ青</v>
      </c>
      <c r="V21" s="273"/>
      <c r="W21" s="273"/>
      <c r="X21" s="273"/>
      <c r="Y21" s="273"/>
      <c r="Z21" s="273"/>
      <c r="AA21" s="273"/>
      <c r="AB21" s="293" t="str">
        <f>'１節'!O9</f>
        <v>土田</v>
      </c>
      <c r="AC21" s="294"/>
      <c r="AD21" s="294"/>
      <c r="AE21" s="294"/>
      <c r="AF21" s="294"/>
      <c r="AG21" s="313"/>
      <c r="AI21" s="237" t="str">
        <f>I21</f>
        <v>桜ヶ丘</v>
      </c>
      <c r="AJ21" s="312">
        <v>0</v>
      </c>
      <c r="AK21" s="312">
        <v>0</v>
      </c>
      <c r="AL21" s="312">
        <v>0</v>
      </c>
      <c r="AM21" s="312">
        <f>Q21+Q23</f>
        <v>4</v>
      </c>
      <c r="AN21" s="312">
        <f>S21+S23</f>
        <v>3</v>
      </c>
      <c r="AO21" s="312">
        <f>AM21-AN21</f>
        <v>1</v>
      </c>
      <c r="AP21" s="312">
        <f>AJ21*3+AL21*1</f>
        <v>0</v>
      </c>
      <c r="AQ21" s="322">
        <v>1</v>
      </c>
    </row>
    <row r="22" spans="2:43" ht="13.5">
      <c r="B22" s="242">
        <v>2</v>
      </c>
      <c r="C22" s="243"/>
      <c r="D22" s="246">
        <f>D21+"1:2０"</f>
        <v>0.4097222222222222</v>
      </c>
      <c r="E22" s="243"/>
      <c r="F22" s="243"/>
      <c r="G22" s="243"/>
      <c r="H22" s="243"/>
      <c r="I22" s="264" t="str">
        <f>AB21</f>
        <v>土田</v>
      </c>
      <c r="J22" s="264"/>
      <c r="K22" s="264"/>
      <c r="L22" s="264"/>
      <c r="M22" s="264"/>
      <c r="N22" s="264"/>
      <c r="O22" s="265"/>
      <c r="P22" s="266"/>
      <c r="Q22" s="280">
        <v>2</v>
      </c>
      <c r="R22" s="478" t="s">
        <v>132</v>
      </c>
      <c r="S22" s="280">
        <v>1</v>
      </c>
      <c r="T22" s="266"/>
      <c r="U22" s="281" t="str">
        <f>'１節'!P9</f>
        <v>アンフィニ青</v>
      </c>
      <c r="V22" s="281"/>
      <c r="W22" s="281"/>
      <c r="X22" s="281"/>
      <c r="Y22" s="281"/>
      <c r="Z22" s="281"/>
      <c r="AA22" s="281"/>
      <c r="AB22" s="295" t="str">
        <f>I21</f>
        <v>桜ヶ丘</v>
      </c>
      <c r="AC22" s="296"/>
      <c r="AD22" s="296"/>
      <c r="AE22" s="296"/>
      <c r="AF22" s="296"/>
      <c r="AG22" s="314"/>
      <c r="AI22" s="237" t="str">
        <f>I22</f>
        <v>土田</v>
      </c>
      <c r="AJ22" s="312">
        <v>0</v>
      </c>
      <c r="AK22" s="312">
        <v>0</v>
      </c>
      <c r="AL22" s="312">
        <v>0</v>
      </c>
      <c r="AM22" s="312">
        <f>Q22+S23</f>
        <v>3</v>
      </c>
      <c r="AN22" s="312">
        <f>S22+Q23</f>
        <v>2</v>
      </c>
      <c r="AO22" s="312">
        <f>AM22-AN22</f>
        <v>1</v>
      </c>
      <c r="AP22" s="312">
        <f>AJ22*3+AL22*1</f>
        <v>0</v>
      </c>
      <c r="AQ22" s="322">
        <v>2</v>
      </c>
    </row>
    <row r="23" spans="2:43" ht="13.5">
      <c r="B23" s="247">
        <v>3</v>
      </c>
      <c r="C23" s="248"/>
      <c r="D23" s="249">
        <f>D22+"1：2０"</f>
        <v>0.4652777777777778</v>
      </c>
      <c r="E23" s="250"/>
      <c r="F23" s="250"/>
      <c r="G23" s="250"/>
      <c r="H23" s="250"/>
      <c r="I23" s="267" t="str">
        <f>I21</f>
        <v>桜ヶ丘</v>
      </c>
      <c r="J23" s="267"/>
      <c r="K23" s="267"/>
      <c r="L23" s="267"/>
      <c r="M23" s="267"/>
      <c r="N23" s="267"/>
      <c r="O23" s="268"/>
      <c r="P23" s="269"/>
      <c r="Q23" s="282">
        <v>1</v>
      </c>
      <c r="R23" s="479" t="s">
        <v>132</v>
      </c>
      <c r="S23" s="282">
        <v>1</v>
      </c>
      <c r="T23" s="269"/>
      <c r="U23" s="283" t="str">
        <f>AB21</f>
        <v>土田</v>
      </c>
      <c r="V23" s="283"/>
      <c r="W23" s="283"/>
      <c r="X23" s="283"/>
      <c r="Y23" s="283"/>
      <c r="Z23" s="283"/>
      <c r="AA23" s="283"/>
      <c r="AB23" s="297" t="str">
        <f>U21</f>
        <v>アンフィニ青</v>
      </c>
      <c r="AC23" s="298"/>
      <c r="AD23" s="298"/>
      <c r="AE23" s="298"/>
      <c r="AF23" s="298"/>
      <c r="AG23" s="315"/>
      <c r="AI23" s="237" t="str">
        <f>U21</f>
        <v>アンフィニ青</v>
      </c>
      <c r="AJ23" s="312">
        <v>0</v>
      </c>
      <c r="AK23" s="312">
        <v>0</v>
      </c>
      <c r="AL23" s="312">
        <v>0</v>
      </c>
      <c r="AM23" s="312">
        <f>S21+S22</f>
        <v>3</v>
      </c>
      <c r="AN23" s="312">
        <f>Q21+Q22</f>
        <v>5</v>
      </c>
      <c r="AO23" s="312">
        <f>AM23-AN23</f>
        <v>-2</v>
      </c>
      <c r="AP23" s="312">
        <f>AJ23*3+AL23*1</f>
        <v>0</v>
      </c>
      <c r="AQ23" s="322">
        <v>3</v>
      </c>
    </row>
    <row r="25" spans="2:16" ht="13.5">
      <c r="B25" s="237" t="s">
        <v>136</v>
      </c>
      <c r="N25"/>
      <c r="P25"/>
    </row>
    <row r="26" spans="2:43" ht="13.5">
      <c r="B26" s="251"/>
      <c r="C26" s="251"/>
      <c r="D26" s="251"/>
      <c r="E26" s="251"/>
      <c r="F26" s="239">
        <f>'５節'!R6</f>
        <v>45087</v>
      </c>
      <c r="G26" s="239"/>
      <c r="H26" s="239"/>
      <c r="I26" s="239"/>
      <c r="J26" s="239"/>
      <c r="K26" s="239"/>
      <c r="L26" s="251"/>
      <c r="M26" s="251"/>
      <c r="N26" s="251"/>
      <c r="O26" s="251"/>
      <c r="P26" s="251"/>
      <c r="Q26" s="251"/>
      <c r="R26" s="276" t="str">
        <f>'５節'!R5</f>
        <v>あじさいエコ</v>
      </c>
      <c r="S26" s="277"/>
      <c r="T26" s="277"/>
      <c r="U26" s="277"/>
      <c r="V26" s="277"/>
      <c r="W26" s="277"/>
      <c r="X26" s="284" t="s">
        <v>52</v>
      </c>
      <c r="Y26" s="251"/>
      <c r="Z26" s="251"/>
      <c r="AA26" s="251"/>
      <c r="AB26" s="291">
        <f>'５節'!R7</f>
        <v>0.3958333333333333</v>
      </c>
      <c r="AC26" s="292"/>
      <c r="AD26" s="292"/>
      <c r="AE26" s="292"/>
      <c r="AF26" s="251"/>
      <c r="AG26" s="251"/>
      <c r="AJ26" s="309" t="s">
        <v>120</v>
      </c>
      <c r="AK26" s="310" t="s">
        <v>121</v>
      </c>
      <c r="AL26" s="310" t="s">
        <v>122</v>
      </c>
      <c r="AM26" s="310" t="s">
        <v>123</v>
      </c>
      <c r="AN26" s="310" t="s">
        <v>124</v>
      </c>
      <c r="AO26" s="310" t="s">
        <v>125</v>
      </c>
      <c r="AP26" s="310" t="s">
        <v>126</v>
      </c>
      <c r="AQ26" s="310" t="s">
        <v>127</v>
      </c>
    </row>
    <row r="27" spans="2:43" ht="13.5">
      <c r="B27" s="240" t="s">
        <v>128</v>
      </c>
      <c r="C27" s="241"/>
      <c r="D27" s="241" t="s">
        <v>129</v>
      </c>
      <c r="E27" s="241"/>
      <c r="F27" s="241"/>
      <c r="G27" s="241"/>
      <c r="H27" s="241"/>
      <c r="I27" s="241" t="s">
        <v>130</v>
      </c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 t="s">
        <v>131</v>
      </c>
      <c r="AC27" s="241"/>
      <c r="AD27" s="241"/>
      <c r="AE27" s="241"/>
      <c r="AF27" s="241"/>
      <c r="AG27" s="311"/>
      <c r="AM27" s="312"/>
      <c r="AN27" s="312"/>
      <c r="AO27" s="312"/>
      <c r="AP27" s="312"/>
      <c r="AQ27" s="312"/>
    </row>
    <row r="28" spans="2:43" ht="13.5">
      <c r="B28" s="242">
        <v>1</v>
      </c>
      <c r="C28" s="243"/>
      <c r="D28" s="244">
        <f>AB26</f>
        <v>0.3958333333333333</v>
      </c>
      <c r="E28" s="245"/>
      <c r="F28" s="245"/>
      <c r="G28" s="245"/>
      <c r="H28" s="245"/>
      <c r="I28" s="261" t="str">
        <f>'リーグ組合せ'!D11</f>
        <v>御嵩</v>
      </c>
      <c r="J28" s="261"/>
      <c r="K28" s="261"/>
      <c r="L28" s="261"/>
      <c r="M28" s="261"/>
      <c r="N28" s="261"/>
      <c r="O28" s="262"/>
      <c r="P28" s="263"/>
      <c r="Q28" s="279">
        <v>0</v>
      </c>
      <c r="R28" s="477" t="s">
        <v>132</v>
      </c>
      <c r="S28" s="279">
        <v>3</v>
      </c>
      <c r="T28" s="263"/>
      <c r="U28" s="273" t="str">
        <f>'リーグ組合せ'!D13</f>
        <v>コヴィーダ</v>
      </c>
      <c r="V28" s="273"/>
      <c r="W28" s="273"/>
      <c r="X28" s="273"/>
      <c r="Y28" s="273"/>
      <c r="Z28" s="273"/>
      <c r="AA28" s="273"/>
      <c r="AB28" s="293" t="str">
        <f>'リーグ組合せ'!D12</f>
        <v>太田</v>
      </c>
      <c r="AC28" s="294"/>
      <c r="AD28" s="294"/>
      <c r="AE28" s="294"/>
      <c r="AF28" s="294"/>
      <c r="AG28" s="313"/>
      <c r="AI28" s="237" t="str">
        <f>I28</f>
        <v>御嵩</v>
      </c>
      <c r="AJ28" s="312">
        <v>0</v>
      </c>
      <c r="AK28" s="312">
        <v>0</v>
      </c>
      <c r="AL28" s="312">
        <v>0</v>
      </c>
      <c r="AM28" s="312">
        <f>Q28+Q30</f>
        <v>4</v>
      </c>
      <c r="AN28" s="312">
        <f>S28+S30</f>
        <v>3</v>
      </c>
      <c r="AO28" s="312">
        <f>AM28-AN28</f>
        <v>1</v>
      </c>
      <c r="AP28" s="312">
        <f>AJ28*3+AL28*1</f>
        <v>0</v>
      </c>
      <c r="AQ28" s="322">
        <v>1</v>
      </c>
    </row>
    <row r="29" spans="2:43" ht="13.5">
      <c r="B29" s="242">
        <v>2</v>
      </c>
      <c r="C29" s="243"/>
      <c r="D29" s="246">
        <f>D28+"1:2０"</f>
        <v>0.45138888888888884</v>
      </c>
      <c r="E29" s="243"/>
      <c r="F29" s="243"/>
      <c r="G29" s="243"/>
      <c r="H29" s="243"/>
      <c r="I29" s="264" t="str">
        <f>AB28</f>
        <v>太田</v>
      </c>
      <c r="J29" s="264"/>
      <c r="K29" s="264"/>
      <c r="L29" s="264"/>
      <c r="M29" s="264"/>
      <c r="N29" s="264"/>
      <c r="O29" s="265"/>
      <c r="P29" s="266"/>
      <c r="Q29" s="280">
        <v>0</v>
      </c>
      <c r="R29" s="478" t="s">
        <v>132</v>
      </c>
      <c r="S29" s="280">
        <v>3</v>
      </c>
      <c r="T29" s="266"/>
      <c r="U29" s="281" t="str">
        <f>U28</f>
        <v>コヴィーダ</v>
      </c>
      <c r="V29" s="281"/>
      <c r="W29" s="281"/>
      <c r="X29" s="281"/>
      <c r="Y29" s="281"/>
      <c r="Z29" s="281"/>
      <c r="AA29" s="281"/>
      <c r="AB29" s="295" t="str">
        <f>I28</f>
        <v>御嵩</v>
      </c>
      <c r="AC29" s="296"/>
      <c r="AD29" s="296"/>
      <c r="AE29" s="296"/>
      <c r="AF29" s="296"/>
      <c r="AG29" s="314"/>
      <c r="AI29" s="237" t="str">
        <f>I29</f>
        <v>太田</v>
      </c>
      <c r="AJ29" s="312">
        <v>0</v>
      </c>
      <c r="AK29" s="312">
        <v>0</v>
      </c>
      <c r="AL29" s="312">
        <v>0</v>
      </c>
      <c r="AM29" s="312">
        <f>Q29+S30</f>
        <v>0</v>
      </c>
      <c r="AN29" s="312">
        <f>S29+Q30</f>
        <v>7</v>
      </c>
      <c r="AO29" s="312">
        <f>AM29-AN29</f>
        <v>-7</v>
      </c>
      <c r="AP29" s="312">
        <f>AJ29*3+AL29*1</f>
        <v>0</v>
      </c>
      <c r="AQ29" s="322">
        <v>2</v>
      </c>
    </row>
    <row r="30" spans="2:43" ht="13.5">
      <c r="B30" s="247">
        <v>3</v>
      </c>
      <c r="C30" s="248"/>
      <c r="D30" s="249">
        <f>D29+"1：2０"</f>
        <v>0.5069444444444444</v>
      </c>
      <c r="E30" s="250"/>
      <c r="F30" s="250"/>
      <c r="G30" s="250"/>
      <c r="H30" s="250"/>
      <c r="I30" s="267" t="str">
        <f>I28</f>
        <v>御嵩</v>
      </c>
      <c r="J30" s="267"/>
      <c r="K30" s="267"/>
      <c r="L30" s="267"/>
      <c r="M30" s="267"/>
      <c r="N30" s="267"/>
      <c r="O30" s="268"/>
      <c r="P30" s="269"/>
      <c r="Q30" s="282">
        <v>4</v>
      </c>
      <c r="R30" s="479" t="s">
        <v>132</v>
      </c>
      <c r="S30" s="282">
        <v>0</v>
      </c>
      <c r="T30" s="269"/>
      <c r="U30" s="283" t="str">
        <f>AB28</f>
        <v>太田</v>
      </c>
      <c r="V30" s="283"/>
      <c r="W30" s="283"/>
      <c r="X30" s="283"/>
      <c r="Y30" s="283"/>
      <c r="Z30" s="283"/>
      <c r="AA30" s="283"/>
      <c r="AB30" s="297" t="str">
        <f>U28</f>
        <v>コヴィーダ</v>
      </c>
      <c r="AC30" s="298"/>
      <c r="AD30" s="298"/>
      <c r="AE30" s="298"/>
      <c r="AF30" s="298"/>
      <c r="AG30" s="315"/>
      <c r="AI30" s="237" t="str">
        <f>U28</f>
        <v>コヴィーダ</v>
      </c>
      <c r="AJ30" s="312">
        <v>0</v>
      </c>
      <c r="AK30" s="312">
        <v>0</v>
      </c>
      <c r="AL30" s="312">
        <v>0</v>
      </c>
      <c r="AM30" s="312">
        <f>S28+S29</f>
        <v>6</v>
      </c>
      <c r="AN30" s="312">
        <f>Q28+Q29</f>
        <v>0</v>
      </c>
      <c r="AO30" s="312">
        <f>AM30-AN30</f>
        <v>6</v>
      </c>
      <c r="AP30" s="312">
        <f>AJ30*3+AL30*1</f>
        <v>0</v>
      </c>
      <c r="AQ30" s="322">
        <v>3</v>
      </c>
    </row>
    <row r="32" spans="2:16" ht="13.5">
      <c r="B32" s="237" t="s">
        <v>137</v>
      </c>
      <c r="N32"/>
      <c r="P32"/>
    </row>
    <row r="33" spans="2:43" ht="13.5">
      <c r="B33" s="251"/>
      <c r="C33" s="251"/>
      <c r="D33" s="251"/>
      <c r="E33" s="251"/>
      <c r="F33" s="239">
        <f>'５節'!U6</f>
        <v>45094</v>
      </c>
      <c r="G33" s="239"/>
      <c r="H33" s="239"/>
      <c r="I33" s="239"/>
      <c r="J33" s="239"/>
      <c r="K33" s="239"/>
      <c r="L33" s="251"/>
      <c r="M33" s="251"/>
      <c r="N33" s="251"/>
      <c r="O33" s="251"/>
      <c r="P33" s="251"/>
      <c r="Q33" s="251"/>
      <c r="R33" s="276" t="str">
        <f>'５節'!U5</f>
        <v>片倉Ｇ</v>
      </c>
      <c r="S33" s="277"/>
      <c r="T33" s="277"/>
      <c r="U33" s="277"/>
      <c r="V33" s="277"/>
      <c r="W33" s="277"/>
      <c r="X33" s="284" t="s">
        <v>52</v>
      </c>
      <c r="Y33" s="251"/>
      <c r="Z33" s="251"/>
      <c r="AA33" s="251"/>
      <c r="AB33" s="291">
        <f>'５節'!U7</f>
        <v>0.5625</v>
      </c>
      <c r="AC33" s="292"/>
      <c r="AD33" s="292"/>
      <c r="AE33" s="292"/>
      <c r="AF33" s="251"/>
      <c r="AG33" s="251"/>
      <c r="AJ33" s="309" t="s">
        <v>120</v>
      </c>
      <c r="AK33" s="310" t="s">
        <v>121</v>
      </c>
      <c r="AL33" s="310" t="s">
        <v>122</v>
      </c>
      <c r="AM33" s="310" t="s">
        <v>123</v>
      </c>
      <c r="AN33" s="310" t="s">
        <v>124</v>
      </c>
      <c r="AO33" s="310" t="s">
        <v>125</v>
      </c>
      <c r="AP33" s="310" t="s">
        <v>126</v>
      </c>
      <c r="AQ33" s="310" t="s">
        <v>127</v>
      </c>
    </row>
    <row r="34" spans="2:43" ht="13.5">
      <c r="B34" s="240" t="s">
        <v>128</v>
      </c>
      <c r="C34" s="241"/>
      <c r="D34" s="241" t="s">
        <v>129</v>
      </c>
      <c r="E34" s="241"/>
      <c r="F34" s="241"/>
      <c r="G34" s="241"/>
      <c r="H34" s="241"/>
      <c r="I34" s="241" t="s">
        <v>130</v>
      </c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 t="s">
        <v>131</v>
      </c>
      <c r="AC34" s="241"/>
      <c r="AD34" s="241"/>
      <c r="AE34" s="241"/>
      <c r="AF34" s="241"/>
      <c r="AG34" s="311"/>
      <c r="AM34" s="312"/>
      <c r="AN34" s="312"/>
      <c r="AO34" s="312"/>
      <c r="AP34" s="312"/>
      <c r="AQ34" s="312"/>
    </row>
    <row r="35" spans="2:43" ht="13.5">
      <c r="B35" s="242">
        <v>1</v>
      </c>
      <c r="C35" s="243"/>
      <c r="D35" s="244">
        <f>AB33</f>
        <v>0.5625</v>
      </c>
      <c r="E35" s="245"/>
      <c r="F35" s="245"/>
      <c r="G35" s="245"/>
      <c r="H35" s="245"/>
      <c r="I35" s="261" t="str">
        <f>'１節'!T9</f>
        <v>郡上八幡</v>
      </c>
      <c r="J35" s="261"/>
      <c r="K35" s="261"/>
      <c r="L35" s="261"/>
      <c r="M35" s="261"/>
      <c r="N35" s="261"/>
      <c r="O35" s="262"/>
      <c r="P35" s="263"/>
      <c r="Q35" s="279">
        <v>0</v>
      </c>
      <c r="R35" s="477" t="s">
        <v>132</v>
      </c>
      <c r="S35" s="279">
        <v>1</v>
      </c>
      <c r="T35" s="263"/>
      <c r="U35" s="273" t="str">
        <f>'１節'!V9</f>
        <v>西可児</v>
      </c>
      <c r="V35" s="273"/>
      <c r="W35" s="273"/>
      <c r="X35" s="273"/>
      <c r="Y35" s="273"/>
      <c r="Z35" s="273"/>
      <c r="AA35" s="273"/>
      <c r="AB35" s="293" t="str">
        <f>'１節'!U9</f>
        <v>瀬尻</v>
      </c>
      <c r="AC35" s="294"/>
      <c r="AD35" s="294"/>
      <c r="AE35" s="294"/>
      <c r="AF35" s="294"/>
      <c r="AG35" s="313"/>
      <c r="AI35" s="237" t="str">
        <f>I35</f>
        <v>郡上八幡</v>
      </c>
      <c r="AJ35" s="312">
        <v>0</v>
      </c>
      <c r="AK35" s="312">
        <v>0</v>
      </c>
      <c r="AL35" s="312">
        <v>0</v>
      </c>
      <c r="AM35" s="312">
        <f>Q35+Q37</f>
        <v>2</v>
      </c>
      <c r="AN35" s="312">
        <f>S35+S37</f>
        <v>4</v>
      </c>
      <c r="AO35" s="312">
        <f>AM35-AN35</f>
        <v>-2</v>
      </c>
      <c r="AP35" s="312">
        <f>AJ35*3+AL35*1</f>
        <v>0</v>
      </c>
      <c r="AQ35" s="322">
        <v>2</v>
      </c>
    </row>
    <row r="36" spans="2:43" ht="13.5">
      <c r="B36" s="242">
        <v>2</v>
      </c>
      <c r="C36" s="243"/>
      <c r="D36" s="246">
        <f>D35+"1:2０"</f>
        <v>0.6180555555555556</v>
      </c>
      <c r="E36" s="243"/>
      <c r="F36" s="243"/>
      <c r="G36" s="243"/>
      <c r="H36" s="243"/>
      <c r="I36" s="264" t="str">
        <f>AB35</f>
        <v>瀬尻</v>
      </c>
      <c r="J36" s="264"/>
      <c r="K36" s="264"/>
      <c r="L36" s="264"/>
      <c r="M36" s="264"/>
      <c r="N36" s="264"/>
      <c r="O36" s="265"/>
      <c r="P36" s="266"/>
      <c r="Q36" s="280">
        <v>0</v>
      </c>
      <c r="R36" s="478" t="s">
        <v>132</v>
      </c>
      <c r="S36" s="280">
        <v>2</v>
      </c>
      <c r="T36" s="266"/>
      <c r="U36" s="281" t="str">
        <f>U35</f>
        <v>西可児</v>
      </c>
      <c r="V36" s="281"/>
      <c r="W36" s="281"/>
      <c r="X36" s="281"/>
      <c r="Y36" s="281"/>
      <c r="Z36" s="281"/>
      <c r="AA36" s="281"/>
      <c r="AB36" s="295" t="str">
        <f>I35</f>
        <v>郡上八幡</v>
      </c>
      <c r="AC36" s="296"/>
      <c r="AD36" s="296"/>
      <c r="AE36" s="296"/>
      <c r="AF36" s="296"/>
      <c r="AG36" s="314"/>
      <c r="AI36" s="237" t="str">
        <f>I36</f>
        <v>瀬尻</v>
      </c>
      <c r="AJ36" s="312">
        <v>0</v>
      </c>
      <c r="AK36" s="312">
        <v>0</v>
      </c>
      <c r="AL36" s="312">
        <v>0</v>
      </c>
      <c r="AM36" s="312">
        <f>Q36+S37</f>
        <v>3</v>
      </c>
      <c r="AN36" s="312">
        <f>S36+Q37</f>
        <v>4</v>
      </c>
      <c r="AO36" s="312">
        <f>AM36-AN36</f>
        <v>-1</v>
      </c>
      <c r="AP36" s="312">
        <f>AJ36*3+AL36*1</f>
        <v>0</v>
      </c>
      <c r="AQ36" s="322">
        <v>3</v>
      </c>
    </row>
    <row r="37" spans="2:43" ht="13.5">
      <c r="B37" s="247">
        <v>3</v>
      </c>
      <c r="C37" s="248"/>
      <c r="D37" s="249">
        <f>D36+"1：2０"</f>
        <v>0.6736111111111112</v>
      </c>
      <c r="E37" s="250"/>
      <c r="F37" s="250"/>
      <c r="G37" s="250"/>
      <c r="H37" s="250"/>
      <c r="I37" s="267" t="str">
        <f>I35</f>
        <v>郡上八幡</v>
      </c>
      <c r="J37" s="267"/>
      <c r="K37" s="267"/>
      <c r="L37" s="267"/>
      <c r="M37" s="267"/>
      <c r="N37" s="267"/>
      <c r="O37" s="268"/>
      <c r="P37" s="269"/>
      <c r="Q37" s="282">
        <v>2</v>
      </c>
      <c r="R37" s="479" t="s">
        <v>132</v>
      </c>
      <c r="S37" s="282">
        <v>3</v>
      </c>
      <c r="T37" s="269"/>
      <c r="U37" s="283" t="str">
        <f>AB35</f>
        <v>瀬尻</v>
      </c>
      <c r="V37" s="283"/>
      <c r="W37" s="283"/>
      <c r="X37" s="283"/>
      <c r="Y37" s="283"/>
      <c r="Z37" s="283"/>
      <c r="AA37" s="283"/>
      <c r="AB37" s="297" t="str">
        <f>U35</f>
        <v>西可児</v>
      </c>
      <c r="AC37" s="298"/>
      <c r="AD37" s="298"/>
      <c r="AE37" s="298"/>
      <c r="AF37" s="298"/>
      <c r="AG37" s="315"/>
      <c r="AI37" s="237" t="str">
        <f>U35</f>
        <v>西可児</v>
      </c>
      <c r="AJ37" s="312">
        <v>0</v>
      </c>
      <c r="AK37" s="312">
        <v>0</v>
      </c>
      <c r="AL37" s="312">
        <v>0</v>
      </c>
      <c r="AM37" s="312">
        <f>S35+S36</f>
        <v>3</v>
      </c>
      <c r="AN37" s="312">
        <f>Q35+Q36</f>
        <v>0</v>
      </c>
      <c r="AO37" s="312">
        <f>AM37-AN37</f>
        <v>3</v>
      </c>
      <c r="AP37" s="312">
        <f>AJ37*3+AL37*1</f>
        <v>0</v>
      </c>
      <c r="AQ37" s="322">
        <v>1</v>
      </c>
    </row>
    <row r="39" spans="2:16" ht="13.5">
      <c r="B39" s="237" t="s">
        <v>138</v>
      </c>
      <c r="N39"/>
      <c r="P39"/>
    </row>
    <row r="40" spans="2:43" ht="13.5">
      <c r="B40" s="251"/>
      <c r="C40" s="251"/>
      <c r="D40" s="251"/>
      <c r="E40" s="251"/>
      <c r="F40" s="239">
        <f>'５節'!X6</f>
        <v>45094</v>
      </c>
      <c r="G40" s="239"/>
      <c r="H40" s="239"/>
      <c r="I40" s="239"/>
      <c r="J40" s="239"/>
      <c r="K40" s="239"/>
      <c r="L40" s="251"/>
      <c r="M40" s="251"/>
      <c r="N40" s="251"/>
      <c r="O40" s="251"/>
      <c r="P40" s="251"/>
      <c r="Q40" s="251"/>
      <c r="R40" s="276" t="str">
        <f>'５節'!X5</f>
        <v>Ｌポート</v>
      </c>
      <c r="S40" s="277"/>
      <c r="T40" s="277"/>
      <c r="U40" s="277"/>
      <c r="V40" s="277"/>
      <c r="W40" s="277"/>
      <c r="X40" s="284" t="s">
        <v>52</v>
      </c>
      <c r="Y40" s="251"/>
      <c r="Z40" s="251"/>
      <c r="AA40" s="251"/>
      <c r="AB40" s="291">
        <f>'５節'!X7</f>
        <v>0.5625</v>
      </c>
      <c r="AC40" s="292"/>
      <c r="AD40" s="292"/>
      <c r="AE40" s="292"/>
      <c r="AF40" s="251"/>
      <c r="AG40" s="251"/>
      <c r="AJ40" s="309" t="s">
        <v>120</v>
      </c>
      <c r="AK40" s="310" t="s">
        <v>121</v>
      </c>
      <c r="AL40" s="310" t="s">
        <v>122</v>
      </c>
      <c r="AM40" s="310" t="s">
        <v>123</v>
      </c>
      <c r="AN40" s="310" t="s">
        <v>124</v>
      </c>
      <c r="AO40" s="310" t="s">
        <v>125</v>
      </c>
      <c r="AP40" s="310" t="s">
        <v>126</v>
      </c>
      <c r="AQ40" s="310" t="s">
        <v>127</v>
      </c>
    </row>
    <row r="41" spans="2:42" ht="13.5">
      <c r="B41" s="240" t="s">
        <v>128</v>
      </c>
      <c r="C41" s="241"/>
      <c r="D41" s="241" t="s">
        <v>129</v>
      </c>
      <c r="E41" s="241"/>
      <c r="F41" s="241"/>
      <c r="G41" s="241"/>
      <c r="H41" s="241"/>
      <c r="I41" s="241" t="s">
        <v>130</v>
      </c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 t="s">
        <v>131</v>
      </c>
      <c r="AC41" s="241"/>
      <c r="AD41" s="241"/>
      <c r="AE41" s="241"/>
      <c r="AF41" s="241"/>
      <c r="AG41" s="311"/>
      <c r="AM41" s="312"/>
      <c r="AN41" s="312"/>
      <c r="AO41" s="312"/>
      <c r="AP41" s="312"/>
    </row>
    <row r="42" spans="2:43" ht="13.5">
      <c r="B42" s="242">
        <v>1</v>
      </c>
      <c r="C42" s="243"/>
      <c r="D42" s="244">
        <f>AB40</f>
        <v>0.5625</v>
      </c>
      <c r="E42" s="245"/>
      <c r="F42" s="245"/>
      <c r="G42" s="245"/>
      <c r="H42" s="245"/>
      <c r="I42" s="261" t="str">
        <f>'１節'!W9</f>
        <v>今渡</v>
      </c>
      <c r="J42" s="261"/>
      <c r="K42" s="261"/>
      <c r="L42" s="261"/>
      <c r="M42" s="261"/>
      <c r="N42" s="261"/>
      <c r="O42" s="262"/>
      <c r="P42" s="263"/>
      <c r="Q42" s="279">
        <v>0</v>
      </c>
      <c r="R42" s="477" t="s">
        <v>132</v>
      </c>
      <c r="S42" s="279">
        <v>7</v>
      </c>
      <c r="T42" s="263"/>
      <c r="U42" s="273" t="str">
        <f>'１節'!Y9</f>
        <v>スカーボ</v>
      </c>
      <c r="V42" s="273"/>
      <c r="W42" s="273"/>
      <c r="X42" s="273"/>
      <c r="Y42" s="273"/>
      <c r="Z42" s="273"/>
      <c r="AA42" s="273"/>
      <c r="AB42" s="293" t="str">
        <f>'１節'!X9</f>
        <v>アンフィニ白</v>
      </c>
      <c r="AC42" s="294"/>
      <c r="AD42" s="294"/>
      <c r="AE42" s="294"/>
      <c r="AF42" s="294"/>
      <c r="AG42" s="313"/>
      <c r="AI42" s="237" t="str">
        <f>I42</f>
        <v>今渡</v>
      </c>
      <c r="AJ42" s="312">
        <v>0</v>
      </c>
      <c r="AK42" s="312">
        <v>0</v>
      </c>
      <c r="AL42" s="312">
        <v>0</v>
      </c>
      <c r="AM42" s="312">
        <f>Q42+Q44</f>
        <v>0</v>
      </c>
      <c r="AN42" s="312">
        <f>S42+S44</f>
        <v>8</v>
      </c>
      <c r="AO42" s="312">
        <f>AM42-AN42</f>
        <v>-8</v>
      </c>
      <c r="AP42" s="312">
        <f>AJ42*3+AL42*1</f>
        <v>0</v>
      </c>
      <c r="AQ42" s="322">
        <v>2</v>
      </c>
    </row>
    <row r="43" spans="2:43" ht="13.5">
      <c r="B43" s="242">
        <v>2</v>
      </c>
      <c r="C43" s="243"/>
      <c r="D43" s="246">
        <f>D42+"1:2０"</f>
        <v>0.6180555555555556</v>
      </c>
      <c r="E43" s="243"/>
      <c r="F43" s="243"/>
      <c r="G43" s="243"/>
      <c r="H43" s="243"/>
      <c r="I43" s="264" t="str">
        <f>AB42</f>
        <v>アンフィニ白</v>
      </c>
      <c r="J43" s="264"/>
      <c r="K43" s="264"/>
      <c r="L43" s="264"/>
      <c r="M43" s="264"/>
      <c r="N43" s="264"/>
      <c r="O43" s="265"/>
      <c r="P43" s="266"/>
      <c r="Q43" s="280">
        <v>1</v>
      </c>
      <c r="R43" s="478" t="s">
        <v>132</v>
      </c>
      <c r="S43" s="280">
        <v>5</v>
      </c>
      <c r="T43" s="266"/>
      <c r="U43" s="281" t="str">
        <f>U42</f>
        <v>スカーボ</v>
      </c>
      <c r="V43" s="281"/>
      <c r="W43" s="281"/>
      <c r="X43" s="281"/>
      <c r="Y43" s="281"/>
      <c r="Z43" s="281"/>
      <c r="AA43" s="281"/>
      <c r="AB43" s="295" t="str">
        <f>I42</f>
        <v>今渡</v>
      </c>
      <c r="AC43" s="296"/>
      <c r="AD43" s="296"/>
      <c r="AE43" s="296"/>
      <c r="AF43" s="296"/>
      <c r="AG43" s="314"/>
      <c r="AI43" s="237" t="str">
        <f>AB42</f>
        <v>アンフィニ白</v>
      </c>
      <c r="AJ43" s="312">
        <v>0</v>
      </c>
      <c r="AK43" s="312">
        <v>0</v>
      </c>
      <c r="AL43" s="312">
        <v>0</v>
      </c>
      <c r="AM43" s="312">
        <f>Q43+S44</f>
        <v>2</v>
      </c>
      <c r="AN43" s="312">
        <f>S43+Q44</f>
        <v>5</v>
      </c>
      <c r="AO43" s="312">
        <f>AM43-AN43</f>
        <v>-3</v>
      </c>
      <c r="AP43" s="312">
        <f>AJ43*3+AL43*1</f>
        <v>0</v>
      </c>
      <c r="AQ43" s="322">
        <v>1</v>
      </c>
    </row>
    <row r="44" spans="2:43" ht="13.5">
      <c r="B44" s="247">
        <v>3</v>
      </c>
      <c r="C44" s="248"/>
      <c r="D44" s="249">
        <f>D43+"1：2０"</f>
        <v>0.6736111111111112</v>
      </c>
      <c r="E44" s="250"/>
      <c r="F44" s="250"/>
      <c r="G44" s="250"/>
      <c r="H44" s="250"/>
      <c r="I44" s="270" t="str">
        <f>I42</f>
        <v>今渡</v>
      </c>
      <c r="J44" s="270"/>
      <c r="K44" s="270"/>
      <c r="L44" s="270"/>
      <c r="M44" s="270"/>
      <c r="N44" s="270"/>
      <c r="O44" s="271"/>
      <c r="P44" s="272"/>
      <c r="Q44" s="285">
        <v>0</v>
      </c>
      <c r="R44" s="480" t="s">
        <v>132</v>
      </c>
      <c r="S44" s="285">
        <v>1</v>
      </c>
      <c r="T44" s="272"/>
      <c r="U44" s="286" t="str">
        <f>AB42</f>
        <v>アンフィニ白</v>
      </c>
      <c r="V44" s="286"/>
      <c r="W44" s="286"/>
      <c r="X44" s="286"/>
      <c r="Y44" s="286"/>
      <c r="Z44" s="286"/>
      <c r="AA44" s="286"/>
      <c r="AB44" s="299" t="str">
        <f>U42</f>
        <v>スカーボ</v>
      </c>
      <c r="AC44" s="300"/>
      <c r="AD44" s="300"/>
      <c r="AE44" s="300"/>
      <c r="AF44" s="300"/>
      <c r="AG44" s="316"/>
      <c r="AI44" s="237" t="str">
        <f>U42</f>
        <v>スカーボ</v>
      </c>
      <c r="AJ44" s="312">
        <v>0</v>
      </c>
      <c r="AK44" s="312">
        <v>0</v>
      </c>
      <c r="AL44" s="312">
        <v>0</v>
      </c>
      <c r="AM44" s="312">
        <f>S42+S43</f>
        <v>12</v>
      </c>
      <c r="AN44" s="312">
        <f>Q42+Q43</f>
        <v>1</v>
      </c>
      <c r="AO44" s="312">
        <f>AM44-AN44</f>
        <v>11</v>
      </c>
      <c r="AP44" s="312">
        <f>AJ44*3+AL44*1</f>
        <v>0</v>
      </c>
      <c r="AQ44" s="322">
        <v>3</v>
      </c>
    </row>
    <row r="45" ht="13.5">
      <c r="AK45" s="237" t="s">
        <v>139</v>
      </c>
    </row>
    <row r="46" spans="2:16" ht="13.5">
      <c r="B46" s="237" t="s">
        <v>140</v>
      </c>
      <c r="N46"/>
      <c r="P46"/>
    </row>
    <row r="47" spans="2:43" ht="13.5">
      <c r="B47" s="251"/>
      <c r="C47" s="251"/>
      <c r="D47" s="251"/>
      <c r="E47" s="251"/>
      <c r="F47" s="239">
        <f>'５節'!AA6</f>
        <v>45094</v>
      </c>
      <c r="G47" s="239"/>
      <c r="H47" s="239"/>
      <c r="I47" s="239"/>
      <c r="J47" s="239"/>
      <c r="K47" s="239"/>
      <c r="L47" s="251"/>
      <c r="M47" s="251"/>
      <c r="N47" s="251"/>
      <c r="O47" s="251"/>
      <c r="P47" s="251"/>
      <c r="Q47" s="251"/>
      <c r="R47" s="276" t="str">
        <f>'５節'!AA5</f>
        <v>坂祝総合Ｇ</v>
      </c>
      <c r="S47" s="276"/>
      <c r="T47" s="276"/>
      <c r="U47" s="276"/>
      <c r="V47" s="276"/>
      <c r="W47" s="276"/>
      <c r="X47" s="284" t="s">
        <v>52</v>
      </c>
      <c r="Y47" s="251"/>
      <c r="Z47" s="251"/>
      <c r="AA47" s="251"/>
      <c r="AB47" s="291">
        <f>'５節'!AA7</f>
        <v>0.3958333333333333</v>
      </c>
      <c r="AC47" s="292"/>
      <c r="AD47" s="292"/>
      <c r="AE47" s="292"/>
      <c r="AF47" s="251"/>
      <c r="AG47" s="251"/>
      <c r="AJ47" s="309" t="s">
        <v>120</v>
      </c>
      <c r="AK47" s="310" t="s">
        <v>121</v>
      </c>
      <c r="AL47" s="310" t="s">
        <v>122</v>
      </c>
      <c r="AM47" s="310" t="s">
        <v>123</v>
      </c>
      <c r="AN47" s="310" t="s">
        <v>124</v>
      </c>
      <c r="AO47" s="310" t="s">
        <v>125</v>
      </c>
      <c r="AP47" s="310" t="s">
        <v>126</v>
      </c>
      <c r="AQ47" s="310" t="s">
        <v>127</v>
      </c>
    </row>
    <row r="48" spans="2:42" ht="13.5">
      <c r="B48" s="252" t="s">
        <v>128</v>
      </c>
      <c r="C48" s="253"/>
      <c r="D48" s="254" t="s">
        <v>129</v>
      </c>
      <c r="E48" s="255"/>
      <c r="F48" s="255"/>
      <c r="G48" s="255"/>
      <c r="H48" s="253"/>
      <c r="I48" s="254" t="s">
        <v>130</v>
      </c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3"/>
      <c r="AB48" s="254" t="s">
        <v>131</v>
      </c>
      <c r="AC48" s="255"/>
      <c r="AD48" s="255"/>
      <c r="AE48" s="255"/>
      <c r="AF48" s="255"/>
      <c r="AG48" s="317"/>
      <c r="AM48" s="312"/>
      <c r="AN48" s="312"/>
      <c r="AO48" s="312"/>
      <c r="AP48" s="312"/>
    </row>
    <row r="49" spans="2:43" ht="13.5" customHeight="1">
      <c r="B49" s="242">
        <v>1</v>
      </c>
      <c r="C49" s="243"/>
      <c r="D49" s="244">
        <f>AB47</f>
        <v>0.3958333333333333</v>
      </c>
      <c r="E49" s="245"/>
      <c r="F49" s="245"/>
      <c r="G49" s="245"/>
      <c r="H49" s="245"/>
      <c r="I49" s="261" t="str">
        <f>'リーグ組合せ'!D22</f>
        <v>関さくら</v>
      </c>
      <c r="J49" s="261"/>
      <c r="K49" s="261"/>
      <c r="L49" s="261"/>
      <c r="M49" s="261"/>
      <c r="N49" s="261"/>
      <c r="O49" s="262"/>
      <c r="P49" s="263"/>
      <c r="Q49" s="279">
        <v>1</v>
      </c>
      <c r="R49" s="477" t="s">
        <v>132</v>
      </c>
      <c r="S49" s="279">
        <v>0</v>
      </c>
      <c r="T49" s="263"/>
      <c r="U49" s="261" t="str">
        <f>'リーグ組合せ'!D25</f>
        <v>下有知</v>
      </c>
      <c r="V49" s="261"/>
      <c r="W49" s="261"/>
      <c r="X49" s="261"/>
      <c r="Y49" s="261"/>
      <c r="Z49" s="261"/>
      <c r="AA49" s="262"/>
      <c r="AB49" s="293" t="str">
        <f>'リーグ組合せ'!D23</f>
        <v>坂祝</v>
      </c>
      <c r="AC49" s="294"/>
      <c r="AD49" s="294"/>
      <c r="AE49" s="294"/>
      <c r="AF49" s="294"/>
      <c r="AG49" s="313"/>
      <c r="AH49" s="308"/>
      <c r="AI49" s="237" t="str">
        <f>I49</f>
        <v>関さくら</v>
      </c>
      <c r="AJ49" s="312">
        <v>0</v>
      </c>
      <c r="AK49" s="312">
        <v>0</v>
      </c>
      <c r="AL49" s="312">
        <v>0</v>
      </c>
      <c r="AM49" s="312">
        <f>Q49+Q51</f>
        <v>3</v>
      </c>
      <c r="AN49" s="312">
        <f>S49+S51</f>
        <v>2</v>
      </c>
      <c r="AO49" s="312">
        <f>AM49-AN49</f>
        <v>1</v>
      </c>
      <c r="AP49" s="312">
        <f>AJ49*3+AL49*1</f>
        <v>0</v>
      </c>
      <c r="AQ49" s="322">
        <v>1</v>
      </c>
    </row>
    <row r="50" spans="2:43" ht="12.75" customHeight="1">
      <c r="B50" s="242">
        <v>2</v>
      </c>
      <c r="C50" s="243"/>
      <c r="D50" s="246">
        <f>D49+"1:2０"</f>
        <v>0.45138888888888884</v>
      </c>
      <c r="E50" s="243"/>
      <c r="F50" s="243"/>
      <c r="G50" s="243"/>
      <c r="H50" s="243"/>
      <c r="I50" s="264" t="str">
        <f>AB49</f>
        <v>坂祝</v>
      </c>
      <c r="J50" s="264"/>
      <c r="K50" s="264"/>
      <c r="L50" s="264"/>
      <c r="M50" s="264"/>
      <c r="N50" s="264"/>
      <c r="O50" s="265"/>
      <c r="P50" s="266"/>
      <c r="Q50" s="280">
        <v>2</v>
      </c>
      <c r="R50" s="478" t="s">
        <v>132</v>
      </c>
      <c r="S50" s="280">
        <v>0</v>
      </c>
      <c r="T50" s="266"/>
      <c r="U50" s="264" t="str">
        <f>U49</f>
        <v>下有知</v>
      </c>
      <c r="V50" s="264"/>
      <c r="W50" s="264"/>
      <c r="X50" s="264"/>
      <c r="Y50" s="264"/>
      <c r="Z50" s="264"/>
      <c r="AA50" s="265"/>
      <c r="AB50" s="295" t="str">
        <f>I49</f>
        <v>関さくら</v>
      </c>
      <c r="AC50" s="296"/>
      <c r="AD50" s="296"/>
      <c r="AE50" s="296"/>
      <c r="AF50" s="296"/>
      <c r="AG50" s="314"/>
      <c r="AH50" s="308"/>
      <c r="AI50" s="237" t="str">
        <f>I50</f>
        <v>坂祝</v>
      </c>
      <c r="AJ50" s="312">
        <v>0</v>
      </c>
      <c r="AK50" s="312">
        <v>0</v>
      </c>
      <c r="AL50" s="312">
        <v>0</v>
      </c>
      <c r="AM50" s="312">
        <f>Q50+S51</f>
        <v>4</v>
      </c>
      <c r="AN50" s="312">
        <f>S50+Q51</f>
        <v>2</v>
      </c>
      <c r="AO50" s="312">
        <f>AM50-AN50</f>
        <v>2</v>
      </c>
      <c r="AP50" s="312">
        <f>AJ50*3+AL50*1</f>
        <v>0</v>
      </c>
      <c r="AQ50" s="322">
        <v>2</v>
      </c>
    </row>
    <row r="51" spans="2:43" ht="12.75" customHeight="1">
      <c r="B51" s="247">
        <v>3</v>
      </c>
      <c r="C51" s="248"/>
      <c r="D51" s="249">
        <f>D50+"1：2０"</f>
        <v>0.5069444444444444</v>
      </c>
      <c r="E51" s="250"/>
      <c r="F51" s="250"/>
      <c r="G51" s="250"/>
      <c r="H51" s="250"/>
      <c r="I51" s="264" t="str">
        <f>I49</f>
        <v>関さくら</v>
      </c>
      <c r="J51" s="264"/>
      <c r="K51" s="264"/>
      <c r="L51" s="264"/>
      <c r="M51" s="264"/>
      <c r="N51" s="264"/>
      <c r="O51" s="265"/>
      <c r="P51" s="272"/>
      <c r="Q51" s="285">
        <v>2</v>
      </c>
      <c r="R51" s="480" t="s">
        <v>132</v>
      </c>
      <c r="S51" s="285">
        <v>2</v>
      </c>
      <c r="T51" s="272"/>
      <c r="U51" s="264" t="str">
        <f>AB49</f>
        <v>坂祝</v>
      </c>
      <c r="V51" s="264"/>
      <c r="W51" s="264"/>
      <c r="X51" s="264"/>
      <c r="Y51" s="264"/>
      <c r="Z51" s="264"/>
      <c r="AA51" s="265"/>
      <c r="AB51" s="295" t="str">
        <f>U49</f>
        <v>下有知</v>
      </c>
      <c r="AC51" s="296"/>
      <c r="AD51" s="296"/>
      <c r="AE51" s="296"/>
      <c r="AF51" s="296"/>
      <c r="AG51" s="314"/>
      <c r="AH51" s="308"/>
      <c r="AI51" s="237" t="str">
        <f>U49</f>
        <v>下有知</v>
      </c>
      <c r="AJ51" s="312">
        <v>0</v>
      </c>
      <c r="AK51" s="312">
        <v>0</v>
      </c>
      <c r="AL51" s="312">
        <v>0</v>
      </c>
      <c r="AM51" s="312">
        <f>S49+S50</f>
        <v>0</v>
      </c>
      <c r="AN51" s="312">
        <f>Q49+Q50</f>
        <v>3</v>
      </c>
      <c r="AO51" s="312">
        <f>AM51-AN51</f>
        <v>-3</v>
      </c>
      <c r="AP51" s="312">
        <f>AJ51*3+AL51*1</f>
        <v>0</v>
      </c>
      <c r="AQ51" s="322">
        <v>3</v>
      </c>
    </row>
    <row r="53" spans="2:34" ht="13.5">
      <c r="B53" s="237" t="s">
        <v>141</v>
      </c>
      <c r="AB53" s="305"/>
      <c r="AC53" s="305"/>
      <c r="AD53" s="305"/>
      <c r="AE53" s="305"/>
      <c r="AF53" s="305"/>
      <c r="AG53" s="305"/>
      <c r="AH53" s="305"/>
    </row>
    <row r="54" spans="5:44" ht="13.5">
      <c r="E54" s="237"/>
      <c r="F54" s="256">
        <f>'５節'!AD6</f>
        <v>45122</v>
      </c>
      <c r="G54" s="257"/>
      <c r="H54" s="257"/>
      <c r="I54" s="257"/>
      <c r="J54" s="257"/>
      <c r="K54" s="257"/>
      <c r="L54" s="257"/>
      <c r="R54" s="257" t="str">
        <f>'５節'!AD5</f>
        <v>肥田瀬北Ｇ</v>
      </c>
      <c r="S54" s="257"/>
      <c r="T54" s="257"/>
      <c r="U54" s="257"/>
      <c r="V54" s="257"/>
      <c r="W54" s="257"/>
      <c r="X54" s="287" t="s">
        <v>74</v>
      </c>
      <c r="AB54" s="291">
        <f>'５節'!AD7</f>
        <v>0.3958333333333333</v>
      </c>
      <c r="AC54" s="292"/>
      <c r="AD54" s="292"/>
      <c r="AE54" s="292"/>
      <c r="AG54" s="305"/>
      <c r="AH54" s="305"/>
      <c r="AJ54" s="309" t="s">
        <v>120</v>
      </c>
      <c r="AK54" s="310" t="s">
        <v>121</v>
      </c>
      <c r="AL54" s="310" t="s">
        <v>122</v>
      </c>
      <c r="AM54" s="310" t="s">
        <v>123</v>
      </c>
      <c r="AN54" s="310" t="s">
        <v>124</v>
      </c>
      <c r="AO54" s="310" t="s">
        <v>125</v>
      </c>
      <c r="AP54" s="310" t="s">
        <v>126</v>
      </c>
      <c r="AQ54" s="310" t="s">
        <v>127</v>
      </c>
      <c r="AR54" s="237"/>
    </row>
    <row r="55" spans="2:34" ht="13.5">
      <c r="B55" s="240" t="s">
        <v>128</v>
      </c>
      <c r="C55" s="241"/>
      <c r="D55" s="241" t="s">
        <v>129</v>
      </c>
      <c r="E55" s="241"/>
      <c r="F55" s="241"/>
      <c r="G55" s="241"/>
      <c r="H55" s="241"/>
      <c r="I55" s="241" t="s">
        <v>130</v>
      </c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306" t="s">
        <v>131</v>
      </c>
      <c r="AC55" s="307"/>
      <c r="AD55" s="307"/>
      <c r="AE55" s="307"/>
      <c r="AF55" s="307"/>
      <c r="AG55" s="320"/>
      <c r="AH55" s="321"/>
    </row>
    <row r="56" spans="2:43" ht="12.75" customHeight="1">
      <c r="B56" s="242">
        <v>1</v>
      </c>
      <c r="C56" s="243"/>
      <c r="D56" s="244">
        <f>AB54</f>
        <v>0.3958333333333333</v>
      </c>
      <c r="E56" s="245"/>
      <c r="F56" s="245"/>
      <c r="G56" s="245"/>
      <c r="H56" s="245"/>
      <c r="I56" s="261" t="str">
        <f>'リーグ組合せ'!D26</f>
        <v>ティグレイ</v>
      </c>
      <c r="J56" s="261"/>
      <c r="K56" s="261"/>
      <c r="L56" s="261"/>
      <c r="M56" s="261"/>
      <c r="N56" s="261"/>
      <c r="O56" s="262"/>
      <c r="P56" s="263"/>
      <c r="Q56" s="279">
        <v>0</v>
      </c>
      <c r="R56" s="477" t="s">
        <v>132</v>
      </c>
      <c r="S56" s="279">
        <v>2</v>
      </c>
      <c r="T56" s="263"/>
      <c r="U56" s="261" t="str">
        <f>'リーグ組合せ'!D20</f>
        <v>中部</v>
      </c>
      <c r="V56" s="261"/>
      <c r="W56" s="261"/>
      <c r="X56" s="261"/>
      <c r="Y56" s="261"/>
      <c r="Z56" s="261"/>
      <c r="AA56" s="262"/>
      <c r="AB56" s="295" t="str">
        <f>U57</f>
        <v>安桜</v>
      </c>
      <c r="AC56" s="296"/>
      <c r="AD56" s="296"/>
      <c r="AE56" s="296"/>
      <c r="AF56" s="296"/>
      <c r="AG56" s="314"/>
      <c r="AH56" s="308"/>
      <c r="AI56" s="237" t="str">
        <f>I57</f>
        <v>金竜</v>
      </c>
      <c r="AJ56" s="312">
        <v>0</v>
      </c>
      <c r="AK56" s="312">
        <v>0</v>
      </c>
      <c r="AL56" s="312">
        <v>0</v>
      </c>
      <c r="AM56" s="312">
        <f>Q57+Q59</f>
        <v>0</v>
      </c>
      <c r="AN56" s="312">
        <f>S57+S59</f>
        <v>5</v>
      </c>
      <c r="AO56" s="312">
        <f>AM56-AN56</f>
        <v>-5</v>
      </c>
      <c r="AP56" s="312">
        <f>AJ56*3+AL56*1</f>
        <v>0</v>
      </c>
      <c r="AQ56" s="322">
        <v>1</v>
      </c>
    </row>
    <row r="57" spans="2:43" ht="12.75" customHeight="1">
      <c r="B57" s="242">
        <v>2</v>
      </c>
      <c r="C57" s="243"/>
      <c r="D57" s="246">
        <f>D56+"1:0０"</f>
        <v>0.4375</v>
      </c>
      <c r="E57" s="243"/>
      <c r="F57" s="243"/>
      <c r="G57" s="243"/>
      <c r="H57" s="243"/>
      <c r="I57" s="261" t="str">
        <f>'リーグ組合せ'!D21</f>
        <v>金竜</v>
      </c>
      <c r="J57" s="261"/>
      <c r="K57" s="261"/>
      <c r="L57" s="261"/>
      <c r="M57" s="261"/>
      <c r="N57" s="261"/>
      <c r="O57" s="262"/>
      <c r="P57" s="266"/>
      <c r="Q57" s="280">
        <v>0</v>
      </c>
      <c r="R57" s="478" t="s">
        <v>132</v>
      </c>
      <c r="S57" s="280">
        <v>2</v>
      </c>
      <c r="T57" s="266"/>
      <c r="U57" s="261" t="str">
        <f>'リーグ組合せ'!D24</f>
        <v>安桜</v>
      </c>
      <c r="V57" s="261"/>
      <c r="W57" s="261"/>
      <c r="X57" s="261"/>
      <c r="Y57" s="261"/>
      <c r="Z57" s="261"/>
      <c r="AA57" s="262"/>
      <c r="AB57" s="295" t="str">
        <f>I56</f>
        <v>ティグレイ</v>
      </c>
      <c r="AC57" s="296"/>
      <c r="AD57" s="296"/>
      <c r="AE57" s="296"/>
      <c r="AF57" s="296"/>
      <c r="AG57" s="314"/>
      <c r="AH57" s="308"/>
      <c r="AI57" s="237" t="str">
        <f>I56</f>
        <v>ティグレイ</v>
      </c>
      <c r="AJ57" s="312">
        <v>0</v>
      </c>
      <c r="AK57" s="312">
        <v>0</v>
      </c>
      <c r="AL57" s="312">
        <v>0</v>
      </c>
      <c r="AM57" s="312">
        <f>Q56+S59</f>
        <v>3</v>
      </c>
      <c r="AN57" s="312">
        <f>S56+Q59</f>
        <v>2</v>
      </c>
      <c r="AO57" s="312">
        <f>AM57-AN57</f>
        <v>1</v>
      </c>
      <c r="AP57" s="312">
        <f>AJ57*3+AL57*1</f>
        <v>0</v>
      </c>
      <c r="AQ57" s="322">
        <v>2</v>
      </c>
    </row>
    <row r="58" spans="2:43" ht="12.75" customHeight="1">
      <c r="B58" s="242">
        <v>3</v>
      </c>
      <c r="C58" s="243"/>
      <c r="D58" s="246">
        <f>D57+"1:2０"</f>
        <v>0.4930555555555556</v>
      </c>
      <c r="E58" s="243"/>
      <c r="F58" s="243"/>
      <c r="G58" s="243"/>
      <c r="H58" s="243"/>
      <c r="I58" s="274" t="str">
        <f>U56</f>
        <v>中部</v>
      </c>
      <c r="J58" s="264"/>
      <c r="K58" s="264"/>
      <c r="L58" s="264"/>
      <c r="M58" s="264"/>
      <c r="N58" s="264"/>
      <c r="O58" s="264"/>
      <c r="P58" s="266"/>
      <c r="Q58" s="280">
        <v>7</v>
      </c>
      <c r="R58" s="478" t="s">
        <v>132</v>
      </c>
      <c r="S58" s="280">
        <v>0</v>
      </c>
      <c r="T58" s="266"/>
      <c r="U58" s="274" t="str">
        <f>U57</f>
        <v>安桜</v>
      </c>
      <c r="V58" s="264"/>
      <c r="W58" s="264"/>
      <c r="X58" s="264"/>
      <c r="Y58" s="264"/>
      <c r="Z58" s="264"/>
      <c r="AA58" s="264"/>
      <c r="AB58" s="295" t="str">
        <f>I57</f>
        <v>金竜</v>
      </c>
      <c r="AC58" s="296"/>
      <c r="AD58" s="296"/>
      <c r="AE58" s="296"/>
      <c r="AF58" s="296"/>
      <c r="AG58" s="314"/>
      <c r="AH58" s="308"/>
      <c r="AI58" s="237" t="str">
        <f>U56</f>
        <v>中部</v>
      </c>
      <c r="AJ58" s="312">
        <v>0</v>
      </c>
      <c r="AK58" s="312">
        <v>0</v>
      </c>
      <c r="AL58" s="312">
        <v>0</v>
      </c>
      <c r="AM58" s="312">
        <f>S56+Q58</f>
        <v>9</v>
      </c>
      <c r="AN58" s="312">
        <f>Q56+S58</f>
        <v>0</v>
      </c>
      <c r="AO58" s="312">
        <f>AM58-AN58</f>
        <v>9</v>
      </c>
      <c r="AP58" s="312">
        <f>AJ58*3+AL58*1</f>
        <v>0</v>
      </c>
      <c r="AQ58" s="322">
        <v>3</v>
      </c>
    </row>
    <row r="59" spans="2:43" ht="12.75" customHeight="1">
      <c r="B59" s="247">
        <v>3</v>
      </c>
      <c r="C59" s="248"/>
      <c r="D59" s="249">
        <f>D57+"2：2０"</f>
        <v>0.5347222222222222</v>
      </c>
      <c r="E59" s="250"/>
      <c r="F59" s="250"/>
      <c r="G59" s="250"/>
      <c r="H59" s="250"/>
      <c r="I59" s="270" t="str">
        <f>I57</f>
        <v>金竜</v>
      </c>
      <c r="J59" s="270"/>
      <c r="K59" s="270"/>
      <c r="L59" s="270"/>
      <c r="M59" s="270"/>
      <c r="N59" s="270"/>
      <c r="O59" s="270"/>
      <c r="P59" s="272"/>
      <c r="Q59" s="285">
        <v>0</v>
      </c>
      <c r="R59" s="480" t="s">
        <v>132</v>
      </c>
      <c r="S59" s="285">
        <v>3</v>
      </c>
      <c r="T59" s="272"/>
      <c r="U59" s="288" t="str">
        <f>I56</f>
        <v>ティグレイ</v>
      </c>
      <c r="V59" s="270"/>
      <c r="W59" s="270"/>
      <c r="X59" s="270"/>
      <c r="Y59" s="270"/>
      <c r="Z59" s="270"/>
      <c r="AA59" s="270"/>
      <c r="AB59" s="293" t="str">
        <f>U56</f>
        <v>中部</v>
      </c>
      <c r="AC59" s="294"/>
      <c r="AD59" s="294"/>
      <c r="AE59" s="294"/>
      <c r="AF59" s="294"/>
      <c r="AG59" s="313"/>
      <c r="AH59" s="308"/>
      <c r="AI59" s="237" t="str">
        <f>U57</f>
        <v>安桜</v>
      </c>
      <c r="AJ59" s="312">
        <v>0</v>
      </c>
      <c r="AK59" s="312">
        <v>0</v>
      </c>
      <c r="AL59" s="312">
        <v>0</v>
      </c>
      <c r="AM59" s="312">
        <f>S57+S58</f>
        <v>2</v>
      </c>
      <c r="AN59" s="312">
        <f>Q57+Q58</f>
        <v>7</v>
      </c>
      <c r="AO59" s="312">
        <f>AM59-AN59</f>
        <v>-5</v>
      </c>
      <c r="AP59" s="312">
        <f>AJ59*3+AL59*1</f>
        <v>0</v>
      </c>
      <c r="AQ59" s="322">
        <v>4</v>
      </c>
    </row>
    <row r="60" spans="2:34" ht="13.5">
      <c r="B60" s="258"/>
      <c r="C60" s="258"/>
      <c r="D60" s="259"/>
      <c r="E60" s="259"/>
      <c r="F60" s="259"/>
      <c r="G60" s="259"/>
      <c r="H60" s="259"/>
      <c r="I60" s="273"/>
      <c r="J60" s="273"/>
      <c r="K60" s="275"/>
      <c r="L60" s="273"/>
      <c r="M60" s="273"/>
      <c r="N60" s="273"/>
      <c r="O60" s="273"/>
      <c r="P60" s="263"/>
      <c r="Q60" s="289"/>
      <c r="R60" s="289"/>
      <c r="S60" s="289"/>
      <c r="T60" s="263"/>
      <c r="U60" s="273"/>
      <c r="V60" s="273"/>
      <c r="W60" s="273"/>
      <c r="X60" s="273"/>
      <c r="Y60" s="273"/>
      <c r="Z60" s="273"/>
      <c r="AA60" s="273"/>
      <c r="AB60" s="444"/>
      <c r="AC60" s="444"/>
      <c r="AD60" s="444"/>
      <c r="AE60" s="444"/>
      <c r="AF60" s="444"/>
      <c r="AG60" s="444"/>
      <c r="AH60" s="308"/>
    </row>
    <row r="61" spans="1:43" ht="13.5">
      <c r="A61" s="260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</row>
    <row r="62" spans="1:43" ht="13.5">
      <c r="A62" s="260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</row>
    <row r="63" spans="1:43" ht="13.5">
      <c r="A63" s="260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</row>
    <row r="64" spans="1:43" ht="13.5">
      <c r="A64" s="260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445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</row>
    <row r="65" spans="1:43" ht="13.5">
      <c r="A65" s="260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</row>
    <row r="66" spans="1:43" ht="13.5">
      <c r="A66" s="260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</row>
    <row r="67" spans="1:43" ht="13.5">
      <c r="A67" s="260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</row>
    <row r="68" spans="1:43" ht="13.5">
      <c r="A68" s="260"/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</row>
    <row r="69" spans="1:43" ht="13.5">
      <c r="A69" s="260"/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</row>
    <row r="70" spans="1:43" ht="13.5">
      <c r="A70" s="260"/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</row>
    <row r="71" spans="1:43" ht="13.5">
      <c r="A71" s="260"/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</row>
    <row r="72" spans="1:43" ht="13.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</row>
    <row r="73" spans="1:43" ht="13.5">
      <c r="A73" s="260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</row>
    <row r="74" spans="1:43" ht="13.5">
      <c r="A74" s="260"/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  <c r="AM74" s="260"/>
      <c r="AN74" s="260"/>
      <c r="AO74" s="260"/>
      <c r="AP74" s="260"/>
      <c r="AQ74" s="260"/>
    </row>
    <row r="75" spans="1:43" ht="13.5">
      <c r="A75" s="260"/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  <c r="AM75" s="260"/>
      <c r="AN75" s="260"/>
      <c r="AO75" s="260"/>
      <c r="AP75" s="260"/>
      <c r="AQ75" s="260"/>
    </row>
    <row r="76" spans="1:43" ht="13.5">
      <c r="A76" s="260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</row>
    <row r="77" spans="1:43" ht="13.5">
      <c r="A77" s="260"/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  <c r="AP77" s="260"/>
      <c r="AQ77" s="260"/>
    </row>
  </sheetData>
  <sheetProtection/>
  <mergeCells count="183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</mergeCells>
  <printOptions/>
  <pageMargins left="0.7" right="0.7" top="0.75" bottom="0.75" header="0.3" footer="0.3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K50"/>
  <sheetViews>
    <sheetView workbookViewId="0" topLeftCell="A1">
      <selection activeCell="O5" sqref="O5:Q5"/>
    </sheetView>
  </sheetViews>
  <sheetFormatPr defaultColWidth="2.50390625" defaultRowHeight="13.5"/>
  <cols>
    <col min="1" max="8" width="2.50390625" style="323" customWidth="1"/>
    <col min="9" max="50" width="4.25390625" style="323" customWidth="1"/>
    <col min="51" max="51" width="2.50390625" style="323" customWidth="1"/>
    <col min="52" max="16384" width="2.50390625" style="323" customWidth="1"/>
  </cols>
  <sheetData>
    <row r="1" spans="1:32" ht="13.5" customHeight="1">
      <c r="A1" s="324" t="s">
        <v>174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</row>
    <row r="2" spans="1:41" ht="13.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409"/>
      <c r="AH2" s="409"/>
      <c r="AI2" s="409"/>
      <c r="AJ2" s="409"/>
      <c r="AK2" s="409"/>
      <c r="AL2" s="409"/>
      <c r="AN2" s="410"/>
      <c r="AO2" s="410"/>
    </row>
    <row r="3" spans="2:43" ht="14.25">
      <c r="B3" s="325"/>
      <c r="C3" s="325"/>
      <c r="D3" s="325"/>
      <c r="E3" s="326" t="s">
        <v>68</v>
      </c>
      <c r="F3" s="326"/>
      <c r="G3" s="326"/>
      <c r="H3" s="326"/>
      <c r="I3" s="323" t="s">
        <v>143</v>
      </c>
      <c r="AH3" s="411"/>
      <c r="AI3" s="411"/>
      <c r="AJ3" s="411"/>
      <c r="AK3" s="411"/>
      <c r="AM3" s="367"/>
      <c r="AN3" s="412"/>
      <c r="AO3" s="412"/>
      <c r="AQ3" s="410"/>
    </row>
    <row r="4" spans="2:40" ht="14.25">
      <c r="B4" s="325"/>
      <c r="C4" s="325"/>
      <c r="D4" s="325"/>
      <c r="E4" s="326"/>
      <c r="F4" s="326"/>
      <c r="G4" s="326"/>
      <c r="H4" s="326"/>
      <c r="I4" s="331" t="s">
        <v>68</v>
      </c>
      <c r="J4" s="332"/>
      <c r="K4" s="333"/>
      <c r="L4" s="331" t="s">
        <v>69</v>
      </c>
      <c r="M4" s="332"/>
      <c r="N4" s="333"/>
      <c r="O4" s="331" t="s">
        <v>70</v>
      </c>
      <c r="P4" s="332"/>
      <c r="Q4" s="332"/>
      <c r="R4" s="331" t="s">
        <v>71</v>
      </c>
      <c r="S4" s="332"/>
      <c r="T4" s="332"/>
      <c r="U4" s="370" t="s">
        <v>72</v>
      </c>
      <c r="V4" s="371"/>
      <c r="W4" s="371"/>
      <c r="X4" s="331" t="s">
        <v>73</v>
      </c>
      <c r="Y4" s="332"/>
      <c r="Z4" s="332"/>
      <c r="AA4" s="331" t="s">
        <v>74</v>
      </c>
      <c r="AB4" s="332"/>
      <c r="AC4" s="333"/>
      <c r="AD4" s="332" t="s">
        <v>75</v>
      </c>
      <c r="AE4" s="332"/>
      <c r="AF4" s="332"/>
      <c r="AG4" s="332"/>
      <c r="AH4" s="413"/>
      <c r="AI4" s="411"/>
      <c r="AJ4" s="411"/>
      <c r="AK4" s="411"/>
      <c r="AL4" s="414"/>
      <c r="AM4" s="415"/>
      <c r="AN4" s="323" t="s">
        <v>76</v>
      </c>
    </row>
    <row r="5" spans="3:40" ht="13.5" customHeight="1">
      <c r="C5" s="327" t="s">
        <v>77</v>
      </c>
      <c r="D5" s="327"/>
      <c r="E5" s="327"/>
      <c r="F5" s="327"/>
      <c r="G5" s="327"/>
      <c r="H5" s="327"/>
      <c r="I5" s="334" t="s">
        <v>175</v>
      </c>
      <c r="J5" s="335"/>
      <c r="K5" s="336"/>
      <c r="L5" s="334" t="s">
        <v>176</v>
      </c>
      <c r="M5" s="335"/>
      <c r="N5" s="336"/>
      <c r="O5" s="372" t="s">
        <v>80</v>
      </c>
      <c r="P5" s="373"/>
      <c r="Q5" s="374"/>
      <c r="R5" s="334" t="s">
        <v>177</v>
      </c>
      <c r="S5" s="337"/>
      <c r="T5" s="335"/>
      <c r="U5" s="372" t="s">
        <v>80</v>
      </c>
      <c r="V5" s="373"/>
      <c r="W5" s="374"/>
      <c r="X5" s="375" t="s">
        <v>157</v>
      </c>
      <c r="Y5" s="387"/>
      <c r="Z5" s="387"/>
      <c r="AA5" s="375" t="s">
        <v>85</v>
      </c>
      <c r="AB5" s="387"/>
      <c r="AC5" s="388"/>
      <c r="AD5" s="387" t="s">
        <v>178</v>
      </c>
      <c r="AE5" s="387"/>
      <c r="AF5" s="387"/>
      <c r="AG5" s="387"/>
      <c r="AH5" s="413"/>
      <c r="AI5" s="411"/>
      <c r="AJ5" s="411"/>
      <c r="AK5" s="411"/>
      <c r="AL5" s="414"/>
      <c r="AM5" s="367"/>
      <c r="AN5" s="416" t="s">
        <v>86</v>
      </c>
    </row>
    <row r="6" spans="3:40" ht="13.5" customHeight="1">
      <c r="C6" s="327" t="s">
        <v>87</v>
      </c>
      <c r="D6" s="327"/>
      <c r="E6" s="327"/>
      <c r="F6" s="327"/>
      <c r="G6" s="327"/>
      <c r="H6" s="327"/>
      <c r="I6" s="338">
        <v>45108</v>
      </c>
      <c r="J6" s="339"/>
      <c r="K6" s="340"/>
      <c r="L6" s="338">
        <v>45115</v>
      </c>
      <c r="M6" s="339"/>
      <c r="N6" s="340"/>
      <c r="O6" s="338">
        <v>45192</v>
      </c>
      <c r="P6" s="339"/>
      <c r="Q6" s="340"/>
      <c r="R6" s="338">
        <v>45108</v>
      </c>
      <c r="S6" s="339"/>
      <c r="T6" s="340"/>
      <c r="U6" s="338">
        <v>45228</v>
      </c>
      <c r="V6" s="339"/>
      <c r="W6" s="340"/>
      <c r="X6" s="338">
        <v>45150</v>
      </c>
      <c r="Y6" s="339"/>
      <c r="Z6" s="340"/>
      <c r="AA6" s="338">
        <v>45193</v>
      </c>
      <c r="AB6" s="339"/>
      <c r="AC6" s="340"/>
      <c r="AD6" s="338">
        <v>45108</v>
      </c>
      <c r="AE6" s="339"/>
      <c r="AF6" s="389"/>
      <c r="AG6" s="340"/>
      <c r="AH6" s="411"/>
      <c r="AI6" s="411"/>
      <c r="AJ6" s="411"/>
      <c r="AK6" s="411"/>
      <c r="AL6" s="414"/>
      <c r="AM6" s="367"/>
      <c r="AN6" s="323" t="s">
        <v>88</v>
      </c>
    </row>
    <row r="7" spans="3:39" ht="13.5" customHeight="1">
      <c r="C7" s="327" t="s">
        <v>89</v>
      </c>
      <c r="D7" s="327"/>
      <c r="E7" s="327"/>
      <c r="F7" s="327"/>
      <c r="G7" s="327"/>
      <c r="H7" s="327"/>
      <c r="I7" s="341">
        <v>0.5416666666666666</v>
      </c>
      <c r="J7" s="339"/>
      <c r="K7" s="340"/>
      <c r="L7" s="341">
        <v>0.5625</v>
      </c>
      <c r="M7" s="339"/>
      <c r="N7" s="340"/>
      <c r="O7" s="341">
        <v>0.3958333333333333</v>
      </c>
      <c r="P7" s="339"/>
      <c r="Q7" s="340"/>
      <c r="R7" s="341">
        <v>0.3958333333333333</v>
      </c>
      <c r="S7" s="339"/>
      <c r="T7" s="340"/>
      <c r="U7" s="341">
        <v>0.3958333333333333</v>
      </c>
      <c r="V7" s="339"/>
      <c r="W7" s="340"/>
      <c r="X7" s="341">
        <v>0.5625</v>
      </c>
      <c r="Y7" s="339"/>
      <c r="Z7" s="340"/>
      <c r="AA7" s="341">
        <v>0.3958333333333333</v>
      </c>
      <c r="AB7" s="339"/>
      <c r="AC7" s="340"/>
      <c r="AD7" s="341">
        <v>0.5486111111111112</v>
      </c>
      <c r="AE7" s="339"/>
      <c r="AF7" s="389"/>
      <c r="AG7" s="340"/>
      <c r="AH7" s="411"/>
      <c r="AI7" s="411"/>
      <c r="AJ7" s="411"/>
      <c r="AK7" s="411"/>
      <c r="AL7" s="414"/>
      <c r="AM7" s="367"/>
    </row>
    <row r="8" spans="9:46" ht="13.5">
      <c r="I8" s="342">
        <v>1</v>
      </c>
      <c r="J8" s="343">
        <v>2</v>
      </c>
      <c r="K8" s="344">
        <v>3</v>
      </c>
      <c r="L8" s="342">
        <v>4</v>
      </c>
      <c r="M8" s="343">
        <v>5</v>
      </c>
      <c r="N8" s="345">
        <v>6</v>
      </c>
      <c r="O8" s="342">
        <v>7</v>
      </c>
      <c r="P8" s="343">
        <v>8</v>
      </c>
      <c r="Q8" s="345">
        <v>9</v>
      </c>
      <c r="R8" s="342">
        <v>10</v>
      </c>
      <c r="S8" s="343">
        <v>11</v>
      </c>
      <c r="T8" s="345">
        <v>12</v>
      </c>
      <c r="U8" s="342">
        <v>13</v>
      </c>
      <c r="V8" s="343">
        <v>14</v>
      </c>
      <c r="W8" s="345">
        <v>15</v>
      </c>
      <c r="X8" s="342">
        <v>16</v>
      </c>
      <c r="Y8" s="345">
        <v>17</v>
      </c>
      <c r="Z8" s="345">
        <v>18</v>
      </c>
      <c r="AA8" s="390">
        <v>19</v>
      </c>
      <c r="AB8" s="343">
        <v>20</v>
      </c>
      <c r="AC8" s="344">
        <v>21</v>
      </c>
      <c r="AD8" s="391">
        <v>22</v>
      </c>
      <c r="AE8" s="345">
        <v>23</v>
      </c>
      <c r="AF8" s="345">
        <v>24</v>
      </c>
      <c r="AG8" s="344">
        <v>25</v>
      </c>
      <c r="AH8" s="411"/>
      <c r="AI8" s="411"/>
      <c r="AJ8" s="411"/>
      <c r="AK8" s="411"/>
      <c r="AL8" s="417"/>
      <c r="AM8" s="418" t="s">
        <v>90</v>
      </c>
      <c r="AN8" s="419" t="s">
        <v>91</v>
      </c>
      <c r="AO8" s="386"/>
      <c r="AP8" s="386"/>
      <c r="AQ8" s="386"/>
      <c r="AR8" s="386"/>
      <c r="AS8" s="386"/>
      <c r="AT8" s="386"/>
    </row>
    <row r="9" spans="3:46" ht="13.5" customHeight="1">
      <c r="C9" s="328" t="s">
        <v>179</v>
      </c>
      <c r="I9" s="346" t="str">
        <f>'リーグ組合せ'!D5</f>
        <v>加茂野</v>
      </c>
      <c r="J9" s="347" t="str">
        <f>'リーグ組合せ'!D8</f>
        <v>桜ヶ丘</v>
      </c>
      <c r="K9" s="348" t="str">
        <f>'リーグ組合せ'!D2</f>
        <v>美濃</v>
      </c>
      <c r="L9" s="349" t="str">
        <f>'リーグ組合せ'!D9</f>
        <v>土田</v>
      </c>
      <c r="M9" s="350" t="str">
        <f>'リーグ組合せ'!D6</f>
        <v>旭ヶ丘</v>
      </c>
      <c r="N9" s="351" t="str">
        <f>'リーグ組合せ'!D3</f>
        <v>大和</v>
      </c>
      <c r="O9" s="352" t="str">
        <f>'リーグ組合せ'!D10</f>
        <v>アンフィニ青</v>
      </c>
      <c r="P9" s="353" t="str">
        <f>'リーグ組合せ'!D4</f>
        <v>山手</v>
      </c>
      <c r="Q9" s="376" t="str">
        <f>'リーグ組合せ'!D7</f>
        <v>武儀</v>
      </c>
      <c r="R9" s="346" t="str">
        <f>'リーグ組合せ'!D14</f>
        <v>郡上八幡</v>
      </c>
      <c r="S9" s="347" t="str">
        <f>'リーグ組合せ'!D17</f>
        <v>今渡</v>
      </c>
      <c r="T9" s="377" t="str">
        <f>'リーグ組合せ'!D11</f>
        <v>御嵩</v>
      </c>
      <c r="U9" s="346" t="str">
        <f>'リーグ組合せ'!D18</f>
        <v>アンフィニ白</v>
      </c>
      <c r="V9" s="378" t="str">
        <f>'リーグ組合せ'!D15</f>
        <v>瀬尻</v>
      </c>
      <c r="W9" s="378" t="str">
        <f>'リーグ組合せ'!D12</f>
        <v>太田</v>
      </c>
      <c r="X9" s="346" t="str">
        <f>'リーグ組合せ'!D19</f>
        <v>スカーボ</v>
      </c>
      <c r="Y9" s="392" t="str">
        <f>'リーグ組合せ'!D13</f>
        <v>コヴィーダ</v>
      </c>
      <c r="Z9" s="393" t="str">
        <f>'リーグ組合せ'!D16</f>
        <v>西可児</v>
      </c>
      <c r="AA9" s="426" t="str">
        <f>'リーグ組合せ'!D24</f>
        <v>安桜</v>
      </c>
      <c r="AB9" s="393" t="str">
        <f>'リーグ組合せ'!D26</f>
        <v>ティグレイ</v>
      </c>
      <c r="AC9" s="393" t="str">
        <f>'リーグ組合せ'!D23</f>
        <v>坂祝</v>
      </c>
      <c r="AD9" s="426" t="str">
        <f>'リーグ組合せ'!D25</f>
        <v>下有知</v>
      </c>
      <c r="AE9" s="393" t="str">
        <f>'リーグ組合せ'!D20</f>
        <v>中部</v>
      </c>
      <c r="AF9" s="393" t="str">
        <f>'リーグ組合せ'!D22</f>
        <v>関さくら</v>
      </c>
      <c r="AG9" s="351" t="str">
        <f>'リーグ組合せ'!D21</f>
        <v>金竜</v>
      </c>
      <c r="AH9" s="411"/>
      <c r="AI9" s="411"/>
      <c r="AJ9" s="411"/>
      <c r="AK9" s="411"/>
      <c r="AL9" s="420"/>
      <c r="AN9" s="386"/>
      <c r="AO9" s="386"/>
      <c r="AP9" s="386"/>
      <c r="AQ9" s="419" t="s">
        <v>93</v>
      </c>
      <c r="AR9" s="386"/>
      <c r="AS9" s="386"/>
      <c r="AT9" s="386"/>
    </row>
    <row r="10" spans="3:40" ht="13.5" customHeight="1">
      <c r="C10" s="329">
        <v>45108</v>
      </c>
      <c r="D10" s="329"/>
      <c r="E10" s="329"/>
      <c r="F10" s="329"/>
      <c r="G10" s="329"/>
      <c r="H10" s="330"/>
      <c r="I10" s="354"/>
      <c r="J10" s="355"/>
      <c r="K10" s="356"/>
      <c r="L10" s="349"/>
      <c r="M10" s="350"/>
      <c r="N10" s="357"/>
      <c r="O10" s="352"/>
      <c r="P10" s="353"/>
      <c r="Q10" s="379"/>
      <c r="R10" s="354"/>
      <c r="S10" s="355"/>
      <c r="T10" s="380"/>
      <c r="U10" s="354"/>
      <c r="V10" s="381"/>
      <c r="W10" s="381"/>
      <c r="X10" s="354"/>
      <c r="Y10" s="397"/>
      <c r="Z10" s="398"/>
      <c r="AA10" s="427"/>
      <c r="AB10" s="398"/>
      <c r="AC10" s="398"/>
      <c r="AD10" s="427"/>
      <c r="AE10" s="398"/>
      <c r="AF10" s="398"/>
      <c r="AG10" s="357"/>
      <c r="AH10" s="411"/>
      <c r="AI10" s="411"/>
      <c r="AJ10" s="411"/>
      <c r="AK10" s="411"/>
      <c r="AL10" s="420"/>
      <c r="AM10" s="421" t="s">
        <v>90</v>
      </c>
      <c r="AN10" s="323" t="s">
        <v>94</v>
      </c>
    </row>
    <row r="11" spans="9:46" ht="21.75" customHeight="1">
      <c r="I11" s="354"/>
      <c r="J11" s="355"/>
      <c r="K11" s="356"/>
      <c r="L11" s="349"/>
      <c r="M11" s="350"/>
      <c r="N11" s="357"/>
      <c r="O11" s="352"/>
      <c r="P11" s="353"/>
      <c r="Q11" s="379"/>
      <c r="R11" s="354"/>
      <c r="S11" s="355"/>
      <c r="T11" s="380"/>
      <c r="U11" s="354"/>
      <c r="V11" s="381"/>
      <c r="W11" s="381"/>
      <c r="X11" s="354"/>
      <c r="Y11" s="397"/>
      <c r="Z11" s="398"/>
      <c r="AA11" s="427"/>
      <c r="AB11" s="398"/>
      <c r="AC11" s="398"/>
      <c r="AD11" s="427"/>
      <c r="AE11" s="398"/>
      <c r="AF11" s="398"/>
      <c r="AG11" s="357"/>
      <c r="AH11" s="411"/>
      <c r="AI11" s="411"/>
      <c r="AJ11" s="411"/>
      <c r="AK11" s="411"/>
      <c r="AL11" s="420"/>
      <c r="AM11" s="422" t="s">
        <v>90</v>
      </c>
      <c r="AN11" s="423" t="s">
        <v>95</v>
      </c>
      <c r="AO11" s="423"/>
      <c r="AP11" s="423"/>
      <c r="AQ11" s="423"/>
      <c r="AR11" s="423"/>
      <c r="AS11" s="423"/>
      <c r="AT11" s="423"/>
    </row>
    <row r="12" spans="9:46" ht="13.5" customHeight="1">
      <c r="I12" s="354"/>
      <c r="J12" s="355"/>
      <c r="K12" s="356"/>
      <c r="L12" s="349"/>
      <c r="M12" s="350"/>
      <c r="N12" s="357"/>
      <c r="O12" s="352"/>
      <c r="P12" s="353"/>
      <c r="Q12" s="379"/>
      <c r="R12" s="354"/>
      <c r="S12" s="355"/>
      <c r="T12" s="380"/>
      <c r="U12" s="354"/>
      <c r="V12" s="381"/>
      <c r="W12" s="381"/>
      <c r="X12" s="354"/>
      <c r="Y12" s="397"/>
      <c r="Z12" s="398"/>
      <c r="AA12" s="427"/>
      <c r="AB12" s="398"/>
      <c r="AC12" s="398"/>
      <c r="AD12" s="427"/>
      <c r="AE12" s="398"/>
      <c r="AF12" s="398"/>
      <c r="AG12" s="357"/>
      <c r="AH12" s="411"/>
      <c r="AI12" s="411"/>
      <c r="AJ12" s="411"/>
      <c r="AK12" s="411"/>
      <c r="AL12" s="420"/>
      <c r="AM12" s="422" t="s">
        <v>90</v>
      </c>
      <c r="AN12" s="423" t="s">
        <v>96</v>
      </c>
      <c r="AO12" s="423"/>
      <c r="AP12" s="423"/>
      <c r="AQ12" s="423"/>
      <c r="AR12" s="423"/>
      <c r="AS12" s="423"/>
      <c r="AT12" s="423"/>
    </row>
    <row r="13" spans="9:45" ht="27.75" customHeight="1">
      <c r="I13" s="358"/>
      <c r="J13" s="359"/>
      <c r="K13" s="360"/>
      <c r="L13" s="361"/>
      <c r="M13" s="362"/>
      <c r="N13" s="363"/>
      <c r="O13" s="364"/>
      <c r="P13" s="365"/>
      <c r="Q13" s="382"/>
      <c r="R13" s="358"/>
      <c r="S13" s="359"/>
      <c r="T13" s="383"/>
      <c r="U13" s="358"/>
      <c r="V13" s="384"/>
      <c r="W13" s="384"/>
      <c r="X13" s="358"/>
      <c r="Y13" s="402"/>
      <c r="Z13" s="403"/>
      <c r="AA13" s="428"/>
      <c r="AB13" s="403"/>
      <c r="AC13" s="403"/>
      <c r="AD13" s="428"/>
      <c r="AE13" s="403"/>
      <c r="AF13" s="403"/>
      <c r="AG13" s="363"/>
      <c r="AH13" s="411"/>
      <c r="AI13" s="411"/>
      <c r="AJ13" s="411"/>
      <c r="AK13" s="411"/>
      <c r="AL13" s="420"/>
      <c r="AM13" s="422" t="s">
        <v>90</v>
      </c>
      <c r="AN13" s="386" t="s">
        <v>97</v>
      </c>
      <c r="AO13" s="424"/>
      <c r="AP13" s="424"/>
      <c r="AQ13" s="424"/>
      <c r="AR13" s="424"/>
      <c r="AS13" s="386"/>
    </row>
    <row r="14" spans="34:40" ht="13.5">
      <c r="AH14" s="411"/>
      <c r="AI14" s="411"/>
      <c r="AJ14" s="411"/>
      <c r="AK14" s="411"/>
      <c r="AM14" s="421" t="s">
        <v>90</v>
      </c>
      <c r="AN14" s="323" t="s">
        <v>98</v>
      </c>
    </row>
    <row r="15" spans="39:63" ht="17.25" customHeight="1">
      <c r="AM15" s="421" t="s">
        <v>90</v>
      </c>
      <c r="AN15" s="386" t="s">
        <v>99</v>
      </c>
      <c r="AO15" s="386"/>
      <c r="AP15" s="386"/>
      <c r="AQ15" s="386"/>
      <c r="AR15" s="386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</row>
    <row r="16" spans="9:63" ht="17.25">
      <c r="I16" s="366" t="s">
        <v>149</v>
      </c>
      <c r="J16" s="367"/>
      <c r="T16" s="385"/>
      <c r="AM16" s="422" t="s">
        <v>90</v>
      </c>
      <c r="AN16" s="423" t="s">
        <v>101</v>
      </c>
      <c r="AO16" s="423"/>
      <c r="AP16" s="423"/>
      <c r="AQ16" s="423"/>
      <c r="AR16" s="423"/>
      <c r="AS16" s="423"/>
      <c r="AT16" s="423"/>
      <c r="AZ16" s="425"/>
      <c r="BA16" s="425"/>
      <c r="BB16" s="425"/>
      <c r="BC16" s="425"/>
      <c r="BD16" s="425"/>
      <c r="BE16" s="425"/>
      <c r="BF16" s="425"/>
      <c r="BG16" s="425"/>
      <c r="BH16" s="425"/>
      <c r="BI16" s="425"/>
      <c r="BJ16" s="425"/>
      <c r="BK16" s="425"/>
    </row>
    <row r="17" spans="9:63" ht="17.25">
      <c r="I17" s="367"/>
      <c r="J17" s="367"/>
      <c r="T17" s="385"/>
      <c r="AM17" s="421" t="s">
        <v>90</v>
      </c>
      <c r="AN17" s="323" t="s">
        <v>102</v>
      </c>
      <c r="AZ17" s="425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425"/>
    </row>
    <row r="18" spans="9:63" ht="17.25">
      <c r="I18" s="368"/>
      <c r="J18" s="367"/>
      <c r="T18" s="385"/>
      <c r="AM18" s="421" t="s">
        <v>90</v>
      </c>
      <c r="AN18" s="386" t="s">
        <v>103</v>
      </c>
      <c r="AO18" s="386"/>
      <c r="AZ18" s="425"/>
      <c r="BA18" s="425"/>
      <c r="BB18" s="425"/>
      <c r="BC18" s="425"/>
      <c r="BD18" s="425"/>
      <c r="BE18" s="425"/>
      <c r="BF18" s="425"/>
      <c r="BG18" s="425"/>
      <c r="BH18" s="425"/>
      <c r="BI18" s="425"/>
      <c r="BJ18" s="425"/>
      <c r="BK18" s="425"/>
    </row>
    <row r="19" spans="9:63" ht="17.25" customHeight="1">
      <c r="I19" s="369" t="s">
        <v>104</v>
      </c>
      <c r="J19" s="367"/>
      <c r="T19" s="385"/>
      <c r="AE19" s="408"/>
      <c r="AF19" s="408"/>
      <c r="AM19" s="418" t="s">
        <v>90</v>
      </c>
      <c r="AN19" s="386" t="s">
        <v>105</v>
      </c>
      <c r="AO19" s="386"/>
      <c r="AP19" s="386"/>
      <c r="AQ19" s="386"/>
      <c r="AR19" s="386"/>
      <c r="AS19" s="386"/>
      <c r="AT19" s="386"/>
      <c r="AZ19" s="425"/>
      <c r="BA19" s="425"/>
      <c r="BB19" s="425"/>
      <c r="BC19" s="425"/>
      <c r="BD19" s="425"/>
      <c r="BE19" s="425"/>
      <c r="BF19" s="425"/>
      <c r="BG19" s="425"/>
      <c r="BH19" s="425"/>
      <c r="BI19" s="425"/>
      <c r="BJ19" s="425"/>
      <c r="BK19" s="425"/>
    </row>
    <row r="20" spans="9:63" ht="17.25">
      <c r="I20" s="369" t="s">
        <v>106</v>
      </c>
      <c r="J20" s="367"/>
      <c r="T20" s="385"/>
      <c r="AE20" s="408"/>
      <c r="AF20" s="408"/>
      <c r="AM20" s="422" t="s">
        <v>90</v>
      </c>
      <c r="AN20" s="423" t="s">
        <v>107</v>
      </c>
      <c r="AO20" s="423"/>
      <c r="AP20" s="423"/>
      <c r="AQ20" s="423"/>
      <c r="AR20" s="423"/>
      <c r="AS20" s="423"/>
      <c r="AT20" s="423"/>
      <c r="AZ20" s="425"/>
      <c r="BA20" s="425"/>
      <c r="BB20" s="425"/>
      <c r="BC20" s="425"/>
      <c r="BD20" s="425"/>
      <c r="BE20" s="425"/>
      <c r="BF20" s="425"/>
      <c r="BG20" s="425"/>
      <c r="BH20" s="425"/>
      <c r="BI20" s="425"/>
      <c r="BJ20" s="425"/>
      <c r="BK20" s="425"/>
    </row>
    <row r="21" spans="28:63" ht="17.25">
      <c r="AB21" s="386"/>
      <c r="AM21" s="421" t="s">
        <v>90</v>
      </c>
      <c r="AN21" s="386" t="s">
        <v>108</v>
      </c>
      <c r="AO21" s="386"/>
      <c r="AP21" s="386"/>
      <c r="AQ21" s="386"/>
      <c r="AR21" s="386"/>
      <c r="AS21" s="386"/>
      <c r="AT21" s="386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</row>
    <row r="22" spans="39:63" ht="17.25">
      <c r="AM22" s="418" t="s">
        <v>90</v>
      </c>
      <c r="AN22" s="386" t="s">
        <v>109</v>
      </c>
      <c r="AO22" s="386"/>
      <c r="AP22" s="386"/>
      <c r="AQ22" s="386"/>
      <c r="AR22" s="386"/>
      <c r="AS22" s="386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</row>
    <row r="23" spans="39:63" ht="17.25">
      <c r="AM23" s="421" t="s">
        <v>90</v>
      </c>
      <c r="AN23" s="386" t="s">
        <v>110</v>
      </c>
      <c r="AO23" s="386"/>
      <c r="AP23" s="386"/>
      <c r="AQ23" s="386"/>
      <c r="AR23" s="386"/>
      <c r="AS23" s="386"/>
      <c r="AT23" s="386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</row>
    <row r="24" spans="28:63" ht="17.25">
      <c r="AB24" s="386"/>
      <c r="AM24" s="421" t="s">
        <v>90</v>
      </c>
      <c r="AN24" s="323" t="s">
        <v>111</v>
      </c>
      <c r="AZ24" s="425"/>
      <c r="BA24" s="425"/>
      <c r="BB24" s="425"/>
      <c r="BC24" s="425"/>
      <c r="BD24" s="425"/>
      <c r="BE24" s="425"/>
      <c r="BF24" s="425"/>
      <c r="BG24" s="425"/>
      <c r="BH24" s="425"/>
      <c r="BI24" s="425"/>
      <c r="BJ24" s="425"/>
      <c r="BK24" s="425"/>
    </row>
    <row r="25" spans="39:63" ht="17.25">
      <c r="AM25" s="421" t="s">
        <v>90</v>
      </c>
      <c r="AN25" s="323" t="s">
        <v>112</v>
      </c>
      <c r="AZ25" s="425"/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</row>
    <row r="26" spans="24:63" ht="17.25" customHeight="1">
      <c r="X26" s="386"/>
      <c r="Y26" s="386"/>
      <c r="Z26" s="386"/>
      <c r="AA26" s="386"/>
      <c r="AB26" s="386"/>
      <c r="AM26" s="421" t="s">
        <v>90</v>
      </c>
      <c r="AN26" s="323" t="s">
        <v>113</v>
      </c>
      <c r="AZ26" s="425"/>
      <c r="BA26" s="425"/>
      <c r="BB26" s="425"/>
      <c r="BC26" s="425"/>
      <c r="BD26" s="425"/>
      <c r="BE26" s="425"/>
      <c r="BF26" s="425"/>
      <c r="BG26" s="425"/>
      <c r="BH26" s="425"/>
      <c r="BI26" s="425"/>
      <c r="BJ26" s="425"/>
      <c r="BK26" s="425"/>
    </row>
    <row r="27" spans="39:40" ht="13.5" customHeight="1">
      <c r="AM27" s="421" t="s">
        <v>90</v>
      </c>
      <c r="AN27" s="323" t="s">
        <v>114</v>
      </c>
    </row>
    <row r="28" spans="39:40" ht="13.5">
      <c r="AM28" s="421" t="s">
        <v>90</v>
      </c>
      <c r="AN28" s="386" t="s">
        <v>80</v>
      </c>
    </row>
    <row r="29" spans="28:40" ht="13.5">
      <c r="AB29" s="386"/>
      <c r="AM29" s="421" t="s">
        <v>90</v>
      </c>
      <c r="AN29" s="386" t="s">
        <v>115</v>
      </c>
    </row>
    <row r="30" spans="39:40" ht="13.5" customHeight="1">
      <c r="AM30" s="421" t="s">
        <v>90</v>
      </c>
      <c r="AN30" s="323" t="s">
        <v>116</v>
      </c>
    </row>
    <row r="31" spans="39:47" ht="13.5">
      <c r="AM31" s="422" t="s">
        <v>90</v>
      </c>
      <c r="AN31" s="423" t="s">
        <v>117</v>
      </c>
      <c r="AO31" s="423"/>
      <c r="AP31" s="423"/>
      <c r="AQ31" s="423"/>
      <c r="AR31" s="423"/>
      <c r="AS31" s="423"/>
      <c r="AT31" s="423"/>
      <c r="AU31" s="423"/>
    </row>
    <row r="41" ht="13.5">
      <c r="AA41" s="386"/>
    </row>
    <row r="43" ht="13.5">
      <c r="AA43" s="386"/>
    </row>
    <row r="44" ht="13.5">
      <c r="AA44" s="386"/>
    </row>
    <row r="45" ht="13.5">
      <c r="AA45" s="386"/>
    </row>
    <row r="46" ht="13.5">
      <c r="AA46" s="386"/>
    </row>
    <row r="47" ht="13.5">
      <c r="AA47" s="386"/>
    </row>
    <row r="48" ht="13.5">
      <c r="AA48" s="386"/>
    </row>
    <row r="49" ht="13.5">
      <c r="AA49" s="386"/>
    </row>
    <row r="50" ht="13.5">
      <c r="AA50" s="386" t="s">
        <v>150</v>
      </c>
    </row>
  </sheetData>
  <sheetProtection/>
  <mergeCells count="69">
    <mergeCell ref="E3:H3"/>
    <mergeCell ref="I4:K4"/>
    <mergeCell ref="L4:N4"/>
    <mergeCell ref="O4:Q4"/>
    <mergeCell ref="R4:T4"/>
    <mergeCell ref="U4:W4"/>
    <mergeCell ref="X4:Z4"/>
    <mergeCell ref="AA4:AC4"/>
    <mergeCell ref="AD4:AG4"/>
    <mergeCell ref="C5:H5"/>
    <mergeCell ref="I5:K5"/>
    <mergeCell ref="L5:N5"/>
    <mergeCell ref="O5:Q5"/>
    <mergeCell ref="R5:T5"/>
    <mergeCell ref="U5:W5"/>
    <mergeCell ref="X5:Z5"/>
    <mergeCell ref="AA5:AC5"/>
    <mergeCell ref="AD5:AG5"/>
    <mergeCell ref="C6:H6"/>
    <mergeCell ref="I6:K6"/>
    <mergeCell ref="L6:N6"/>
    <mergeCell ref="O6:Q6"/>
    <mergeCell ref="R6:T6"/>
    <mergeCell ref="U6:W6"/>
    <mergeCell ref="X6:Z6"/>
    <mergeCell ref="AA6:AC6"/>
    <mergeCell ref="AD6:AG6"/>
    <mergeCell ref="C7:H7"/>
    <mergeCell ref="I7:K7"/>
    <mergeCell ref="L7:N7"/>
    <mergeCell ref="O7:Q7"/>
    <mergeCell ref="R7:T7"/>
    <mergeCell ref="U7:W7"/>
    <mergeCell ref="X7:Z7"/>
    <mergeCell ref="AA7:AC7"/>
    <mergeCell ref="AD7:AG7"/>
    <mergeCell ref="C10:H10"/>
    <mergeCell ref="AN11:AT11"/>
    <mergeCell ref="AN12:AT12"/>
    <mergeCell ref="AN16:AT16"/>
    <mergeCell ref="AN20:AT20"/>
    <mergeCell ref="AN31:AU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L9:AL13"/>
    <mergeCell ref="A1:AC2"/>
  </mergeCells>
  <printOptions/>
  <pageMargins left="0.7" right="0.7" top="0.75" bottom="0.75" header="0.3" footer="0.3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70"/>
  <sheetViews>
    <sheetView zoomScale="80" zoomScaleNormal="80" workbookViewId="0" topLeftCell="A19">
      <selection activeCell="S52" sqref="S52"/>
    </sheetView>
  </sheetViews>
  <sheetFormatPr defaultColWidth="9.00390625" defaultRowHeight="13.5"/>
  <cols>
    <col min="1" max="1" width="5.50390625" style="237" customWidth="1"/>
    <col min="2" max="16" width="2.125" style="237" customWidth="1"/>
    <col min="17" max="17" width="3.25390625" style="237" customWidth="1"/>
    <col min="18" max="18" width="2.125" style="237" customWidth="1"/>
    <col min="19" max="19" width="2.75390625" style="237" customWidth="1"/>
    <col min="20" max="27" width="2.125" style="237" customWidth="1"/>
    <col min="28" max="33" width="2.75390625" style="237" customWidth="1"/>
    <col min="34" max="34" width="9.00390625" style="237" customWidth="1"/>
    <col min="35" max="35" width="11.625" style="237" customWidth="1"/>
    <col min="36" max="16384" width="9.00390625" style="237" customWidth="1"/>
  </cols>
  <sheetData>
    <row r="1" spans="3:28" ht="23.25" customHeight="1">
      <c r="C1" s="238" t="s">
        <v>174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3:31" ht="18.75"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AC2" s="290"/>
      <c r="AD2" s="290"/>
      <c r="AE2" s="290"/>
    </row>
    <row r="4" spans="2:16" ht="13.5">
      <c r="B4" s="237" t="s">
        <v>119</v>
      </c>
      <c r="N4"/>
      <c r="P4"/>
    </row>
    <row r="5" spans="6:43" ht="13.5">
      <c r="F5" s="239">
        <f>'６節'!I6</f>
        <v>45108</v>
      </c>
      <c r="G5" s="239"/>
      <c r="H5" s="239"/>
      <c r="I5" s="239"/>
      <c r="J5" s="239"/>
      <c r="K5" s="239"/>
      <c r="R5" s="276" t="str">
        <f>'６節'!I5</f>
        <v>エコパ</v>
      </c>
      <c r="S5" s="277"/>
      <c r="T5" s="277"/>
      <c r="U5" s="277"/>
      <c r="V5" s="277"/>
      <c r="W5" s="277"/>
      <c r="X5" s="278" t="s">
        <v>52</v>
      </c>
      <c r="AB5" s="291">
        <f>'６節'!I7</f>
        <v>0.5416666666666666</v>
      </c>
      <c r="AC5" s="292"/>
      <c r="AD5" s="292"/>
      <c r="AE5" s="292"/>
      <c r="AJ5" s="309" t="s">
        <v>120</v>
      </c>
      <c r="AK5" s="310" t="s">
        <v>121</v>
      </c>
      <c r="AL5" s="310" t="s">
        <v>122</v>
      </c>
      <c r="AM5" s="310" t="s">
        <v>123</v>
      </c>
      <c r="AN5" s="310" t="s">
        <v>124</v>
      </c>
      <c r="AO5" s="310" t="s">
        <v>125</v>
      </c>
      <c r="AP5" s="310" t="s">
        <v>126</v>
      </c>
      <c r="AQ5" s="310" t="s">
        <v>127</v>
      </c>
    </row>
    <row r="6" spans="2:43" ht="13.5">
      <c r="B6" s="240" t="s">
        <v>128</v>
      </c>
      <c r="C6" s="241"/>
      <c r="D6" s="241" t="s">
        <v>129</v>
      </c>
      <c r="E6" s="241"/>
      <c r="F6" s="241"/>
      <c r="G6" s="241"/>
      <c r="H6" s="241"/>
      <c r="I6" s="241" t="s">
        <v>130</v>
      </c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 t="s">
        <v>131</v>
      </c>
      <c r="AC6" s="241"/>
      <c r="AD6" s="241"/>
      <c r="AE6" s="241"/>
      <c r="AF6" s="241"/>
      <c r="AG6" s="311"/>
      <c r="AM6" s="312"/>
      <c r="AN6" s="312"/>
      <c r="AO6" s="312"/>
      <c r="AP6" s="312"/>
      <c r="AQ6" s="312"/>
    </row>
    <row r="7" spans="2:43" ht="13.5">
      <c r="B7" s="242">
        <v>1</v>
      </c>
      <c r="C7" s="243"/>
      <c r="D7" s="244">
        <f>AB5</f>
        <v>0.5416666666666666</v>
      </c>
      <c r="E7" s="245"/>
      <c r="F7" s="245"/>
      <c r="G7" s="245"/>
      <c r="H7" s="245"/>
      <c r="I7" s="261" t="str">
        <f>'６節'!I9</f>
        <v>加茂野</v>
      </c>
      <c r="J7" s="261"/>
      <c r="K7" s="261"/>
      <c r="L7" s="261"/>
      <c r="M7" s="261"/>
      <c r="N7" s="261"/>
      <c r="O7" s="262"/>
      <c r="P7" s="263"/>
      <c r="Q7" s="279">
        <v>0</v>
      </c>
      <c r="R7" s="477" t="s">
        <v>132</v>
      </c>
      <c r="S7" s="279">
        <v>3</v>
      </c>
      <c r="T7" s="263"/>
      <c r="U7" s="273" t="str">
        <f>'６節'!K9</f>
        <v>美濃</v>
      </c>
      <c r="V7" s="273"/>
      <c r="W7" s="273"/>
      <c r="X7" s="273"/>
      <c r="Y7" s="273"/>
      <c r="Z7" s="273"/>
      <c r="AA7" s="273"/>
      <c r="AB7" s="293" t="str">
        <f>'６節'!J9</f>
        <v>桜ヶ丘</v>
      </c>
      <c r="AC7" s="294"/>
      <c r="AD7" s="294"/>
      <c r="AE7" s="294"/>
      <c r="AF7" s="294"/>
      <c r="AG7" s="313"/>
      <c r="AI7" s="237" t="str">
        <f>I7</f>
        <v>加茂野</v>
      </c>
      <c r="AJ7" s="312">
        <v>0</v>
      </c>
      <c r="AK7" s="312">
        <v>0</v>
      </c>
      <c r="AL7" s="312">
        <v>0</v>
      </c>
      <c r="AM7" s="312">
        <f>Q7+Q9</f>
        <v>0</v>
      </c>
      <c r="AN7" s="312">
        <f>S7+S9</f>
        <v>5</v>
      </c>
      <c r="AO7" s="312">
        <f>AM7-AN7</f>
        <v>-5</v>
      </c>
      <c r="AP7" s="312">
        <f>AJ7*3+AL7*1</f>
        <v>0</v>
      </c>
      <c r="AQ7" s="322">
        <v>1</v>
      </c>
    </row>
    <row r="8" spans="2:43" ht="13.5">
      <c r="B8" s="242">
        <v>2</v>
      </c>
      <c r="C8" s="243"/>
      <c r="D8" s="246">
        <f>D7+"1:2０"</f>
        <v>0.5972222222222222</v>
      </c>
      <c r="E8" s="243"/>
      <c r="F8" s="243"/>
      <c r="G8" s="243"/>
      <c r="H8" s="243"/>
      <c r="I8" s="264" t="str">
        <f>AB7</f>
        <v>桜ヶ丘</v>
      </c>
      <c r="J8" s="264"/>
      <c r="K8" s="264"/>
      <c r="L8" s="264"/>
      <c r="M8" s="264"/>
      <c r="N8" s="264"/>
      <c r="O8" s="265"/>
      <c r="P8" s="266"/>
      <c r="Q8" s="280">
        <v>2</v>
      </c>
      <c r="R8" s="478" t="s">
        <v>132</v>
      </c>
      <c r="S8" s="280">
        <v>3</v>
      </c>
      <c r="T8" s="266"/>
      <c r="U8" s="281" t="str">
        <f>U7</f>
        <v>美濃</v>
      </c>
      <c r="V8" s="281"/>
      <c r="W8" s="281"/>
      <c r="X8" s="281"/>
      <c r="Y8" s="281"/>
      <c r="Z8" s="281"/>
      <c r="AA8" s="281"/>
      <c r="AB8" s="295" t="str">
        <f>I7</f>
        <v>加茂野</v>
      </c>
      <c r="AC8" s="296"/>
      <c r="AD8" s="296"/>
      <c r="AE8" s="296"/>
      <c r="AF8" s="296"/>
      <c r="AG8" s="314"/>
      <c r="AI8" s="237" t="str">
        <f>I8</f>
        <v>桜ヶ丘</v>
      </c>
      <c r="AJ8" s="312">
        <v>0</v>
      </c>
      <c r="AK8" s="312">
        <v>0</v>
      </c>
      <c r="AL8" s="312">
        <v>0</v>
      </c>
      <c r="AM8" s="312">
        <f>Q8+S9</f>
        <v>4</v>
      </c>
      <c r="AN8" s="312">
        <f>S8+Q9</f>
        <v>3</v>
      </c>
      <c r="AO8" s="312">
        <f>AM8-AN8</f>
        <v>1</v>
      </c>
      <c r="AP8" s="312">
        <f>AJ8*3+AL8*1</f>
        <v>0</v>
      </c>
      <c r="AQ8" s="322">
        <v>2</v>
      </c>
    </row>
    <row r="9" spans="2:43" ht="13.5">
      <c r="B9" s="247">
        <v>3</v>
      </c>
      <c r="C9" s="248"/>
      <c r="D9" s="249">
        <f>D8+"1：2０"</f>
        <v>0.6527777777777778</v>
      </c>
      <c r="E9" s="250"/>
      <c r="F9" s="250"/>
      <c r="G9" s="250"/>
      <c r="H9" s="250"/>
      <c r="I9" s="267" t="str">
        <f>I7</f>
        <v>加茂野</v>
      </c>
      <c r="J9" s="267"/>
      <c r="K9" s="267"/>
      <c r="L9" s="267"/>
      <c r="M9" s="267"/>
      <c r="N9" s="267"/>
      <c r="O9" s="268"/>
      <c r="P9" s="269"/>
      <c r="Q9" s="282">
        <v>0</v>
      </c>
      <c r="R9" s="479" t="s">
        <v>132</v>
      </c>
      <c r="S9" s="282">
        <v>2</v>
      </c>
      <c r="T9" s="269"/>
      <c r="U9" s="283" t="str">
        <f>AB7</f>
        <v>桜ヶ丘</v>
      </c>
      <c r="V9" s="283"/>
      <c r="W9" s="283"/>
      <c r="X9" s="283"/>
      <c r="Y9" s="283"/>
      <c r="Z9" s="283"/>
      <c r="AA9" s="283"/>
      <c r="AB9" s="297" t="str">
        <f>U7</f>
        <v>美濃</v>
      </c>
      <c r="AC9" s="298"/>
      <c r="AD9" s="298"/>
      <c r="AE9" s="298"/>
      <c r="AF9" s="298"/>
      <c r="AG9" s="315"/>
      <c r="AI9" s="237" t="str">
        <f>U7</f>
        <v>美濃</v>
      </c>
      <c r="AJ9" s="312">
        <v>0</v>
      </c>
      <c r="AK9" s="312">
        <v>0</v>
      </c>
      <c r="AL9" s="312">
        <v>0</v>
      </c>
      <c r="AM9" s="312">
        <f>S7+S8</f>
        <v>6</v>
      </c>
      <c r="AN9" s="312">
        <f>Q7+Q8</f>
        <v>2</v>
      </c>
      <c r="AO9" s="312">
        <f>AM9-AN9</f>
        <v>4</v>
      </c>
      <c r="AP9" s="312">
        <f>AJ9*3+AL9*1</f>
        <v>0</v>
      </c>
      <c r="AQ9" s="322">
        <v>3</v>
      </c>
    </row>
    <row r="11" spans="2:16" ht="13.5">
      <c r="B11" s="237" t="s">
        <v>133</v>
      </c>
      <c r="N11"/>
      <c r="P11"/>
    </row>
    <row r="12" spans="6:43" ht="13.5">
      <c r="F12" s="239">
        <f>'６節'!L6</f>
        <v>45115</v>
      </c>
      <c r="G12" s="239"/>
      <c r="H12" s="239"/>
      <c r="I12" s="239"/>
      <c r="J12" s="239"/>
      <c r="K12" s="239"/>
      <c r="R12" s="276" t="str">
        <f>'６節'!L5</f>
        <v>片倉小</v>
      </c>
      <c r="S12" s="277"/>
      <c r="T12" s="277"/>
      <c r="U12" s="277"/>
      <c r="V12" s="277"/>
      <c r="W12" s="277"/>
      <c r="X12" s="278" t="s">
        <v>52</v>
      </c>
      <c r="AB12" s="291">
        <f>'６節'!L7</f>
        <v>0.5625</v>
      </c>
      <c r="AC12" s="292"/>
      <c r="AD12" s="292"/>
      <c r="AE12" s="292"/>
      <c r="AJ12" s="309" t="s">
        <v>120</v>
      </c>
      <c r="AK12" s="310" t="s">
        <v>121</v>
      </c>
      <c r="AL12" s="310" t="s">
        <v>122</v>
      </c>
      <c r="AM12" s="310" t="s">
        <v>123</v>
      </c>
      <c r="AN12" s="310" t="s">
        <v>124</v>
      </c>
      <c r="AO12" s="310" t="s">
        <v>125</v>
      </c>
      <c r="AP12" s="310" t="s">
        <v>126</v>
      </c>
      <c r="AQ12" s="310" t="s">
        <v>127</v>
      </c>
    </row>
    <row r="13" spans="2:43" ht="13.5">
      <c r="B13" s="240" t="s">
        <v>128</v>
      </c>
      <c r="C13" s="241"/>
      <c r="D13" s="241" t="s">
        <v>129</v>
      </c>
      <c r="E13" s="241"/>
      <c r="F13" s="241"/>
      <c r="G13" s="241"/>
      <c r="H13" s="241"/>
      <c r="I13" s="241" t="s">
        <v>130</v>
      </c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 t="s">
        <v>131</v>
      </c>
      <c r="AC13" s="241"/>
      <c r="AD13" s="241"/>
      <c r="AE13" s="241"/>
      <c r="AF13" s="241"/>
      <c r="AG13" s="311"/>
      <c r="AM13" s="312"/>
      <c r="AN13" s="312"/>
      <c r="AO13" s="312"/>
      <c r="AP13" s="312"/>
      <c r="AQ13" s="312"/>
    </row>
    <row r="14" spans="2:43" ht="13.5">
      <c r="B14" s="242">
        <v>1</v>
      </c>
      <c r="C14" s="243"/>
      <c r="D14" s="244">
        <f>AB12</f>
        <v>0.5625</v>
      </c>
      <c r="E14" s="245"/>
      <c r="F14" s="245"/>
      <c r="G14" s="245"/>
      <c r="H14" s="245"/>
      <c r="I14" s="261" t="str">
        <f>'６節'!L9</f>
        <v>土田</v>
      </c>
      <c r="J14" s="261"/>
      <c r="K14" s="261"/>
      <c r="L14" s="261"/>
      <c r="M14" s="261"/>
      <c r="N14" s="261"/>
      <c r="O14" s="262"/>
      <c r="P14" s="263"/>
      <c r="Q14" s="279">
        <v>5</v>
      </c>
      <c r="R14" s="477" t="s">
        <v>132</v>
      </c>
      <c r="S14" s="279">
        <v>1</v>
      </c>
      <c r="T14" s="263"/>
      <c r="U14" s="273" t="str">
        <f>'６節'!N9</f>
        <v>大和</v>
      </c>
      <c r="V14" s="273"/>
      <c r="W14" s="273"/>
      <c r="X14" s="273"/>
      <c r="Y14" s="273"/>
      <c r="Z14" s="273"/>
      <c r="AA14" s="273"/>
      <c r="AB14" s="293" t="str">
        <f>'６節'!M9</f>
        <v>旭ヶ丘</v>
      </c>
      <c r="AC14" s="294"/>
      <c r="AD14" s="294"/>
      <c r="AE14" s="294"/>
      <c r="AF14" s="294"/>
      <c r="AG14" s="313"/>
      <c r="AI14" s="237" t="str">
        <f>I14</f>
        <v>土田</v>
      </c>
      <c r="AJ14" s="312">
        <v>0</v>
      </c>
      <c r="AK14" s="312">
        <v>0</v>
      </c>
      <c r="AL14" s="312">
        <v>0</v>
      </c>
      <c r="AM14" s="312">
        <f>Q14+Q16</f>
        <v>8</v>
      </c>
      <c r="AN14" s="312">
        <f>S14+S16</f>
        <v>5</v>
      </c>
      <c r="AO14" s="312">
        <f>AM14-AN14</f>
        <v>3</v>
      </c>
      <c r="AP14" s="312">
        <f>AJ14*3+AL14*1</f>
        <v>0</v>
      </c>
      <c r="AQ14" s="322">
        <v>1</v>
      </c>
    </row>
    <row r="15" spans="2:43" ht="13.5">
      <c r="B15" s="242">
        <v>2</v>
      </c>
      <c r="C15" s="243"/>
      <c r="D15" s="246">
        <f>D14+"1:2０"</f>
        <v>0.6180555555555556</v>
      </c>
      <c r="E15" s="243"/>
      <c r="F15" s="243"/>
      <c r="G15" s="243"/>
      <c r="H15" s="243"/>
      <c r="I15" s="264" t="str">
        <f>AB14</f>
        <v>旭ヶ丘</v>
      </c>
      <c r="J15" s="264"/>
      <c r="K15" s="264"/>
      <c r="L15" s="264"/>
      <c r="M15" s="264"/>
      <c r="N15" s="264"/>
      <c r="O15" s="265"/>
      <c r="P15" s="266"/>
      <c r="Q15" s="280">
        <v>4</v>
      </c>
      <c r="R15" s="478" t="s">
        <v>132</v>
      </c>
      <c r="S15" s="280">
        <v>2</v>
      </c>
      <c r="T15" s="266"/>
      <c r="U15" s="281" t="str">
        <f>U14</f>
        <v>大和</v>
      </c>
      <c r="V15" s="281"/>
      <c r="W15" s="281"/>
      <c r="X15" s="281"/>
      <c r="Y15" s="281"/>
      <c r="Z15" s="281"/>
      <c r="AA15" s="281"/>
      <c r="AB15" s="295" t="str">
        <f>I14</f>
        <v>土田</v>
      </c>
      <c r="AC15" s="296"/>
      <c r="AD15" s="296"/>
      <c r="AE15" s="296"/>
      <c r="AF15" s="296"/>
      <c r="AG15" s="314"/>
      <c r="AI15" s="237" t="str">
        <f>I15</f>
        <v>旭ヶ丘</v>
      </c>
      <c r="AJ15" s="312">
        <v>0</v>
      </c>
      <c r="AK15" s="312">
        <v>0</v>
      </c>
      <c r="AL15" s="312">
        <v>0</v>
      </c>
      <c r="AM15" s="312">
        <f>Q15+S16</f>
        <v>8</v>
      </c>
      <c r="AN15" s="312">
        <f>S15+Q16</f>
        <v>5</v>
      </c>
      <c r="AO15" s="312">
        <f>AM15-AN15</f>
        <v>3</v>
      </c>
      <c r="AP15" s="312">
        <f>AJ15*3+AL15*1</f>
        <v>0</v>
      </c>
      <c r="AQ15" s="322">
        <v>2</v>
      </c>
    </row>
    <row r="16" spans="2:43" ht="13.5">
      <c r="B16" s="247">
        <v>3</v>
      </c>
      <c r="C16" s="248"/>
      <c r="D16" s="249">
        <f>D15+"1：2０"</f>
        <v>0.6736111111111112</v>
      </c>
      <c r="E16" s="250"/>
      <c r="F16" s="250"/>
      <c r="G16" s="250"/>
      <c r="H16" s="250"/>
      <c r="I16" s="267" t="str">
        <f>I14</f>
        <v>土田</v>
      </c>
      <c r="J16" s="267"/>
      <c r="K16" s="267"/>
      <c r="L16" s="267"/>
      <c r="M16" s="267"/>
      <c r="N16" s="267"/>
      <c r="O16" s="268"/>
      <c r="P16" s="269"/>
      <c r="Q16" s="282">
        <v>3</v>
      </c>
      <c r="R16" s="479" t="s">
        <v>132</v>
      </c>
      <c r="S16" s="282">
        <v>4</v>
      </c>
      <c r="T16" s="269"/>
      <c r="U16" s="283" t="str">
        <f>AB14</f>
        <v>旭ヶ丘</v>
      </c>
      <c r="V16" s="283"/>
      <c r="W16" s="283"/>
      <c r="X16" s="283"/>
      <c r="Y16" s="283"/>
      <c r="Z16" s="283"/>
      <c r="AA16" s="283"/>
      <c r="AB16" s="297" t="str">
        <f>U14</f>
        <v>大和</v>
      </c>
      <c r="AC16" s="298"/>
      <c r="AD16" s="298"/>
      <c r="AE16" s="298"/>
      <c r="AF16" s="298"/>
      <c r="AG16" s="315"/>
      <c r="AI16" s="237" t="str">
        <f>U14</f>
        <v>大和</v>
      </c>
      <c r="AJ16" s="312">
        <v>0</v>
      </c>
      <c r="AK16" s="312">
        <v>0</v>
      </c>
      <c r="AL16" s="312">
        <v>0</v>
      </c>
      <c r="AM16" s="312">
        <f>S14+S15</f>
        <v>3</v>
      </c>
      <c r="AN16" s="312">
        <f>Q14+Q15</f>
        <v>9</v>
      </c>
      <c r="AO16" s="312">
        <f>AM16-AN16</f>
        <v>-6</v>
      </c>
      <c r="AP16" s="312">
        <f>AJ16*3+AL16*1</f>
        <v>0</v>
      </c>
      <c r="AQ16" s="322">
        <v>3</v>
      </c>
    </row>
    <row r="18" spans="2:16" ht="13.5">
      <c r="B18" s="237" t="s">
        <v>135</v>
      </c>
      <c r="N18"/>
      <c r="P18"/>
    </row>
    <row r="19" spans="2:43" ht="13.5">
      <c r="B19" s="251"/>
      <c r="C19" s="251"/>
      <c r="D19" s="251"/>
      <c r="E19" s="251"/>
      <c r="F19" s="239">
        <f>'６節'!O6</f>
        <v>45192</v>
      </c>
      <c r="G19" s="239"/>
      <c r="H19" s="239"/>
      <c r="I19" s="239"/>
      <c r="J19" s="239"/>
      <c r="K19" s="239"/>
      <c r="L19" s="251"/>
      <c r="M19" s="251"/>
      <c r="N19" s="251"/>
      <c r="O19" s="251"/>
      <c r="P19" s="251"/>
      <c r="Q19" s="251"/>
      <c r="R19" s="276" t="str">
        <f>'６節'!O5</f>
        <v>Ｌポート</v>
      </c>
      <c r="S19" s="277"/>
      <c r="T19" s="277"/>
      <c r="U19" s="277"/>
      <c r="V19" s="277"/>
      <c r="W19" s="277"/>
      <c r="X19" s="284" t="s">
        <v>52</v>
      </c>
      <c r="Y19" s="251"/>
      <c r="Z19" s="251"/>
      <c r="AA19" s="251"/>
      <c r="AB19" s="291">
        <f>'６節'!O7</f>
        <v>0.3958333333333333</v>
      </c>
      <c r="AC19" s="292"/>
      <c r="AD19" s="292"/>
      <c r="AE19" s="292"/>
      <c r="AF19" s="251"/>
      <c r="AG19" s="251"/>
      <c r="AJ19" s="309" t="s">
        <v>120</v>
      </c>
      <c r="AK19" s="310" t="s">
        <v>121</v>
      </c>
      <c r="AL19" s="310" t="s">
        <v>122</v>
      </c>
      <c r="AM19" s="310" t="s">
        <v>123</v>
      </c>
      <c r="AN19" s="310" t="s">
        <v>124</v>
      </c>
      <c r="AO19" s="310" t="s">
        <v>125</v>
      </c>
      <c r="AP19" s="310" t="s">
        <v>126</v>
      </c>
      <c r="AQ19" s="310" t="s">
        <v>127</v>
      </c>
    </row>
    <row r="20" spans="2:43" ht="13.5">
      <c r="B20" s="240" t="s">
        <v>128</v>
      </c>
      <c r="C20" s="241"/>
      <c r="D20" s="241" t="s">
        <v>129</v>
      </c>
      <c r="E20" s="241"/>
      <c r="F20" s="241"/>
      <c r="G20" s="241"/>
      <c r="H20" s="241"/>
      <c r="I20" s="241" t="s">
        <v>130</v>
      </c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 t="s">
        <v>131</v>
      </c>
      <c r="AC20" s="241"/>
      <c r="AD20" s="241"/>
      <c r="AE20" s="241"/>
      <c r="AF20" s="241"/>
      <c r="AG20" s="311"/>
      <c r="AM20" s="312"/>
      <c r="AN20" s="312"/>
      <c r="AO20" s="312"/>
      <c r="AP20" s="312"/>
      <c r="AQ20" s="312"/>
    </row>
    <row r="21" spans="2:43" ht="13.5">
      <c r="B21" s="242">
        <v>1</v>
      </c>
      <c r="C21" s="243"/>
      <c r="D21" s="244">
        <f>AB19</f>
        <v>0.3958333333333333</v>
      </c>
      <c r="E21" s="245"/>
      <c r="F21" s="245"/>
      <c r="G21" s="245"/>
      <c r="H21" s="245"/>
      <c r="I21" s="261" t="str">
        <f>'６節'!O9</f>
        <v>アンフィニ青</v>
      </c>
      <c r="J21" s="261"/>
      <c r="K21" s="261"/>
      <c r="L21" s="261"/>
      <c r="M21" s="261"/>
      <c r="N21" s="261"/>
      <c r="O21" s="262"/>
      <c r="P21" s="263"/>
      <c r="Q21" s="279">
        <v>8</v>
      </c>
      <c r="R21" s="477" t="s">
        <v>132</v>
      </c>
      <c r="S21" s="279">
        <v>0</v>
      </c>
      <c r="T21" s="263"/>
      <c r="U21" s="273" t="str">
        <f>'６節'!Q9</f>
        <v>武儀</v>
      </c>
      <c r="V21" s="273"/>
      <c r="W21" s="273"/>
      <c r="X21" s="273"/>
      <c r="Y21" s="273"/>
      <c r="Z21" s="273"/>
      <c r="AA21" s="273"/>
      <c r="AB21" s="293" t="str">
        <f>'６節'!P9</f>
        <v>山手</v>
      </c>
      <c r="AC21" s="294"/>
      <c r="AD21" s="294"/>
      <c r="AE21" s="294"/>
      <c r="AF21" s="294"/>
      <c r="AG21" s="313"/>
      <c r="AI21" s="237" t="str">
        <f>I21</f>
        <v>アンフィニ青</v>
      </c>
      <c r="AJ21" s="312">
        <v>0</v>
      </c>
      <c r="AK21" s="312">
        <v>0</v>
      </c>
      <c r="AL21" s="312">
        <v>0</v>
      </c>
      <c r="AM21" s="312">
        <f>Q21+Q23</f>
        <v>8</v>
      </c>
      <c r="AN21" s="312">
        <f>S21+S23</f>
        <v>0</v>
      </c>
      <c r="AO21" s="312">
        <f>AM21-AN21</f>
        <v>8</v>
      </c>
      <c r="AP21" s="312">
        <f>AJ21*3+AL21*1</f>
        <v>0</v>
      </c>
      <c r="AQ21" s="322">
        <v>1</v>
      </c>
    </row>
    <row r="22" spans="2:43" ht="13.5">
      <c r="B22" s="242">
        <v>2</v>
      </c>
      <c r="C22" s="243"/>
      <c r="D22" s="246">
        <f>D21+"1:2０"</f>
        <v>0.45138888888888884</v>
      </c>
      <c r="E22" s="243"/>
      <c r="F22" s="243"/>
      <c r="G22" s="243"/>
      <c r="H22" s="243"/>
      <c r="I22" s="264" t="str">
        <f>AB21</f>
        <v>山手</v>
      </c>
      <c r="J22" s="264"/>
      <c r="K22" s="264"/>
      <c r="L22" s="264"/>
      <c r="M22" s="264"/>
      <c r="N22" s="264"/>
      <c r="O22" s="265"/>
      <c r="P22" s="266"/>
      <c r="Q22" s="280">
        <v>6</v>
      </c>
      <c r="R22" s="478" t="s">
        <v>132</v>
      </c>
      <c r="S22" s="280">
        <v>1</v>
      </c>
      <c r="T22" s="266"/>
      <c r="U22" s="281" t="str">
        <f>U21</f>
        <v>武儀</v>
      </c>
      <c r="V22" s="281"/>
      <c r="W22" s="281"/>
      <c r="X22" s="281"/>
      <c r="Y22" s="281"/>
      <c r="Z22" s="281"/>
      <c r="AA22" s="281"/>
      <c r="AB22" s="295" t="str">
        <f>I21</f>
        <v>アンフィニ青</v>
      </c>
      <c r="AC22" s="296"/>
      <c r="AD22" s="296"/>
      <c r="AE22" s="296"/>
      <c r="AF22" s="296"/>
      <c r="AG22" s="314"/>
      <c r="AI22" s="237" t="str">
        <f>I22</f>
        <v>山手</v>
      </c>
      <c r="AJ22" s="312">
        <v>0</v>
      </c>
      <c r="AK22" s="312">
        <v>0</v>
      </c>
      <c r="AL22" s="312">
        <v>0</v>
      </c>
      <c r="AM22" s="312">
        <f>Q22+S23</f>
        <v>6</v>
      </c>
      <c r="AN22" s="312">
        <f>S22+Q23</f>
        <v>1</v>
      </c>
      <c r="AO22" s="312">
        <f>AM22-AN22</f>
        <v>5</v>
      </c>
      <c r="AP22" s="312">
        <f>AJ22*3+AL22*1</f>
        <v>0</v>
      </c>
      <c r="AQ22" s="322">
        <v>2</v>
      </c>
    </row>
    <row r="23" spans="2:43" ht="13.5">
      <c r="B23" s="247">
        <v>3</v>
      </c>
      <c r="C23" s="248"/>
      <c r="D23" s="249">
        <f>D22+"1：2０"</f>
        <v>0.5069444444444444</v>
      </c>
      <c r="E23" s="250"/>
      <c r="F23" s="250"/>
      <c r="G23" s="250"/>
      <c r="H23" s="250"/>
      <c r="I23" s="267" t="str">
        <f>I21</f>
        <v>アンフィニ青</v>
      </c>
      <c r="J23" s="267"/>
      <c r="K23" s="267"/>
      <c r="L23" s="267"/>
      <c r="M23" s="267"/>
      <c r="N23" s="267"/>
      <c r="O23" s="268"/>
      <c r="P23" s="269"/>
      <c r="Q23" s="282">
        <v>0</v>
      </c>
      <c r="R23" s="479" t="s">
        <v>132</v>
      </c>
      <c r="S23" s="282">
        <v>0</v>
      </c>
      <c r="T23" s="269"/>
      <c r="U23" s="283" t="str">
        <f>AB21</f>
        <v>山手</v>
      </c>
      <c r="V23" s="283"/>
      <c r="W23" s="283"/>
      <c r="X23" s="283"/>
      <c r="Y23" s="283"/>
      <c r="Z23" s="283"/>
      <c r="AA23" s="283"/>
      <c r="AB23" s="297" t="str">
        <f>U21</f>
        <v>武儀</v>
      </c>
      <c r="AC23" s="298"/>
      <c r="AD23" s="298"/>
      <c r="AE23" s="298"/>
      <c r="AF23" s="298"/>
      <c r="AG23" s="315"/>
      <c r="AI23" s="237" t="str">
        <f>U21</f>
        <v>武儀</v>
      </c>
      <c r="AJ23" s="312">
        <v>0</v>
      </c>
      <c r="AK23" s="312">
        <v>0</v>
      </c>
      <c r="AL23" s="312">
        <v>0</v>
      </c>
      <c r="AM23" s="312">
        <f>S21+S22</f>
        <v>1</v>
      </c>
      <c r="AN23" s="312">
        <f>Q21+Q22</f>
        <v>14</v>
      </c>
      <c r="AO23" s="312">
        <f>AM23-AN23</f>
        <v>-13</v>
      </c>
      <c r="AP23" s="312">
        <f>AJ23*3+AL23*1</f>
        <v>0</v>
      </c>
      <c r="AQ23" s="322">
        <v>3</v>
      </c>
    </row>
    <row r="25" spans="2:16" ht="13.5">
      <c r="B25" s="237" t="s">
        <v>136</v>
      </c>
      <c r="N25"/>
      <c r="P25"/>
    </row>
    <row r="26" spans="2:43" ht="13.5">
      <c r="B26" s="251"/>
      <c r="C26" s="251"/>
      <c r="D26" s="251"/>
      <c r="E26" s="251"/>
      <c r="F26" s="239">
        <f>'６節'!R6</f>
        <v>45108</v>
      </c>
      <c r="G26" s="239"/>
      <c r="H26" s="239"/>
      <c r="I26" s="239"/>
      <c r="J26" s="239"/>
      <c r="K26" s="239"/>
      <c r="L26" s="251"/>
      <c r="M26" s="251"/>
      <c r="N26" s="251"/>
      <c r="O26" s="251"/>
      <c r="P26" s="251"/>
      <c r="Q26" s="251"/>
      <c r="R26" s="276" t="str">
        <f>'６節'!R5</f>
        <v>八幡総合</v>
      </c>
      <c r="S26" s="277"/>
      <c r="T26" s="277"/>
      <c r="U26" s="277"/>
      <c r="V26" s="277"/>
      <c r="W26" s="277"/>
      <c r="X26" s="284" t="s">
        <v>52</v>
      </c>
      <c r="Y26" s="251"/>
      <c r="Z26" s="251"/>
      <c r="AA26" s="251"/>
      <c r="AB26" s="291">
        <f>'６節'!R7</f>
        <v>0.3958333333333333</v>
      </c>
      <c r="AC26" s="292"/>
      <c r="AD26" s="292"/>
      <c r="AE26" s="292"/>
      <c r="AF26" s="251"/>
      <c r="AG26" s="251"/>
      <c r="AJ26" s="309" t="s">
        <v>120</v>
      </c>
      <c r="AK26" s="310" t="s">
        <v>121</v>
      </c>
      <c r="AL26" s="310" t="s">
        <v>122</v>
      </c>
      <c r="AM26" s="310" t="s">
        <v>123</v>
      </c>
      <c r="AN26" s="310" t="s">
        <v>124</v>
      </c>
      <c r="AO26" s="310" t="s">
        <v>125</v>
      </c>
      <c r="AP26" s="310" t="s">
        <v>126</v>
      </c>
      <c r="AQ26" s="310" t="s">
        <v>127</v>
      </c>
    </row>
    <row r="27" spans="2:43" ht="13.5">
      <c r="B27" s="240" t="s">
        <v>128</v>
      </c>
      <c r="C27" s="241"/>
      <c r="D27" s="241" t="s">
        <v>129</v>
      </c>
      <c r="E27" s="241"/>
      <c r="F27" s="241"/>
      <c r="G27" s="241"/>
      <c r="H27" s="241"/>
      <c r="I27" s="241" t="s">
        <v>130</v>
      </c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 t="s">
        <v>131</v>
      </c>
      <c r="AC27" s="241"/>
      <c r="AD27" s="241"/>
      <c r="AE27" s="241"/>
      <c r="AF27" s="241"/>
      <c r="AG27" s="311"/>
      <c r="AM27" s="312"/>
      <c r="AN27" s="312"/>
      <c r="AO27" s="312"/>
      <c r="AP27" s="312"/>
      <c r="AQ27" s="312"/>
    </row>
    <row r="28" spans="2:43" ht="13.5">
      <c r="B28" s="242">
        <v>1</v>
      </c>
      <c r="C28" s="243"/>
      <c r="D28" s="244">
        <f>AB26</f>
        <v>0.3958333333333333</v>
      </c>
      <c r="E28" s="245"/>
      <c r="F28" s="245"/>
      <c r="G28" s="245"/>
      <c r="H28" s="245"/>
      <c r="I28" s="261" t="str">
        <f>'６節'!R9</f>
        <v>郡上八幡</v>
      </c>
      <c r="J28" s="261"/>
      <c r="K28" s="261"/>
      <c r="L28" s="261"/>
      <c r="M28" s="261"/>
      <c r="N28" s="261"/>
      <c r="O28" s="262"/>
      <c r="P28" s="263"/>
      <c r="Q28" s="279">
        <v>3</v>
      </c>
      <c r="R28" s="477" t="s">
        <v>132</v>
      </c>
      <c r="S28" s="279">
        <v>0</v>
      </c>
      <c r="T28" s="263"/>
      <c r="U28" s="273" t="str">
        <f>'６節'!T9</f>
        <v>御嵩</v>
      </c>
      <c r="V28" s="273"/>
      <c r="W28" s="273"/>
      <c r="X28" s="273"/>
      <c r="Y28" s="273"/>
      <c r="Z28" s="273"/>
      <c r="AA28" s="273"/>
      <c r="AB28" s="293" t="str">
        <f>'６節'!S9</f>
        <v>今渡</v>
      </c>
      <c r="AC28" s="294"/>
      <c r="AD28" s="294"/>
      <c r="AE28" s="294"/>
      <c r="AF28" s="294"/>
      <c r="AG28" s="313"/>
      <c r="AI28" s="237" t="str">
        <f>I28</f>
        <v>郡上八幡</v>
      </c>
      <c r="AJ28" s="312">
        <v>0</v>
      </c>
      <c r="AK28" s="312">
        <v>0</v>
      </c>
      <c r="AL28" s="312">
        <v>0</v>
      </c>
      <c r="AM28" s="312">
        <f>Q28+Q30</f>
        <v>10</v>
      </c>
      <c r="AN28" s="312">
        <f>S28+S30</f>
        <v>0</v>
      </c>
      <c r="AO28" s="312">
        <f>AM28-AN28</f>
        <v>10</v>
      </c>
      <c r="AP28" s="312">
        <f>AJ28*3+AL28*1</f>
        <v>0</v>
      </c>
      <c r="AQ28" s="322">
        <v>1</v>
      </c>
    </row>
    <row r="29" spans="2:43" ht="13.5">
      <c r="B29" s="242">
        <v>2</v>
      </c>
      <c r="C29" s="243"/>
      <c r="D29" s="246">
        <f>D28+"1:2０"</f>
        <v>0.45138888888888884</v>
      </c>
      <c r="E29" s="243"/>
      <c r="F29" s="243"/>
      <c r="G29" s="243"/>
      <c r="H29" s="243"/>
      <c r="I29" s="264" t="str">
        <f>AB28</f>
        <v>今渡</v>
      </c>
      <c r="J29" s="264"/>
      <c r="K29" s="264"/>
      <c r="L29" s="264"/>
      <c r="M29" s="264"/>
      <c r="N29" s="264"/>
      <c r="O29" s="265"/>
      <c r="P29" s="266"/>
      <c r="Q29" s="280">
        <v>1</v>
      </c>
      <c r="R29" s="478" t="s">
        <v>132</v>
      </c>
      <c r="S29" s="280">
        <v>0</v>
      </c>
      <c r="T29" s="266"/>
      <c r="U29" s="281" t="str">
        <f>U28</f>
        <v>御嵩</v>
      </c>
      <c r="V29" s="281"/>
      <c r="W29" s="281"/>
      <c r="X29" s="281"/>
      <c r="Y29" s="281"/>
      <c r="Z29" s="281"/>
      <c r="AA29" s="281"/>
      <c r="AB29" s="295" t="str">
        <f>I28</f>
        <v>郡上八幡</v>
      </c>
      <c r="AC29" s="296"/>
      <c r="AD29" s="296"/>
      <c r="AE29" s="296"/>
      <c r="AF29" s="296"/>
      <c r="AG29" s="314"/>
      <c r="AI29" s="237" t="str">
        <f>I29</f>
        <v>今渡</v>
      </c>
      <c r="AJ29" s="312">
        <v>0</v>
      </c>
      <c r="AK29" s="312">
        <v>0</v>
      </c>
      <c r="AL29" s="312">
        <v>0</v>
      </c>
      <c r="AM29" s="312">
        <f>Q29+S30</f>
        <v>1</v>
      </c>
      <c r="AN29" s="312">
        <f>S29+Q30</f>
        <v>7</v>
      </c>
      <c r="AO29" s="312">
        <f>AM29-AN29</f>
        <v>-6</v>
      </c>
      <c r="AP29" s="312">
        <f>AJ29*3+AL29*1</f>
        <v>0</v>
      </c>
      <c r="AQ29" s="322">
        <v>2</v>
      </c>
    </row>
    <row r="30" spans="2:43" ht="13.5">
      <c r="B30" s="247">
        <v>3</v>
      </c>
      <c r="C30" s="248"/>
      <c r="D30" s="249">
        <f>D29+"1：2０"</f>
        <v>0.5069444444444444</v>
      </c>
      <c r="E30" s="250"/>
      <c r="F30" s="250"/>
      <c r="G30" s="250"/>
      <c r="H30" s="250"/>
      <c r="I30" s="267" t="str">
        <f>I28</f>
        <v>郡上八幡</v>
      </c>
      <c r="J30" s="267"/>
      <c r="K30" s="267"/>
      <c r="L30" s="267"/>
      <c r="M30" s="267"/>
      <c r="N30" s="267"/>
      <c r="O30" s="268"/>
      <c r="P30" s="269"/>
      <c r="Q30" s="282">
        <v>7</v>
      </c>
      <c r="R30" s="479" t="s">
        <v>132</v>
      </c>
      <c r="S30" s="282">
        <v>0</v>
      </c>
      <c r="T30" s="269"/>
      <c r="U30" s="283" t="str">
        <f>AB28</f>
        <v>今渡</v>
      </c>
      <c r="V30" s="283"/>
      <c r="W30" s="283"/>
      <c r="X30" s="283"/>
      <c r="Y30" s="283"/>
      <c r="Z30" s="283"/>
      <c r="AA30" s="283"/>
      <c r="AB30" s="297" t="str">
        <f>U28</f>
        <v>御嵩</v>
      </c>
      <c r="AC30" s="298"/>
      <c r="AD30" s="298"/>
      <c r="AE30" s="298"/>
      <c r="AF30" s="298"/>
      <c r="AG30" s="315"/>
      <c r="AI30" s="237" t="str">
        <f>U28</f>
        <v>御嵩</v>
      </c>
      <c r="AJ30" s="312">
        <v>0</v>
      </c>
      <c r="AK30" s="312">
        <v>0</v>
      </c>
      <c r="AL30" s="312">
        <v>0</v>
      </c>
      <c r="AM30" s="312">
        <f>S28+S29</f>
        <v>0</v>
      </c>
      <c r="AN30" s="312">
        <f>Q28+Q29</f>
        <v>4</v>
      </c>
      <c r="AO30" s="312">
        <f>AM30-AN30</f>
        <v>-4</v>
      </c>
      <c r="AP30" s="312">
        <f>AJ30*3+AL30*1</f>
        <v>0</v>
      </c>
      <c r="AQ30" s="322">
        <v>3</v>
      </c>
    </row>
    <row r="32" spans="2:16" ht="13.5">
      <c r="B32" s="237" t="s">
        <v>137</v>
      </c>
      <c r="N32"/>
      <c r="P32"/>
    </row>
    <row r="33" spans="2:43" ht="13.5">
      <c r="B33" s="251"/>
      <c r="C33" s="251"/>
      <c r="D33" s="251"/>
      <c r="E33" s="251"/>
      <c r="F33" s="239">
        <f>'６節'!U6</f>
        <v>45228</v>
      </c>
      <c r="G33" s="239"/>
      <c r="H33" s="239"/>
      <c r="I33" s="239"/>
      <c r="J33" s="239"/>
      <c r="K33" s="239"/>
      <c r="L33" s="251"/>
      <c r="M33" s="251"/>
      <c r="N33" s="251"/>
      <c r="O33" s="251"/>
      <c r="P33" s="251"/>
      <c r="Q33" s="251"/>
      <c r="R33" s="276" t="str">
        <f>'６節'!U5</f>
        <v>Ｌポート</v>
      </c>
      <c r="S33" s="277"/>
      <c r="T33" s="277"/>
      <c r="U33" s="277"/>
      <c r="V33" s="277"/>
      <c r="W33" s="277"/>
      <c r="X33" s="284" t="s">
        <v>52</v>
      </c>
      <c r="Y33" s="251"/>
      <c r="Z33" s="251"/>
      <c r="AA33" s="251"/>
      <c r="AB33" s="291">
        <f>'６節'!U7</f>
        <v>0.3958333333333333</v>
      </c>
      <c r="AC33" s="292"/>
      <c r="AD33" s="292"/>
      <c r="AE33" s="292"/>
      <c r="AF33" s="251"/>
      <c r="AG33" s="251"/>
      <c r="AJ33" s="309" t="s">
        <v>120</v>
      </c>
      <c r="AK33" s="310" t="s">
        <v>121</v>
      </c>
      <c r="AL33" s="310" t="s">
        <v>122</v>
      </c>
      <c r="AM33" s="310" t="s">
        <v>123</v>
      </c>
      <c r="AN33" s="310" t="s">
        <v>124</v>
      </c>
      <c r="AO33" s="310" t="s">
        <v>125</v>
      </c>
      <c r="AP33" s="310" t="s">
        <v>126</v>
      </c>
      <c r="AQ33" s="310" t="s">
        <v>127</v>
      </c>
    </row>
    <row r="34" spans="2:43" ht="13.5">
      <c r="B34" s="240" t="s">
        <v>128</v>
      </c>
      <c r="C34" s="241"/>
      <c r="D34" s="241" t="s">
        <v>129</v>
      </c>
      <c r="E34" s="241"/>
      <c r="F34" s="241"/>
      <c r="G34" s="241"/>
      <c r="H34" s="241"/>
      <c r="I34" s="241" t="s">
        <v>130</v>
      </c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 t="s">
        <v>131</v>
      </c>
      <c r="AC34" s="241"/>
      <c r="AD34" s="241"/>
      <c r="AE34" s="241"/>
      <c r="AF34" s="241"/>
      <c r="AG34" s="311"/>
      <c r="AM34" s="312"/>
      <c r="AN34" s="312"/>
      <c r="AO34" s="312"/>
      <c r="AP34" s="312"/>
      <c r="AQ34" s="312"/>
    </row>
    <row r="35" spans="2:43" ht="13.5">
      <c r="B35" s="242">
        <v>1</v>
      </c>
      <c r="C35" s="243"/>
      <c r="D35" s="244">
        <f>AB33</f>
        <v>0.3958333333333333</v>
      </c>
      <c r="E35" s="245"/>
      <c r="F35" s="245"/>
      <c r="G35" s="245"/>
      <c r="H35" s="245"/>
      <c r="I35" s="261" t="str">
        <f>'６節'!U9</f>
        <v>アンフィニ白</v>
      </c>
      <c r="J35" s="261"/>
      <c r="K35" s="261"/>
      <c r="L35" s="261"/>
      <c r="M35" s="261"/>
      <c r="N35" s="261"/>
      <c r="O35" s="262"/>
      <c r="P35" s="263"/>
      <c r="Q35" s="279"/>
      <c r="R35" s="477" t="s">
        <v>132</v>
      </c>
      <c r="S35" s="279"/>
      <c r="T35" s="263"/>
      <c r="U35" s="273" t="str">
        <f>'６節'!W9</f>
        <v>太田</v>
      </c>
      <c r="V35" s="273"/>
      <c r="W35" s="273"/>
      <c r="X35" s="273"/>
      <c r="Y35" s="273"/>
      <c r="Z35" s="273"/>
      <c r="AA35" s="273"/>
      <c r="AB35" s="293" t="str">
        <f>'６節'!V9</f>
        <v>瀬尻</v>
      </c>
      <c r="AC35" s="294"/>
      <c r="AD35" s="294"/>
      <c r="AE35" s="294"/>
      <c r="AF35" s="294"/>
      <c r="AG35" s="313"/>
      <c r="AI35" s="237" t="str">
        <f>I35</f>
        <v>アンフィニ白</v>
      </c>
      <c r="AJ35" s="312">
        <v>0</v>
      </c>
      <c r="AK35" s="312">
        <v>0</v>
      </c>
      <c r="AL35" s="312">
        <v>0</v>
      </c>
      <c r="AM35" s="312">
        <f>Q35+Q37</f>
        <v>0</v>
      </c>
      <c r="AN35" s="312">
        <f>S35+S37</f>
        <v>0</v>
      </c>
      <c r="AO35" s="312">
        <f>AM35-AN35</f>
        <v>0</v>
      </c>
      <c r="AP35" s="312">
        <f>AJ35*3+AL35*1</f>
        <v>0</v>
      </c>
      <c r="AQ35" s="322">
        <v>2</v>
      </c>
    </row>
    <row r="36" spans="2:43" ht="13.5">
      <c r="B36" s="242">
        <v>2</v>
      </c>
      <c r="C36" s="243"/>
      <c r="D36" s="246">
        <f>D35+"1:2０"</f>
        <v>0.45138888888888884</v>
      </c>
      <c r="E36" s="243"/>
      <c r="F36" s="243"/>
      <c r="G36" s="243"/>
      <c r="H36" s="243"/>
      <c r="I36" s="264" t="str">
        <f>AB35</f>
        <v>瀬尻</v>
      </c>
      <c r="J36" s="264"/>
      <c r="K36" s="264"/>
      <c r="L36" s="264"/>
      <c r="M36" s="264"/>
      <c r="N36" s="264"/>
      <c r="O36" s="265"/>
      <c r="P36" s="266"/>
      <c r="Q36" s="280"/>
      <c r="R36" s="478" t="s">
        <v>132</v>
      </c>
      <c r="S36" s="280"/>
      <c r="T36" s="266"/>
      <c r="U36" s="281" t="str">
        <f>U35</f>
        <v>太田</v>
      </c>
      <c r="V36" s="281"/>
      <c r="W36" s="281"/>
      <c r="X36" s="281"/>
      <c r="Y36" s="281"/>
      <c r="Z36" s="281"/>
      <c r="AA36" s="281"/>
      <c r="AB36" s="295" t="str">
        <f>I35</f>
        <v>アンフィニ白</v>
      </c>
      <c r="AC36" s="296"/>
      <c r="AD36" s="296"/>
      <c r="AE36" s="296"/>
      <c r="AF36" s="296"/>
      <c r="AG36" s="314"/>
      <c r="AI36" s="237" t="str">
        <f>I36</f>
        <v>瀬尻</v>
      </c>
      <c r="AJ36" s="312">
        <v>0</v>
      </c>
      <c r="AK36" s="312">
        <v>0</v>
      </c>
      <c r="AL36" s="312">
        <v>0</v>
      </c>
      <c r="AM36" s="312">
        <f>Q36+S37</f>
        <v>0</v>
      </c>
      <c r="AN36" s="312">
        <f>S36+Q37</f>
        <v>0</v>
      </c>
      <c r="AO36" s="312">
        <f>AM36-AN36</f>
        <v>0</v>
      </c>
      <c r="AP36" s="312">
        <f>AJ36*3+AL36*1</f>
        <v>0</v>
      </c>
      <c r="AQ36" s="322">
        <v>3</v>
      </c>
    </row>
    <row r="37" spans="2:43" ht="13.5">
      <c r="B37" s="247">
        <v>3</v>
      </c>
      <c r="C37" s="248"/>
      <c r="D37" s="249">
        <f>D36+"1：2０"</f>
        <v>0.5069444444444444</v>
      </c>
      <c r="E37" s="250"/>
      <c r="F37" s="250"/>
      <c r="G37" s="250"/>
      <c r="H37" s="250"/>
      <c r="I37" s="267" t="str">
        <f>I35</f>
        <v>アンフィニ白</v>
      </c>
      <c r="J37" s="267"/>
      <c r="K37" s="267"/>
      <c r="L37" s="267"/>
      <c r="M37" s="267"/>
      <c r="N37" s="267"/>
      <c r="O37" s="268"/>
      <c r="P37" s="269"/>
      <c r="Q37" s="282"/>
      <c r="R37" s="479" t="s">
        <v>132</v>
      </c>
      <c r="S37" s="282"/>
      <c r="T37" s="269"/>
      <c r="U37" s="283" t="str">
        <f>AB35</f>
        <v>瀬尻</v>
      </c>
      <c r="V37" s="283"/>
      <c r="W37" s="283"/>
      <c r="X37" s="283"/>
      <c r="Y37" s="283"/>
      <c r="Z37" s="283"/>
      <c r="AA37" s="283"/>
      <c r="AB37" s="297" t="str">
        <f>U35</f>
        <v>太田</v>
      </c>
      <c r="AC37" s="298"/>
      <c r="AD37" s="298"/>
      <c r="AE37" s="298"/>
      <c r="AF37" s="298"/>
      <c r="AG37" s="315"/>
      <c r="AI37" s="237" t="str">
        <f>U35</f>
        <v>太田</v>
      </c>
      <c r="AJ37" s="312">
        <v>0</v>
      </c>
      <c r="AK37" s="312">
        <v>0</v>
      </c>
      <c r="AL37" s="312">
        <v>0</v>
      </c>
      <c r="AM37" s="312">
        <f>S35+S36</f>
        <v>0</v>
      </c>
      <c r="AN37" s="312">
        <f>Q35+Q36</f>
        <v>0</v>
      </c>
      <c r="AO37" s="312">
        <f>AM37-AN37</f>
        <v>0</v>
      </c>
      <c r="AP37" s="312">
        <f>AJ37*3+AL37*1</f>
        <v>0</v>
      </c>
      <c r="AQ37" s="322">
        <v>1</v>
      </c>
    </row>
    <row r="39" spans="2:16" ht="13.5">
      <c r="B39" s="237" t="s">
        <v>138</v>
      </c>
      <c r="N39"/>
      <c r="P39"/>
    </row>
    <row r="40" spans="2:43" ht="13.5">
      <c r="B40" s="251"/>
      <c r="C40" s="251"/>
      <c r="D40" s="251"/>
      <c r="E40" s="251"/>
      <c r="F40" s="239">
        <f>'６節'!X6</f>
        <v>45150</v>
      </c>
      <c r="G40" s="239"/>
      <c r="H40" s="239"/>
      <c r="I40" s="239"/>
      <c r="J40" s="239"/>
      <c r="K40" s="239"/>
      <c r="L40" s="251"/>
      <c r="M40" s="251"/>
      <c r="N40" s="251"/>
      <c r="O40" s="251"/>
      <c r="P40" s="251"/>
      <c r="Q40" s="251"/>
      <c r="R40" s="276" t="str">
        <f>'６節'!X5</f>
        <v>可茂特支</v>
      </c>
      <c r="S40" s="277"/>
      <c r="T40" s="277"/>
      <c r="U40" s="277"/>
      <c r="V40" s="277"/>
      <c r="W40" s="277"/>
      <c r="X40" s="284" t="s">
        <v>52</v>
      </c>
      <c r="Y40" s="251"/>
      <c r="Z40" s="251"/>
      <c r="AA40" s="251"/>
      <c r="AB40" s="291">
        <f>'６節'!X7</f>
        <v>0.5625</v>
      </c>
      <c r="AC40" s="292"/>
      <c r="AD40" s="292"/>
      <c r="AE40" s="292"/>
      <c r="AF40" s="251"/>
      <c r="AG40" s="251"/>
      <c r="AJ40" s="309" t="s">
        <v>120</v>
      </c>
      <c r="AK40" s="310" t="s">
        <v>121</v>
      </c>
      <c r="AL40" s="310" t="s">
        <v>122</v>
      </c>
      <c r="AM40" s="310" t="s">
        <v>123</v>
      </c>
      <c r="AN40" s="310" t="s">
        <v>124</v>
      </c>
      <c r="AO40" s="310" t="s">
        <v>125</v>
      </c>
      <c r="AP40" s="310" t="s">
        <v>126</v>
      </c>
      <c r="AQ40" s="310" t="s">
        <v>127</v>
      </c>
    </row>
    <row r="41" spans="2:42" ht="13.5">
      <c r="B41" s="240" t="s">
        <v>128</v>
      </c>
      <c r="C41" s="241"/>
      <c r="D41" s="241" t="s">
        <v>129</v>
      </c>
      <c r="E41" s="241"/>
      <c r="F41" s="241"/>
      <c r="G41" s="241"/>
      <c r="H41" s="241"/>
      <c r="I41" s="241" t="s">
        <v>130</v>
      </c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 t="s">
        <v>131</v>
      </c>
      <c r="AC41" s="241"/>
      <c r="AD41" s="241"/>
      <c r="AE41" s="241"/>
      <c r="AF41" s="241"/>
      <c r="AG41" s="311"/>
      <c r="AM41" s="312"/>
      <c r="AN41" s="312"/>
      <c r="AO41" s="312"/>
      <c r="AP41" s="312"/>
    </row>
    <row r="42" spans="2:43" ht="13.5">
      <c r="B42" s="242">
        <v>1</v>
      </c>
      <c r="C42" s="243"/>
      <c r="D42" s="244">
        <f>AB40</f>
        <v>0.5625</v>
      </c>
      <c r="E42" s="245"/>
      <c r="F42" s="245"/>
      <c r="G42" s="245"/>
      <c r="H42" s="245"/>
      <c r="I42" s="261" t="str">
        <f>'６節'!X9</f>
        <v>スカーボ</v>
      </c>
      <c r="J42" s="261"/>
      <c r="K42" s="261"/>
      <c r="L42" s="261"/>
      <c r="M42" s="261"/>
      <c r="N42" s="261"/>
      <c r="O42" s="262"/>
      <c r="P42" s="263"/>
      <c r="Q42" s="279">
        <v>2</v>
      </c>
      <c r="R42" s="477" t="s">
        <v>132</v>
      </c>
      <c r="S42" s="279">
        <v>2</v>
      </c>
      <c r="T42" s="263"/>
      <c r="U42" s="273" t="str">
        <f>'６節'!Z9</f>
        <v>西可児</v>
      </c>
      <c r="V42" s="273"/>
      <c r="W42" s="273"/>
      <c r="X42" s="273"/>
      <c r="Y42" s="273"/>
      <c r="Z42" s="273"/>
      <c r="AA42" s="273"/>
      <c r="AB42" s="293" t="str">
        <f>'６節'!Y9</f>
        <v>コヴィーダ</v>
      </c>
      <c r="AC42" s="294"/>
      <c r="AD42" s="294"/>
      <c r="AE42" s="294"/>
      <c r="AF42" s="294"/>
      <c r="AG42" s="313"/>
      <c r="AI42" s="237" t="str">
        <f>I42</f>
        <v>スカーボ</v>
      </c>
      <c r="AJ42" s="312">
        <v>0</v>
      </c>
      <c r="AK42" s="312">
        <v>0</v>
      </c>
      <c r="AL42" s="312">
        <v>0</v>
      </c>
      <c r="AM42" s="312">
        <f>Q42+Q44</f>
        <v>4</v>
      </c>
      <c r="AN42" s="312">
        <f>S42+S44</f>
        <v>6</v>
      </c>
      <c r="AO42" s="312">
        <f>AM42-AN42</f>
        <v>-2</v>
      </c>
      <c r="AP42" s="312">
        <f>AJ42*3+AL42*1</f>
        <v>0</v>
      </c>
      <c r="AQ42" s="322">
        <v>2</v>
      </c>
    </row>
    <row r="43" spans="2:43" ht="13.5">
      <c r="B43" s="242">
        <v>2</v>
      </c>
      <c r="C43" s="243"/>
      <c r="D43" s="246">
        <f>D42+"1:2０"</f>
        <v>0.6180555555555556</v>
      </c>
      <c r="E43" s="243"/>
      <c r="F43" s="243"/>
      <c r="G43" s="243"/>
      <c r="H43" s="243"/>
      <c r="I43" s="264" t="str">
        <f>AB42</f>
        <v>コヴィーダ</v>
      </c>
      <c r="J43" s="264"/>
      <c r="K43" s="264"/>
      <c r="L43" s="264"/>
      <c r="M43" s="264"/>
      <c r="N43" s="264"/>
      <c r="O43" s="265"/>
      <c r="P43" s="266"/>
      <c r="Q43" s="280">
        <v>0</v>
      </c>
      <c r="R43" s="478" t="s">
        <v>132</v>
      </c>
      <c r="S43" s="280">
        <v>0</v>
      </c>
      <c r="T43" s="266"/>
      <c r="U43" s="281" t="str">
        <f>U42</f>
        <v>西可児</v>
      </c>
      <c r="V43" s="281"/>
      <c r="W43" s="281"/>
      <c r="X43" s="281"/>
      <c r="Y43" s="281"/>
      <c r="Z43" s="281"/>
      <c r="AA43" s="281"/>
      <c r="AB43" s="295" t="str">
        <f>I42</f>
        <v>スカーボ</v>
      </c>
      <c r="AC43" s="296"/>
      <c r="AD43" s="296"/>
      <c r="AE43" s="296"/>
      <c r="AF43" s="296"/>
      <c r="AG43" s="314"/>
      <c r="AI43" s="237" t="str">
        <f>AB42</f>
        <v>コヴィーダ</v>
      </c>
      <c r="AJ43" s="312">
        <v>0</v>
      </c>
      <c r="AK43" s="312">
        <v>0</v>
      </c>
      <c r="AL43" s="312">
        <v>0</v>
      </c>
      <c r="AM43" s="312">
        <f>Q43+S44</f>
        <v>4</v>
      </c>
      <c r="AN43" s="312">
        <f>S43+Q44</f>
        <v>2</v>
      </c>
      <c r="AO43" s="312">
        <f>AM43-AN43</f>
        <v>2</v>
      </c>
      <c r="AP43" s="312">
        <f>AJ43*3+AL43*1</f>
        <v>0</v>
      </c>
      <c r="AQ43" s="322">
        <v>1</v>
      </c>
    </row>
    <row r="44" spans="2:43" ht="13.5">
      <c r="B44" s="247">
        <v>3</v>
      </c>
      <c r="C44" s="248"/>
      <c r="D44" s="249">
        <f>D43+"1：2０"</f>
        <v>0.6736111111111112</v>
      </c>
      <c r="E44" s="250"/>
      <c r="F44" s="250"/>
      <c r="G44" s="250"/>
      <c r="H44" s="250"/>
      <c r="I44" s="270" t="str">
        <f>I42</f>
        <v>スカーボ</v>
      </c>
      <c r="J44" s="270"/>
      <c r="K44" s="270"/>
      <c r="L44" s="270"/>
      <c r="M44" s="270"/>
      <c r="N44" s="270"/>
      <c r="O44" s="271"/>
      <c r="P44" s="272"/>
      <c r="Q44" s="285">
        <v>2</v>
      </c>
      <c r="R44" s="480" t="s">
        <v>132</v>
      </c>
      <c r="S44" s="285">
        <v>4</v>
      </c>
      <c r="T44" s="272"/>
      <c r="U44" s="286" t="str">
        <f>AB42</f>
        <v>コヴィーダ</v>
      </c>
      <c r="V44" s="286"/>
      <c r="W44" s="286"/>
      <c r="X44" s="286"/>
      <c r="Y44" s="286"/>
      <c r="Z44" s="286"/>
      <c r="AA44" s="286"/>
      <c r="AB44" s="299" t="str">
        <f>U42</f>
        <v>西可児</v>
      </c>
      <c r="AC44" s="300"/>
      <c r="AD44" s="300"/>
      <c r="AE44" s="300"/>
      <c r="AF44" s="300"/>
      <c r="AG44" s="316"/>
      <c r="AI44" s="237" t="str">
        <f>U42</f>
        <v>西可児</v>
      </c>
      <c r="AJ44" s="312">
        <v>0</v>
      </c>
      <c r="AK44" s="312">
        <v>0</v>
      </c>
      <c r="AL44" s="312">
        <v>0</v>
      </c>
      <c r="AM44" s="312">
        <f>S42+S43</f>
        <v>2</v>
      </c>
      <c r="AN44" s="312">
        <f>Q42+Q43</f>
        <v>2</v>
      </c>
      <c r="AO44" s="312">
        <f>AM44-AN44</f>
        <v>0</v>
      </c>
      <c r="AP44" s="312">
        <f>AJ44*3+AL44*1</f>
        <v>0</v>
      </c>
      <c r="AQ44" s="322">
        <v>3</v>
      </c>
    </row>
    <row r="45" ht="13.5">
      <c r="AK45" s="237" t="s">
        <v>139</v>
      </c>
    </row>
    <row r="46" spans="2:16" ht="13.5">
      <c r="B46" s="237" t="s">
        <v>140</v>
      </c>
      <c r="N46"/>
      <c r="P46"/>
    </row>
    <row r="47" spans="2:43" ht="13.5">
      <c r="B47" s="251"/>
      <c r="C47" s="251"/>
      <c r="D47" s="251"/>
      <c r="E47" s="251"/>
      <c r="F47" s="239">
        <f>'６節'!AA6</f>
        <v>45193</v>
      </c>
      <c r="G47" s="239"/>
      <c r="H47" s="239"/>
      <c r="I47" s="239"/>
      <c r="J47" s="239"/>
      <c r="K47" s="239"/>
      <c r="L47" s="251"/>
      <c r="M47" s="251"/>
      <c r="N47" s="251"/>
      <c r="O47" s="251"/>
      <c r="P47" s="251"/>
      <c r="Q47" s="251"/>
      <c r="R47" s="276" t="str">
        <f>'６節'!AA5</f>
        <v>坂祝総合</v>
      </c>
      <c r="S47" s="276"/>
      <c r="T47" s="276"/>
      <c r="U47" s="276"/>
      <c r="V47" s="276"/>
      <c r="W47" s="276"/>
      <c r="X47" s="284" t="s">
        <v>52</v>
      </c>
      <c r="Y47" s="251"/>
      <c r="Z47" s="251"/>
      <c r="AA47" s="251"/>
      <c r="AB47" s="291">
        <f>'６節'!AA7</f>
        <v>0.3958333333333333</v>
      </c>
      <c r="AC47" s="291"/>
      <c r="AD47" s="291"/>
      <c r="AE47" s="291"/>
      <c r="AF47" s="251"/>
      <c r="AG47" s="251"/>
      <c r="AJ47" s="309" t="s">
        <v>120</v>
      </c>
      <c r="AK47" s="310" t="s">
        <v>121</v>
      </c>
      <c r="AL47" s="310" t="s">
        <v>122</v>
      </c>
      <c r="AM47" s="310" t="s">
        <v>123</v>
      </c>
      <c r="AN47" s="310" t="s">
        <v>124</v>
      </c>
      <c r="AO47" s="310" t="s">
        <v>125</v>
      </c>
      <c r="AP47" s="310" t="s">
        <v>126</v>
      </c>
      <c r="AQ47" s="310" t="s">
        <v>127</v>
      </c>
    </row>
    <row r="48" spans="2:42" ht="13.5">
      <c r="B48" s="252" t="s">
        <v>128</v>
      </c>
      <c r="C48" s="253"/>
      <c r="D48" s="254" t="s">
        <v>129</v>
      </c>
      <c r="E48" s="255"/>
      <c r="F48" s="255"/>
      <c r="G48" s="255"/>
      <c r="H48" s="253"/>
      <c r="I48" s="254" t="s">
        <v>130</v>
      </c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3"/>
      <c r="AB48" s="254" t="s">
        <v>131</v>
      </c>
      <c r="AC48" s="255"/>
      <c r="AD48" s="255"/>
      <c r="AE48" s="255"/>
      <c r="AF48" s="255"/>
      <c r="AG48" s="317"/>
      <c r="AM48" s="312"/>
      <c r="AN48" s="312"/>
      <c r="AO48" s="312"/>
      <c r="AP48" s="312"/>
    </row>
    <row r="49" spans="2:43" ht="13.5">
      <c r="B49" s="242">
        <v>1</v>
      </c>
      <c r="C49" s="243"/>
      <c r="D49" s="244">
        <f>AB47</f>
        <v>0.3958333333333333</v>
      </c>
      <c r="E49" s="245"/>
      <c r="F49" s="245"/>
      <c r="G49" s="245"/>
      <c r="H49" s="245"/>
      <c r="I49" s="273" t="str">
        <f>'６節'!AA9</f>
        <v>安桜</v>
      </c>
      <c r="J49" s="273"/>
      <c r="K49" s="273"/>
      <c r="L49" s="273"/>
      <c r="M49" s="273"/>
      <c r="N49" s="273"/>
      <c r="O49" s="273"/>
      <c r="P49" s="263"/>
      <c r="Q49" s="279">
        <v>1</v>
      </c>
      <c r="R49" s="477" t="s">
        <v>132</v>
      </c>
      <c r="S49" s="279">
        <v>1</v>
      </c>
      <c r="T49" s="263"/>
      <c r="U49" s="281" t="str">
        <f>'６節'!AC9</f>
        <v>坂祝</v>
      </c>
      <c r="V49" s="281"/>
      <c r="W49" s="281"/>
      <c r="X49" s="281"/>
      <c r="Y49" s="281"/>
      <c r="Z49" s="281"/>
      <c r="AA49" s="274"/>
      <c r="AB49" s="301" t="str">
        <f>'６節'!AB9</f>
        <v>ティグレイ</v>
      </c>
      <c r="AC49" s="302"/>
      <c r="AD49" s="302"/>
      <c r="AE49" s="302"/>
      <c r="AF49" s="302"/>
      <c r="AG49" s="318"/>
      <c r="AH49" s="308"/>
      <c r="AI49" s="237" t="str">
        <f>I49</f>
        <v>安桜</v>
      </c>
      <c r="AJ49" s="312">
        <v>0</v>
      </c>
      <c r="AK49" s="312">
        <v>0</v>
      </c>
      <c r="AL49" s="312">
        <v>0</v>
      </c>
      <c r="AM49" s="312">
        <f>Q49+Q51</f>
        <v>1</v>
      </c>
      <c r="AN49" s="312">
        <f>S49+S51</f>
        <v>3</v>
      </c>
      <c r="AO49" s="312">
        <f>AM49-AN49</f>
        <v>-2</v>
      </c>
      <c r="AP49" s="312">
        <f>AJ49*3+AL49*1</f>
        <v>0</v>
      </c>
      <c r="AQ49" s="322">
        <v>1</v>
      </c>
    </row>
    <row r="50" spans="2:43" ht="13.5">
      <c r="B50" s="242">
        <v>2</v>
      </c>
      <c r="C50" s="243"/>
      <c r="D50" s="246">
        <f>D49+"1:2０"</f>
        <v>0.45138888888888884</v>
      </c>
      <c r="E50" s="243"/>
      <c r="F50" s="243"/>
      <c r="G50" s="243"/>
      <c r="H50" s="243"/>
      <c r="I50" s="261" t="str">
        <f>AB49</f>
        <v>ティグレイ</v>
      </c>
      <c r="J50" s="261"/>
      <c r="K50" s="261"/>
      <c r="L50" s="261"/>
      <c r="M50" s="261"/>
      <c r="N50" s="261"/>
      <c r="O50" s="262"/>
      <c r="P50" s="266"/>
      <c r="Q50" s="280">
        <v>6</v>
      </c>
      <c r="R50" s="478" t="s">
        <v>132</v>
      </c>
      <c r="S50" s="280">
        <v>0</v>
      </c>
      <c r="T50" s="266"/>
      <c r="U50" s="274" t="str">
        <f>U49</f>
        <v>坂祝</v>
      </c>
      <c r="V50" s="264"/>
      <c r="W50" s="264"/>
      <c r="X50" s="264"/>
      <c r="Y50" s="264"/>
      <c r="Z50" s="264"/>
      <c r="AA50" s="264"/>
      <c r="AB50" s="301" t="str">
        <f>I49</f>
        <v>安桜</v>
      </c>
      <c r="AC50" s="302"/>
      <c r="AD50" s="302"/>
      <c r="AE50" s="302"/>
      <c r="AF50" s="302"/>
      <c r="AG50" s="318"/>
      <c r="AH50" s="308"/>
      <c r="AI50" s="237" t="str">
        <f>AB49</f>
        <v>ティグレイ</v>
      </c>
      <c r="AJ50" s="312">
        <v>0</v>
      </c>
      <c r="AK50" s="312">
        <v>0</v>
      </c>
      <c r="AL50" s="312">
        <v>0</v>
      </c>
      <c r="AM50" s="312">
        <f>Q50+S51</f>
        <v>8</v>
      </c>
      <c r="AN50" s="312">
        <f>S50+Q51</f>
        <v>0</v>
      </c>
      <c r="AO50" s="312">
        <f>AM50-AN50</f>
        <v>8</v>
      </c>
      <c r="AP50" s="312">
        <f>AJ50*3+AL50*1</f>
        <v>0</v>
      </c>
      <c r="AQ50" s="322">
        <v>2</v>
      </c>
    </row>
    <row r="51" spans="2:43" ht="13.5">
      <c r="B51" s="247">
        <v>3</v>
      </c>
      <c r="C51" s="248"/>
      <c r="D51" s="249">
        <f>D50+"1：2０"</f>
        <v>0.5069444444444444</v>
      </c>
      <c r="E51" s="250"/>
      <c r="F51" s="250"/>
      <c r="G51" s="250"/>
      <c r="H51" s="250"/>
      <c r="I51" s="270" t="str">
        <f>I49</f>
        <v>安桜</v>
      </c>
      <c r="J51" s="270"/>
      <c r="K51" s="270"/>
      <c r="L51" s="270"/>
      <c r="M51" s="270"/>
      <c r="N51" s="270"/>
      <c r="O51" s="271"/>
      <c r="P51" s="272"/>
      <c r="Q51" s="285">
        <v>0</v>
      </c>
      <c r="R51" s="480" t="s">
        <v>132</v>
      </c>
      <c r="S51" s="285">
        <v>2</v>
      </c>
      <c r="T51" s="272"/>
      <c r="U51" s="286" t="str">
        <f>AB49</f>
        <v>ティグレイ</v>
      </c>
      <c r="V51" s="286"/>
      <c r="W51" s="286"/>
      <c r="X51" s="286"/>
      <c r="Y51" s="286"/>
      <c r="Z51" s="286"/>
      <c r="AA51" s="286"/>
      <c r="AB51" s="303" t="str">
        <f>U49</f>
        <v>坂祝</v>
      </c>
      <c r="AC51" s="304"/>
      <c r="AD51" s="304"/>
      <c r="AE51" s="304"/>
      <c r="AF51" s="304"/>
      <c r="AG51" s="319"/>
      <c r="AH51" s="308"/>
      <c r="AI51" s="237" t="str">
        <f>U49</f>
        <v>坂祝</v>
      </c>
      <c r="AJ51" s="312">
        <v>0</v>
      </c>
      <c r="AK51" s="312">
        <v>0</v>
      </c>
      <c r="AL51" s="312">
        <v>0</v>
      </c>
      <c r="AM51" s="312">
        <f>S49+S50</f>
        <v>1</v>
      </c>
      <c r="AN51" s="312">
        <f>Q49+Q50</f>
        <v>7</v>
      </c>
      <c r="AO51" s="312">
        <f>AM51-AN51</f>
        <v>-6</v>
      </c>
      <c r="AP51" s="312">
        <f>AJ51*3+AL51*1</f>
        <v>0</v>
      </c>
      <c r="AQ51" s="322">
        <v>3</v>
      </c>
    </row>
    <row r="53" spans="2:34" ht="13.5">
      <c r="B53" s="237" t="s">
        <v>141</v>
      </c>
      <c r="AB53" s="305"/>
      <c r="AC53" s="305"/>
      <c r="AD53" s="305"/>
      <c r="AE53" s="305"/>
      <c r="AF53" s="305"/>
      <c r="AG53" s="305"/>
      <c r="AH53" s="305"/>
    </row>
    <row r="54" spans="5:44" ht="13.5">
      <c r="E54" s="237"/>
      <c r="F54" s="256">
        <f>'６節'!AD6</f>
        <v>45108</v>
      </c>
      <c r="G54" s="257"/>
      <c r="H54" s="257"/>
      <c r="I54" s="257"/>
      <c r="J54" s="257"/>
      <c r="K54" s="257"/>
      <c r="L54" s="257"/>
      <c r="R54" s="257" t="str">
        <f>'６節'!AD5</f>
        <v>下有知Ｇ</v>
      </c>
      <c r="S54" s="257"/>
      <c r="T54" s="257"/>
      <c r="U54" s="257"/>
      <c r="V54" s="257"/>
      <c r="W54" s="257"/>
      <c r="X54" s="287" t="s">
        <v>74</v>
      </c>
      <c r="AB54" s="291">
        <f>'６節'!AD7</f>
        <v>0.5486111111111112</v>
      </c>
      <c r="AC54" s="292"/>
      <c r="AD54" s="292"/>
      <c r="AE54" s="292"/>
      <c r="AG54" s="305"/>
      <c r="AH54" s="305"/>
      <c r="AJ54" s="309" t="s">
        <v>120</v>
      </c>
      <c r="AK54" s="310" t="s">
        <v>121</v>
      </c>
      <c r="AL54" s="310" t="s">
        <v>122</v>
      </c>
      <c r="AM54" s="310" t="s">
        <v>123</v>
      </c>
      <c r="AN54" s="310" t="s">
        <v>124</v>
      </c>
      <c r="AO54" s="310" t="s">
        <v>125</v>
      </c>
      <c r="AP54" s="310" t="s">
        <v>126</v>
      </c>
      <c r="AQ54" s="310" t="s">
        <v>127</v>
      </c>
      <c r="AR54" s="237"/>
    </row>
    <row r="55" spans="2:34" ht="13.5">
      <c r="B55" s="240" t="s">
        <v>128</v>
      </c>
      <c r="C55" s="241"/>
      <c r="D55" s="241" t="s">
        <v>129</v>
      </c>
      <c r="E55" s="241"/>
      <c r="F55" s="241"/>
      <c r="G55" s="241"/>
      <c r="H55" s="241"/>
      <c r="I55" s="241" t="s">
        <v>130</v>
      </c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306" t="s">
        <v>131</v>
      </c>
      <c r="AC55" s="307"/>
      <c r="AD55" s="307"/>
      <c r="AE55" s="307"/>
      <c r="AF55" s="307"/>
      <c r="AG55" s="320"/>
      <c r="AH55" s="321"/>
    </row>
    <row r="56" spans="2:43" ht="12.75" customHeight="1">
      <c r="B56" s="242">
        <v>1</v>
      </c>
      <c r="C56" s="243"/>
      <c r="D56" s="244">
        <f>AB54</f>
        <v>0.5486111111111112</v>
      </c>
      <c r="E56" s="245"/>
      <c r="F56" s="245"/>
      <c r="G56" s="245"/>
      <c r="H56" s="245"/>
      <c r="I56" s="273" t="str">
        <f>'６節'!AE9</f>
        <v>中部</v>
      </c>
      <c r="J56" s="273"/>
      <c r="K56" s="273"/>
      <c r="L56" s="273"/>
      <c r="M56" s="273"/>
      <c r="N56" s="273"/>
      <c r="O56" s="273"/>
      <c r="P56" s="263"/>
      <c r="Q56" s="279">
        <v>4</v>
      </c>
      <c r="R56" s="477" t="s">
        <v>132</v>
      </c>
      <c r="S56" s="279">
        <v>0</v>
      </c>
      <c r="T56" s="263"/>
      <c r="U56" s="273" t="str">
        <f>'６節'!AF9</f>
        <v>関さくら</v>
      </c>
      <c r="V56" s="273"/>
      <c r="W56" s="273"/>
      <c r="X56" s="273"/>
      <c r="Y56" s="273"/>
      <c r="Z56" s="273"/>
      <c r="AA56" s="273"/>
      <c r="AB56" s="301" t="str">
        <f>U57</f>
        <v>金竜</v>
      </c>
      <c r="AC56" s="302"/>
      <c r="AD56" s="302"/>
      <c r="AE56" s="302"/>
      <c r="AF56" s="302"/>
      <c r="AG56" s="318"/>
      <c r="AH56" s="308"/>
      <c r="AI56" s="237" t="str">
        <f>I57</f>
        <v>下有知</v>
      </c>
      <c r="AJ56" s="312">
        <v>0</v>
      </c>
      <c r="AK56" s="312">
        <v>0</v>
      </c>
      <c r="AL56" s="312">
        <v>0</v>
      </c>
      <c r="AM56" s="312">
        <f>Q57+Q59</f>
        <v>0</v>
      </c>
      <c r="AN56" s="312">
        <f>S57+S59</f>
        <v>4</v>
      </c>
      <c r="AO56" s="312">
        <f>AM56-AN56</f>
        <v>-4</v>
      </c>
      <c r="AP56" s="312">
        <f>AJ56*3+AL56*1</f>
        <v>0</v>
      </c>
      <c r="AQ56" s="322">
        <v>1</v>
      </c>
    </row>
    <row r="57" spans="2:43" ht="12.75" customHeight="1">
      <c r="B57" s="242">
        <v>2</v>
      </c>
      <c r="C57" s="243"/>
      <c r="D57" s="246">
        <f>D56+"1:0０"</f>
        <v>0.5902777777777778</v>
      </c>
      <c r="E57" s="243"/>
      <c r="F57" s="243"/>
      <c r="G57" s="243"/>
      <c r="H57" s="243"/>
      <c r="I57" s="273" t="str">
        <f>'６節'!AD9</f>
        <v>下有知</v>
      </c>
      <c r="J57" s="273"/>
      <c r="K57" s="273"/>
      <c r="L57" s="273"/>
      <c r="M57" s="273"/>
      <c r="N57" s="273"/>
      <c r="O57" s="273"/>
      <c r="P57" s="266"/>
      <c r="Q57" s="280">
        <v>0</v>
      </c>
      <c r="R57" s="478" t="s">
        <v>132</v>
      </c>
      <c r="S57" s="280">
        <v>2</v>
      </c>
      <c r="T57" s="266"/>
      <c r="U57" s="273" t="str">
        <f>'６節'!AG9</f>
        <v>金竜</v>
      </c>
      <c r="V57" s="273"/>
      <c r="W57" s="273"/>
      <c r="X57" s="273"/>
      <c r="Y57" s="273"/>
      <c r="Z57" s="273"/>
      <c r="AA57" s="273"/>
      <c r="AB57" s="441" t="str">
        <f>I56</f>
        <v>中部</v>
      </c>
      <c r="AC57" s="442"/>
      <c r="AD57" s="442"/>
      <c r="AE57" s="442"/>
      <c r="AF57" s="442"/>
      <c r="AG57" s="443"/>
      <c r="AH57" s="308"/>
      <c r="AI57" s="237" t="str">
        <f>I56</f>
        <v>中部</v>
      </c>
      <c r="AJ57" s="312">
        <v>0</v>
      </c>
      <c r="AK57" s="312">
        <v>0</v>
      </c>
      <c r="AL57" s="312">
        <v>0</v>
      </c>
      <c r="AM57" s="312">
        <f>Q56+S59</f>
        <v>6</v>
      </c>
      <c r="AN57" s="312">
        <f>S56+Q59</f>
        <v>0</v>
      </c>
      <c r="AO57" s="312">
        <f>AM57-AN57</f>
        <v>6</v>
      </c>
      <c r="AP57" s="312">
        <f>AJ57*3+AL57*1</f>
        <v>0</v>
      </c>
      <c r="AQ57" s="322">
        <v>2</v>
      </c>
    </row>
    <row r="58" spans="2:43" ht="12.75" customHeight="1">
      <c r="B58" s="242">
        <v>3</v>
      </c>
      <c r="C58" s="243"/>
      <c r="D58" s="246">
        <f>D57+"1:2０"</f>
        <v>0.6458333333333334</v>
      </c>
      <c r="E58" s="243"/>
      <c r="F58" s="243"/>
      <c r="G58" s="243"/>
      <c r="H58" s="243"/>
      <c r="I58" s="264" t="str">
        <f>U56</f>
        <v>関さくら</v>
      </c>
      <c r="J58" s="264"/>
      <c r="K58" s="264"/>
      <c r="L58" s="264"/>
      <c r="M58" s="264"/>
      <c r="N58" s="264"/>
      <c r="O58" s="265"/>
      <c r="P58" s="266"/>
      <c r="Q58" s="280">
        <v>1</v>
      </c>
      <c r="R58" s="478" t="s">
        <v>132</v>
      </c>
      <c r="S58" s="280">
        <v>2</v>
      </c>
      <c r="T58" s="266"/>
      <c r="U58" s="274" t="str">
        <f>U57</f>
        <v>金竜</v>
      </c>
      <c r="V58" s="264"/>
      <c r="W58" s="264"/>
      <c r="X58" s="264"/>
      <c r="Y58" s="264"/>
      <c r="Z58" s="264"/>
      <c r="AA58" s="264"/>
      <c r="AB58" s="301" t="str">
        <f>I57</f>
        <v>下有知</v>
      </c>
      <c r="AC58" s="302"/>
      <c r="AD58" s="302"/>
      <c r="AE58" s="302"/>
      <c r="AF58" s="302"/>
      <c r="AG58" s="318"/>
      <c r="AH58" s="308"/>
      <c r="AI58" s="237" t="str">
        <f>U56</f>
        <v>関さくら</v>
      </c>
      <c r="AJ58" s="312">
        <v>0</v>
      </c>
      <c r="AK58" s="312">
        <v>0</v>
      </c>
      <c r="AL58" s="312">
        <v>0</v>
      </c>
      <c r="AM58" s="312">
        <f>S56+Q58</f>
        <v>1</v>
      </c>
      <c r="AN58" s="312">
        <f>Q56+S58</f>
        <v>6</v>
      </c>
      <c r="AO58" s="312">
        <f>AM58-AN58</f>
        <v>-5</v>
      </c>
      <c r="AP58" s="312">
        <f>AJ58*3+AL58*1</f>
        <v>0</v>
      </c>
      <c r="AQ58" s="322">
        <v>3</v>
      </c>
    </row>
    <row r="59" spans="2:43" ht="12.75" customHeight="1">
      <c r="B59" s="247">
        <v>3</v>
      </c>
      <c r="C59" s="248"/>
      <c r="D59" s="249">
        <f>D57+"2：2０"</f>
        <v>0.6875</v>
      </c>
      <c r="E59" s="250"/>
      <c r="F59" s="250"/>
      <c r="G59" s="250"/>
      <c r="H59" s="250"/>
      <c r="I59" s="267" t="str">
        <f>I57</f>
        <v>下有知</v>
      </c>
      <c r="J59" s="267"/>
      <c r="K59" s="267"/>
      <c r="L59" s="267"/>
      <c r="M59" s="267"/>
      <c r="N59" s="267"/>
      <c r="O59" s="268"/>
      <c r="P59" s="272"/>
      <c r="Q59" s="285">
        <v>0</v>
      </c>
      <c r="R59" s="480" t="s">
        <v>132</v>
      </c>
      <c r="S59" s="285">
        <v>2</v>
      </c>
      <c r="T59" s="272"/>
      <c r="U59" s="270" t="str">
        <f>I56</f>
        <v>中部</v>
      </c>
      <c r="V59" s="270"/>
      <c r="W59" s="270"/>
      <c r="X59" s="270"/>
      <c r="Y59" s="270"/>
      <c r="Z59" s="270"/>
      <c r="AA59" s="271"/>
      <c r="AB59" s="303" t="str">
        <f>U56</f>
        <v>関さくら</v>
      </c>
      <c r="AC59" s="304"/>
      <c r="AD59" s="304"/>
      <c r="AE59" s="304"/>
      <c r="AF59" s="304"/>
      <c r="AG59" s="319"/>
      <c r="AH59" s="308"/>
      <c r="AI59" s="237" t="str">
        <f>U57</f>
        <v>金竜</v>
      </c>
      <c r="AJ59" s="312">
        <v>0</v>
      </c>
      <c r="AK59" s="312">
        <v>0</v>
      </c>
      <c r="AL59" s="312">
        <v>0</v>
      </c>
      <c r="AM59" s="312">
        <f>S57+S58</f>
        <v>4</v>
      </c>
      <c r="AN59" s="312">
        <f>Q57+Q58</f>
        <v>1</v>
      </c>
      <c r="AO59" s="312">
        <f>AM59-AN59</f>
        <v>3</v>
      </c>
      <c r="AP59" s="312">
        <f>AJ59*3+AL59*1</f>
        <v>0</v>
      </c>
      <c r="AQ59" s="322">
        <v>4</v>
      </c>
    </row>
    <row r="60" spans="2:34" ht="13.5">
      <c r="B60" s="258"/>
      <c r="C60" s="258"/>
      <c r="D60" s="259"/>
      <c r="E60" s="259"/>
      <c r="F60" s="259"/>
      <c r="G60" s="259"/>
      <c r="H60" s="259"/>
      <c r="I60" s="273"/>
      <c r="J60" s="273"/>
      <c r="K60" s="273"/>
      <c r="L60" s="273"/>
      <c r="M60" s="273"/>
      <c r="N60" s="273"/>
      <c r="O60" s="273"/>
      <c r="P60" s="263"/>
      <c r="Q60" s="289"/>
      <c r="R60" s="289"/>
      <c r="S60" s="289"/>
      <c r="T60" s="263"/>
      <c r="U60" s="273"/>
      <c r="V60" s="273"/>
      <c r="W60" s="273"/>
      <c r="X60" s="273"/>
      <c r="Y60" s="273"/>
      <c r="Z60" s="273"/>
      <c r="AA60" s="273"/>
      <c r="AB60" s="308"/>
      <c r="AC60" s="308"/>
      <c r="AD60" s="308"/>
      <c r="AE60" s="308"/>
      <c r="AF60" s="308"/>
      <c r="AG60" s="308"/>
      <c r="AH60" s="308"/>
    </row>
    <row r="61" spans="1:43" ht="13.5">
      <c r="A61" s="260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</row>
    <row r="62" spans="1:43" ht="13.5">
      <c r="A62" s="260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</row>
    <row r="63" spans="1:43" ht="13.5">
      <c r="A63" s="260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</row>
    <row r="64" spans="1:43" ht="13.5">
      <c r="A64" s="260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</row>
    <row r="65" spans="1:43" ht="13.5">
      <c r="A65" s="260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</row>
    <row r="66" spans="1:43" ht="13.5">
      <c r="A66" s="260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</row>
    <row r="67" spans="1:43" ht="13.5">
      <c r="A67" s="260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</row>
    <row r="68" spans="2:34" ht="13.5">
      <c r="B68" s="258"/>
      <c r="C68" s="258"/>
      <c r="D68" s="259"/>
      <c r="E68" s="259"/>
      <c r="F68" s="259"/>
      <c r="G68" s="259"/>
      <c r="H68" s="259"/>
      <c r="I68" s="273"/>
      <c r="J68" s="273"/>
      <c r="K68" s="273"/>
      <c r="L68" s="273"/>
      <c r="M68" s="273"/>
      <c r="N68" s="273"/>
      <c r="O68" s="273"/>
      <c r="P68" s="263"/>
      <c r="Q68" s="289"/>
      <c r="R68" s="289"/>
      <c r="S68" s="289"/>
      <c r="T68" s="263"/>
      <c r="U68" s="273"/>
      <c r="V68" s="273"/>
      <c r="W68" s="273"/>
      <c r="X68" s="273"/>
      <c r="Y68" s="273"/>
      <c r="Z68" s="273"/>
      <c r="AA68" s="273"/>
      <c r="AB68" s="308"/>
      <c r="AC68" s="308"/>
      <c r="AD68" s="308"/>
      <c r="AE68" s="308"/>
      <c r="AF68" s="308"/>
      <c r="AG68" s="308"/>
      <c r="AH68" s="308"/>
    </row>
    <row r="69" spans="2:34" ht="13.5">
      <c r="B69" s="258"/>
      <c r="C69" s="258"/>
      <c r="D69" s="259"/>
      <c r="E69" s="259"/>
      <c r="F69" s="259"/>
      <c r="G69" s="259"/>
      <c r="H69" s="259"/>
      <c r="I69" s="273"/>
      <c r="J69" s="273"/>
      <c r="K69" s="273"/>
      <c r="L69" s="273"/>
      <c r="M69" s="273"/>
      <c r="N69" s="273"/>
      <c r="O69" s="273"/>
      <c r="P69" s="263"/>
      <c r="Q69" s="289"/>
      <c r="R69" s="289"/>
      <c r="S69" s="289"/>
      <c r="T69" s="263"/>
      <c r="U69" s="273"/>
      <c r="V69" s="273"/>
      <c r="W69" s="273"/>
      <c r="X69" s="273"/>
      <c r="Y69" s="273"/>
      <c r="Z69" s="273"/>
      <c r="AA69" s="273"/>
      <c r="AB69" s="308"/>
      <c r="AC69" s="308"/>
      <c r="AD69" s="308"/>
      <c r="AE69" s="308"/>
      <c r="AF69" s="308"/>
      <c r="AG69" s="308"/>
      <c r="AH69" s="308"/>
    </row>
    <row r="70" spans="2:34" ht="13.5">
      <c r="B70" s="258"/>
      <c r="C70" s="258"/>
      <c r="D70" s="259"/>
      <c r="E70" s="259"/>
      <c r="F70" s="259"/>
      <c r="G70" s="259"/>
      <c r="H70" s="259"/>
      <c r="I70" s="273"/>
      <c r="J70" s="273"/>
      <c r="K70" s="273"/>
      <c r="L70" s="273"/>
      <c r="M70" s="273"/>
      <c r="N70" s="273"/>
      <c r="O70" s="273"/>
      <c r="P70" s="263"/>
      <c r="Q70" s="289"/>
      <c r="R70" s="289"/>
      <c r="S70" s="289"/>
      <c r="T70" s="263"/>
      <c r="U70" s="273"/>
      <c r="V70" s="273"/>
      <c r="W70" s="273"/>
      <c r="X70" s="273"/>
      <c r="Y70" s="273"/>
      <c r="Z70" s="273"/>
      <c r="AA70" s="273"/>
      <c r="AB70" s="308"/>
      <c r="AC70" s="308"/>
      <c r="AD70" s="308"/>
      <c r="AE70" s="308"/>
      <c r="AF70" s="308"/>
      <c r="AG70" s="308"/>
      <c r="AH70" s="308"/>
    </row>
  </sheetData>
  <sheetProtection/>
  <mergeCells count="183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</mergeCells>
  <printOptions/>
  <pageMargins left="0.7" right="0.7" top="0.75" bottom="0.75" header="0.3" footer="0.3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K50"/>
  <sheetViews>
    <sheetView zoomScale="110" zoomScaleNormal="110" workbookViewId="0" topLeftCell="A1">
      <selection activeCell="AI12" sqref="AI12"/>
    </sheetView>
  </sheetViews>
  <sheetFormatPr defaultColWidth="2.50390625" defaultRowHeight="13.5"/>
  <cols>
    <col min="1" max="8" width="2.50390625" style="323" customWidth="1"/>
    <col min="9" max="50" width="4.25390625" style="323" customWidth="1"/>
    <col min="51" max="51" width="2.50390625" style="323" customWidth="1"/>
    <col min="52" max="16384" width="2.50390625" style="323" customWidth="1"/>
  </cols>
  <sheetData>
    <row r="1" spans="1:32" ht="13.5" customHeight="1">
      <c r="A1" s="324" t="s">
        <v>180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</row>
    <row r="2" spans="1:41" ht="13.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409"/>
      <c r="AH2" s="409"/>
      <c r="AI2" s="409"/>
      <c r="AJ2" s="409"/>
      <c r="AK2" s="409"/>
      <c r="AL2" s="409"/>
      <c r="AN2" s="410"/>
      <c r="AO2" s="410"/>
    </row>
    <row r="3" spans="2:43" ht="14.25">
      <c r="B3" s="325"/>
      <c r="C3" s="325"/>
      <c r="D3" s="325"/>
      <c r="E3" s="326" t="s">
        <v>68</v>
      </c>
      <c r="F3" s="326"/>
      <c r="G3" s="326"/>
      <c r="H3" s="326"/>
      <c r="I3" s="323" t="s">
        <v>143</v>
      </c>
      <c r="AH3" s="411"/>
      <c r="AI3" s="411"/>
      <c r="AJ3" s="411"/>
      <c r="AK3" s="411"/>
      <c r="AM3" s="367"/>
      <c r="AN3" s="412"/>
      <c r="AO3" s="412"/>
      <c r="AQ3" s="410"/>
    </row>
    <row r="4" spans="2:40" ht="14.25">
      <c r="B4" s="325"/>
      <c r="C4" s="325"/>
      <c r="D4" s="325"/>
      <c r="E4" s="326"/>
      <c r="F4" s="326"/>
      <c r="G4" s="326"/>
      <c r="H4" s="326"/>
      <c r="I4" s="331" t="s">
        <v>68</v>
      </c>
      <c r="J4" s="332"/>
      <c r="K4" s="333"/>
      <c r="L4" s="331" t="s">
        <v>69</v>
      </c>
      <c r="M4" s="332"/>
      <c r="N4" s="333"/>
      <c r="O4" s="331" t="s">
        <v>70</v>
      </c>
      <c r="P4" s="332"/>
      <c r="Q4" s="332"/>
      <c r="R4" s="331" t="s">
        <v>71</v>
      </c>
      <c r="S4" s="332"/>
      <c r="T4" s="332"/>
      <c r="U4" s="370" t="s">
        <v>72</v>
      </c>
      <c r="V4" s="371"/>
      <c r="W4" s="371"/>
      <c r="X4" s="331" t="s">
        <v>73</v>
      </c>
      <c r="Y4" s="332"/>
      <c r="Z4" s="332"/>
      <c r="AA4" s="331" t="s">
        <v>74</v>
      </c>
      <c r="AB4" s="332"/>
      <c r="AC4" s="333"/>
      <c r="AD4" s="331" t="s">
        <v>75</v>
      </c>
      <c r="AE4" s="332"/>
      <c r="AF4" s="332"/>
      <c r="AG4" s="333"/>
      <c r="AH4" s="411"/>
      <c r="AI4" s="411"/>
      <c r="AJ4" s="411"/>
      <c r="AK4" s="411"/>
      <c r="AL4" s="414"/>
      <c r="AM4" s="415"/>
      <c r="AN4" s="323" t="s">
        <v>76</v>
      </c>
    </row>
    <row r="5" spans="3:40" ht="13.5" customHeight="1">
      <c r="C5" s="327" t="s">
        <v>77</v>
      </c>
      <c r="D5" s="327"/>
      <c r="E5" s="327"/>
      <c r="F5" s="327"/>
      <c r="G5" s="327"/>
      <c r="H5" s="327"/>
      <c r="I5" s="334" t="s">
        <v>79</v>
      </c>
      <c r="J5" s="335"/>
      <c r="K5" s="336"/>
      <c r="L5" s="334" t="s">
        <v>80</v>
      </c>
      <c r="M5" s="335"/>
      <c r="N5" s="336"/>
      <c r="O5" s="334" t="s">
        <v>155</v>
      </c>
      <c r="P5" s="337"/>
      <c r="Q5" s="335"/>
      <c r="R5" s="334" t="s">
        <v>81</v>
      </c>
      <c r="S5" s="337"/>
      <c r="T5" s="335"/>
      <c r="U5" s="372" t="s">
        <v>157</v>
      </c>
      <c r="V5" s="373"/>
      <c r="W5" s="374"/>
      <c r="X5" s="372" t="s">
        <v>157</v>
      </c>
      <c r="Y5" s="373"/>
      <c r="Z5" s="374"/>
      <c r="AA5" s="375" t="s">
        <v>172</v>
      </c>
      <c r="AB5" s="387"/>
      <c r="AC5" s="388"/>
      <c r="AD5" s="387" t="s">
        <v>171</v>
      </c>
      <c r="AE5" s="387"/>
      <c r="AF5" s="387"/>
      <c r="AG5" s="387"/>
      <c r="AH5" s="413"/>
      <c r="AI5" s="411"/>
      <c r="AJ5" s="411"/>
      <c r="AK5" s="411"/>
      <c r="AL5" s="414"/>
      <c r="AM5" s="367"/>
      <c r="AN5" s="416" t="s">
        <v>86</v>
      </c>
    </row>
    <row r="6" spans="3:40" ht="13.5" customHeight="1">
      <c r="C6" s="327" t="s">
        <v>87</v>
      </c>
      <c r="D6" s="327"/>
      <c r="E6" s="327"/>
      <c r="F6" s="327"/>
      <c r="G6" s="327"/>
      <c r="H6" s="327"/>
      <c r="I6" s="429">
        <v>45172</v>
      </c>
      <c r="J6" s="430"/>
      <c r="K6" s="431"/>
      <c r="L6" s="429">
        <v>45172</v>
      </c>
      <c r="M6" s="430"/>
      <c r="N6" s="431"/>
      <c r="O6" s="429">
        <v>45172</v>
      </c>
      <c r="P6" s="430"/>
      <c r="Q6" s="431"/>
      <c r="R6" s="429">
        <v>45172</v>
      </c>
      <c r="S6" s="430"/>
      <c r="T6" s="431"/>
      <c r="U6" s="429">
        <v>45171</v>
      </c>
      <c r="V6" s="430"/>
      <c r="W6" s="431"/>
      <c r="X6" s="429">
        <v>45172</v>
      </c>
      <c r="Y6" s="430"/>
      <c r="Z6" s="431"/>
      <c r="AA6" s="429">
        <v>45172</v>
      </c>
      <c r="AB6" s="430"/>
      <c r="AC6" s="431"/>
      <c r="AD6" s="429">
        <v>45206</v>
      </c>
      <c r="AE6" s="430"/>
      <c r="AF6" s="430"/>
      <c r="AG6" s="431"/>
      <c r="AH6" s="411"/>
      <c r="AI6" s="411"/>
      <c r="AJ6" s="411"/>
      <c r="AK6" s="411"/>
      <c r="AL6" s="414"/>
      <c r="AM6" s="367"/>
      <c r="AN6" s="323" t="s">
        <v>88</v>
      </c>
    </row>
    <row r="7" spans="3:39" ht="13.5" customHeight="1">
      <c r="C7" s="327" t="s">
        <v>89</v>
      </c>
      <c r="D7" s="327"/>
      <c r="E7" s="327"/>
      <c r="F7" s="327"/>
      <c r="G7" s="327"/>
      <c r="H7" s="327"/>
      <c r="I7" s="341">
        <v>0.3958333333333333</v>
      </c>
      <c r="J7" s="339"/>
      <c r="K7" s="340"/>
      <c r="L7" s="341">
        <v>0.3958333333333333</v>
      </c>
      <c r="M7" s="339"/>
      <c r="N7" s="340"/>
      <c r="O7" s="341">
        <v>0.5625</v>
      </c>
      <c r="P7" s="339"/>
      <c r="Q7" s="340"/>
      <c r="R7" s="341">
        <v>0.375</v>
      </c>
      <c r="S7" s="339"/>
      <c r="T7" s="340"/>
      <c r="U7" s="341">
        <v>0.5625</v>
      </c>
      <c r="V7" s="339"/>
      <c r="W7" s="340"/>
      <c r="X7" s="341">
        <v>0.3541666666666667</v>
      </c>
      <c r="Y7" s="339"/>
      <c r="Z7" s="340"/>
      <c r="AA7" s="341">
        <v>0.3958333333333333</v>
      </c>
      <c r="AB7" s="339"/>
      <c r="AC7" s="340"/>
      <c r="AD7" s="341">
        <v>0.3958333333333333</v>
      </c>
      <c r="AE7" s="339"/>
      <c r="AF7" s="389"/>
      <c r="AG7" s="340"/>
      <c r="AH7" s="411"/>
      <c r="AI7" s="411"/>
      <c r="AJ7" s="411"/>
      <c r="AK7" s="411"/>
      <c r="AL7" s="414"/>
      <c r="AM7" s="367"/>
    </row>
    <row r="8" spans="9:46" ht="13.5">
      <c r="I8" s="342">
        <v>1</v>
      </c>
      <c r="J8" s="343">
        <v>2</v>
      </c>
      <c r="K8" s="344">
        <v>3</v>
      </c>
      <c r="L8" s="342">
        <v>4</v>
      </c>
      <c r="M8" s="343">
        <v>5</v>
      </c>
      <c r="N8" s="345">
        <v>6</v>
      </c>
      <c r="O8" s="342">
        <v>7</v>
      </c>
      <c r="P8" s="343">
        <v>8</v>
      </c>
      <c r="Q8" s="345">
        <v>9</v>
      </c>
      <c r="R8" s="342">
        <v>10</v>
      </c>
      <c r="S8" s="343">
        <v>11</v>
      </c>
      <c r="T8" s="345">
        <v>12</v>
      </c>
      <c r="U8" s="342">
        <v>13</v>
      </c>
      <c r="V8" s="343">
        <v>14</v>
      </c>
      <c r="W8" s="345">
        <v>15</v>
      </c>
      <c r="X8" s="342">
        <v>16</v>
      </c>
      <c r="Y8" s="345">
        <v>17</v>
      </c>
      <c r="Z8" s="345">
        <v>18</v>
      </c>
      <c r="AA8" s="390">
        <v>19</v>
      </c>
      <c r="AB8" s="343">
        <v>20</v>
      </c>
      <c r="AC8" s="344">
        <v>21</v>
      </c>
      <c r="AD8" s="391">
        <v>22</v>
      </c>
      <c r="AE8" s="345">
        <v>23</v>
      </c>
      <c r="AF8" s="345">
        <v>24</v>
      </c>
      <c r="AG8" s="344">
        <v>25</v>
      </c>
      <c r="AH8" s="411"/>
      <c r="AI8" s="411"/>
      <c r="AJ8" s="411"/>
      <c r="AK8" s="411"/>
      <c r="AL8" s="417"/>
      <c r="AM8" s="418" t="s">
        <v>90</v>
      </c>
      <c r="AN8" s="419" t="s">
        <v>91</v>
      </c>
      <c r="AO8" s="386"/>
      <c r="AP8" s="386"/>
      <c r="AQ8" s="386"/>
      <c r="AR8" s="386"/>
      <c r="AS8" s="386"/>
      <c r="AT8" s="386"/>
    </row>
    <row r="9" spans="3:46" ht="13.5" customHeight="1">
      <c r="C9" s="328" t="s">
        <v>181</v>
      </c>
      <c r="I9" s="346" t="str">
        <f>'リーグ組合せ'!D7</f>
        <v>武儀</v>
      </c>
      <c r="J9" s="347" t="str">
        <f>'リーグ組合せ'!D2</f>
        <v>美濃</v>
      </c>
      <c r="K9" s="348" t="str">
        <f>'リーグ組合せ'!D9</f>
        <v>土田</v>
      </c>
      <c r="L9" s="349" t="str">
        <f>'リーグ組合せ'!D3</f>
        <v>大和</v>
      </c>
      <c r="M9" s="350" t="str">
        <f>'リーグ組合せ'!D5</f>
        <v>加茂野</v>
      </c>
      <c r="N9" s="351" t="str">
        <f>'リーグ組合せ'!D10</f>
        <v>アンフィニ青</v>
      </c>
      <c r="O9" s="352" t="str">
        <f>'リーグ組合せ'!D8</f>
        <v>桜ヶ丘</v>
      </c>
      <c r="P9" s="353" t="str">
        <f>'リーグ組合せ'!D6</f>
        <v>旭ヶ丘</v>
      </c>
      <c r="Q9" s="376" t="str">
        <f>'リーグ組合せ'!D4</f>
        <v>山手</v>
      </c>
      <c r="R9" s="346" t="str">
        <f>'リーグ組合せ'!D16</f>
        <v>西可児</v>
      </c>
      <c r="S9" s="347" t="str">
        <f>'リーグ組合せ'!D11</f>
        <v>御嵩</v>
      </c>
      <c r="T9" s="377" t="str">
        <f>'リーグ組合せ'!D18</f>
        <v>アンフィニ白</v>
      </c>
      <c r="U9" s="346" t="str">
        <f>'リーグ組合せ'!D12</f>
        <v>太田</v>
      </c>
      <c r="V9" s="378" t="str">
        <f>'リーグ組合せ'!D14</f>
        <v>郡上八幡</v>
      </c>
      <c r="W9" s="378" t="str">
        <f>'リーグ組合せ'!D19</f>
        <v>スカーボ</v>
      </c>
      <c r="X9" s="346" t="str">
        <f>'リーグ組合せ'!D17</f>
        <v>今渡</v>
      </c>
      <c r="Y9" s="392" t="str">
        <f>'リーグ組合せ'!D15</f>
        <v>瀬尻</v>
      </c>
      <c r="Z9" s="393" t="str">
        <f>'リーグ組合せ'!D13</f>
        <v>コヴィーダ</v>
      </c>
      <c r="AA9" s="438" t="str">
        <f>'リーグ組合せ'!D22</f>
        <v>関さくら</v>
      </c>
      <c r="AB9" s="393" t="str">
        <f>'リーグ組合せ'!D25</f>
        <v>下有知</v>
      </c>
      <c r="AC9" s="393" t="str">
        <f>'リーグ組合せ'!D26</f>
        <v>ティグレイ</v>
      </c>
      <c r="AD9" s="438" t="str">
        <f>'リーグ組合せ'!D23</f>
        <v>坂祝</v>
      </c>
      <c r="AE9" s="393" t="str">
        <f>'リーグ組合せ'!D20</f>
        <v>中部</v>
      </c>
      <c r="AF9" s="393" t="str">
        <f>'リーグ組合せ'!D21</f>
        <v>金竜</v>
      </c>
      <c r="AG9" s="393" t="str">
        <f>'リーグ組合せ'!D24</f>
        <v>安桜</v>
      </c>
      <c r="AH9" s="413"/>
      <c r="AI9" s="411"/>
      <c r="AJ9" s="411"/>
      <c r="AK9" s="411"/>
      <c r="AL9" s="420"/>
      <c r="AN9" s="386"/>
      <c r="AO9" s="386"/>
      <c r="AP9" s="386"/>
      <c r="AQ9" s="419" t="s">
        <v>93</v>
      </c>
      <c r="AR9" s="386"/>
      <c r="AS9" s="386"/>
      <c r="AT9" s="386"/>
    </row>
    <row r="10" spans="3:40" ht="13.5" customHeight="1">
      <c r="C10" s="329">
        <v>45172</v>
      </c>
      <c r="D10" s="329"/>
      <c r="E10" s="329"/>
      <c r="F10" s="329"/>
      <c r="G10" s="329"/>
      <c r="H10" s="330"/>
      <c r="I10" s="354"/>
      <c r="J10" s="355"/>
      <c r="K10" s="356"/>
      <c r="L10" s="349"/>
      <c r="M10" s="350"/>
      <c r="N10" s="357"/>
      <c r="O10" s="352"/>
      <c r="P10" s="353"/>
      <c r="Q10" s="379"/>
      <c r="R10" s="354"/>
      <c r="S10" s="355"/>
      <c r="T10" s="380"/>
      <c r="U10" s="354"/>
      <c r="V10" s="381"/>
      <c r="W10" s="381"/>
      <c r="X10" s="354"/>
      <c r="Y10" s="397"/>
      <c r="Z10" s="398"/>
      <c r="AA10" s="439"/>
      <c r="AB10" s="398"/>
      <c r="AC10" s="398"/>
      <c r="AD10" s="439"/>
      <c r="AE10" s="398"/>
      <c r="AF10" s="398"/>
      <c r="AG10" s="398"/>
      <c r="AH10" s="413"/>
      <c r="AI10" s="411"/>
      <c r="AJ10" s="411"/>
      <c r="AK10" s="411"/>
      <c r="AL10" s="420"/>
      <c r="AM10" s="421" t="s">
        <v>90</v>
      </c>
      <c r="AN10" s="323" t="s">
        <v>94</v>
      </c>
    </row>
    <row r="11" spans="9:46" ht="21.75" customHeight="1">
      <c r="I11" s="354"/>
      <c r="J11" s="355"/>
      <c r="K11" s="356"/>
      <c r="L11" s="349"/>
      <c r="M11" s="350"/>
      <c r="N11" s="357"/>
      <c r="O11" s="352"/>
      <c r="P11" s="353"/>
      <c r="Q11" s="379"/>
      <c r="R11" s="354"/>
      <c r="S11" s="355"/>
      <c r="T11" s="380"/>
      <c r="U11" s="354"/>
      <c r="V11" s="381"/>
      <c r="W11" s="381"/>
      <c r="X11" s="354"/>
      <c r="Y11" s="397"/>
      <c r="Z11" s="398"/>
      <c r="AA11" s="439"/>
      <c r="AB11" s="398"/>
      <c r="AC11" s="398"/>
      <c r="AD11" s="439"/>
      <c r="AE11" s="398"/>
      <c r="AF11" s="398"/>
      <c r="AG11" s="398"/>
      <c r="AH11" s="413"/>
      <c r="AI11" s="411"/>
      <c r="AJ11" s="411"/>
      <c r="AK11" s="411"/>
      <c r="AL11" s="420"/>
      <c r="AM11" s="422" t="s">
        <v>90</v>
      </c>
      <c r="AN11" s="423" t="s">
        <v>95</v>
      </c>
      <c r="AO11" s="423"/>
      <c r="AP11" s="423"/>
      <c r="AQ11" s="423"/>
      <c r="AR11" s="423"/>
      <c r="AS11" s="423"/>
      <c r="AT11" s="423"/>
    </row>
    <row r="12" spans="9:46" ht="13.5" customHeight="1">
      <c r="I12" s="354"/>
      <c r="J12" s="355"/>
      <c r="K12" s="356"/>
      <c r="L12" s="349"/>
      <c r="M12" s="350"/>
      <c r="N12" s="357"/>
      <c r="O12" s="352"/>
      <c r="P12" s="353"/>
      <c r="Q12" s="379"/>
      <c r="R12" s="354"/>
      <c r="S12" s="355"/>
      <c r="T12" s="380"/>
      <c r="U12" s="354"/>
      <c r="V12" s="381"/>
      <c r="W12" s="381"/>
      <c r="X12" s="354"/>
      <c r="Y12" s="397"/>
      <c r="Z12" s="398"/>
      <c r="AA12" s="439"/>
      <c r="AB12" s="398"/>
      <c r="AC12" s="398"/>
      <c r="AD12" s="439"/>
      <c r="AE12" s="398"/>
      <c r="AF12" s="398"/>
      <c r="AG12" s="398"/>
      <c r="AH12" s="413"/>
      <c r="AI12" s="411"/>
      <c r="AJ12" s="411"/>
      <c r="AK12" s="411"/>
      <c r="AL12" s="420"/>
      <c r="AM12" s="422" t="s">
        <v>90</v>
      </c>
      <c r="AN12" s="423" t="s">
        <v>96</v>
      </c>
      <c r="AO12" s="423"/>
      <c r="AP12" s="423"/>
      <c r="AQ12" s="423"/>
      <c r="AR12" s="423"/>
      <c r="AS12" s="423"/>
      <c r="AT12" s="423"/>
    </row>
    <row r="13" spans="9:45" ht="27" customHeight="1">
      <c r="I13" s="358"/>
      <c r="J13" s="359"/>
      <c r="K13" s="360"/>
      <c r="L13" s="361"/>
      <c r="M13" s="362"/>
      <c r="N13" s="363"/>
      <c r="O13" s="364"/>
      <c r="P13" s="365"/>
      <c r="Q13" s="382"/>
      <c r="R13" s="358"/>
      <c r="S13" s="359"/>
      <c r="T13" s="383"/>
      <c r="U13" s="358"/>
      <c r="V13" s="384"/>
      <c r="W13" s="384"/>
      <c r="X13" s="358"/>
      <c r="Y13" s="402"/>
      <c r="Z13" s="403"/>
      <c r="AA13" s="440"/>
      <c r="AB13" s="403"/>
      <c r="AC13" s="403"/>
      <c r="AD13" s="440"/>
      <c r="AE13" s="403"/>
      <c r="AF13" s="403"/>
      <c r="AG13" s="403"/>
      <c r="AH13" s="413"/>
      <c r="AI13" s="411"/>
      <c r="AJ13" s="411"/>
      <c r="AK13" s="411"/>
      <c r="AL13" s="420"/>
      <c r="AM13" s="422" t="s">
        <v>90</v>
      </c>
      <c r="AN13" s="386" t="s">
        <v>97</v>
      </c>
      <c r="AO13" s="424"/>
      <c r="AP13" s="424"/>
      <c r="AQ13" s="424"/>
      <c r="AR13" s="424"/>
      <c r="AS13" s="386"/>
    </row>
    <row r="14" spans="34:40" ht="13.5">
      <c r="AH14" s="411"/>
      <c r="AI14" s="411"/>
      <c r="AJ14" s="411"/>
      <c r="AK14" s="411"/>
      <c r="AM14" s="421" t="s">
        <v>90</v>
      </c>
      <c r="AN14" s="323" t="s">
        <v>98</v>
      </c>
    </row>
    <row r="15" spans="39:63" ht="17.25" customHeight="1">
      <c r="AM15" s="421" t="s">
        <v>90</v>
      </c>
      <c r="AN15" s="386" t="s">
        <v>99</v>
      </c>
      <c r="AO15" s="386"/>
      <c r="AP15" s="386"/>
      <c r="AQ15" s="386"/>
      <c r="AR15" s="386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</row>
    <row r="16" spans="9:63" ht="17.25">
      <c r="I16" s="366" t="s">
        <v>149</v>
      </c>
      <c r="J16" s="367"/>
      <c r="T16" s="385"/>
      <c r="AM16" s="422" t="s">
        <v>90</v>
      </c>
      <c r="AN16" s="423" t="s">
        <v>101</v>
      </c>
      <c r="AO16" s="423"/>
      <c r="AP16" s="423"/>
      <c r="AQ16" s="423"/>
      <c r="AR16" s="423"/>
      <c r="AS16" s="423"/>
      <c r="AT16" s="423"/>
      <c r="AZ16" s="425"/>
      <c r="BA16" s="425"/>
      <c r="BB16" s="425"/>
      <c r="BC16" s="425"/>
      <c r="BD16" s="425"/>
      <c r="BE16" s="425"/>
      <c r="BF16" s="425"/>
      <c r="BG16" s="425"/>
      <c r="BH16" s="425"/>
      <c r="BI16" s="425"/>
      <c r="BJ16" s="425"/>
      <c r="BK16" s="425"/>
    </row>
    <row r="17" spans="9:63" ht="17.25">
      <c r="I17" s="367"/>
      <c r="J17" s="367"/>
      <c r="T17" s="385"/>
      <c r="AM17" s="421" t="s">
        <v>90</v>
      </c>
      <c r="AN17" s="323" t="s">
        <v>102</v>
      </c>
      <c r="AZ17" s="425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425"/>
    </row>
    <row r="18" spans="9:63" ht="17.25">
      <c r="I18" s="368"/>
      <c r="J18" s="367"/>
      <c r="T18" s="385"/>
      <c r="AM18" s="421" t="s">
        <v>90</v>
      </c>
      <c r="AN18" s="386" t="s">
        <v>103</v>
      </c>
      <c r="AO18" s="386"/>
      <c r="AZ18" s="425"/>
      <c r="BA18" s="425"/>
      <c r="BB18" s="425"/>
      <c r="BC18" s="425"/>
      <c r="BD18" s="425"/>
      <c r="BE18" s="425"/>
      <c r="BF18" s="425"/>
      <c r="BG18" s="425"/>
      <c r="BH18" s="425"/>
      <c r="BI18" s="425"/>
      <c r="BJ18" s="425"/>
      <c r="BK18" s="425"/>
    </row>
    <row r="19" spans="9:63" ht="17.25" customHeight="1">
      <c r="I19" s="369" t="s">
        <v>104</v>
      </c>
      <c r="J19" s="367"/>
      <c r="T19" s="385"/>
      <c r="AE19" s="408"/>
      <c r="AF19" s="408"/>
      <c r="AM19" s="418" t="s">
        <v>90</v>
      </c>
      <c r="AN19" s="386" t="s">
        <v>105</v>
      </c>
      <c r="AO19" s="386"/>
      <c r="AP19" s="386"/>
      <c r="AQ19" s="386"/>
      <c r="AR19" s="386"/>
      <c r="AS19" s="386"/>
      <c r="AT19" s="386"/>
      <c r="AZ19" s="425"/>
      <c r="BA19" s="425"/>
      <c r="BB19" s="425"/>
      <c r="BC19" s="425"/>
      <c r="BD19" s="425"/>
      <c r="BE19" s="425"/>
      <c r="BF19" s="425"/>
      <c r="BG19" s="425"/>
      <c r="BH19" s="425"/>
      <c r="BI19" s="425"/>
      <c r="BJ19" s="425"/>
      <c r="BK19" s="425"/>
    </row>
    <row r="20" spans="9:63" ht="17.25">
      <c r="I20" s="369" t="s">
        <v>106</v>
      </c>
      <c r="J20" s="367"/>
      <c r="T20" s="385"/>
      <c r="AE20" s="408"/>
      <c r="AF20" s="408"/>
      <c r="AM20" s="422" t="s">
        <v>90</v>
      </c>
      <c r="AN20" s="423" t="s">
        <v>107</v>
      </c>
      <c r="AO20" s="423"/>
      <c r="AP20" s="423"/>
      <c r="AQ20" s="423"/>
      <c r="AR20" s="423"/>
      <c r="AS20" s="423"/>
      <c r="AT20" s="423"/>
      <c r="AZ20" s="425"/>
      <c r="BA20" s="425"/>
      <c r="BB20" s="425"/>
      <c r="BC20" s="425"/>
      <c r="BD20" s="425"/>
      <c r="BE20" s="425"/>
      <c r="BF20" s="425"/>
      <c r="BG20" s="425"/>
      <c r="BH20" s="425"/>
      <c r="BI20" s="425"/>
      <c r="BJ20" s="425"/>
      <c r="BK20" s="425"/>
    </row>
    <row r="21" spans="28:63" ht="17.25">
      <c r="AB21" s="386"/>
      <c r="AM21" s="421" t="s">
        <v>90</v>
      </c>
      <c r="AN21" s="386" t="s">
        <v>108</v>
      </c>
      <c r="AO21" s="386"/>
      <c r="AP21" s="386"/>
      <c r="AQ21" s="386"/>
      <c r="AR21" s="386"/>
      <c r="AS21" s="386"/>
      <c r="AT21" s="386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</row>
    <row r="22" spans="39:63" ht="17.25">
      <c r="AM22" s="418" t="s">
        <v>90</v>
      </c>
      <c r="AN22" s="386" t="s">
        <v>109</v>
      </c>
      <c r="AO22" s="386"/>
      <c r="AP22" s="386"/>
      <c r="AQ22" s="386"/>
      <c r="AR22" s="386"/>
      <c r="AS22" s="386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</row>
    <row r="23" spans="39:63" ht="17.25">
      <c r="AM23" s="421" t="s">
        <v>90</v>
      </c>
      <c r="AN23" s="386" t="s">
        <v>110</v>
      </c>
      <c r="AO23" s="386"/>
      <c r="AP23" s="386"/>
      <c r="AQ23" s="386"/>
      <c r="AR23" s="386"/>
      <c r="AS23" s="386"/>
      <c r="AT23" s="386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</row>
    <row r="24" spans="28:63" ht="17.25">
      <c r="AB24" s="386"/>
      <c r="AM24" s="421" t="s">
        <v>90</v>
      </c>
      <c r="AN24" s="323" t="s">
        <v>111</v>
      </c>
      <c r="AZ24" s="425"/>
      <c r="BA24" s="425"/>
      <c r="BB24" s="425"/>
      <c r="BC24" s="425"/>
      <c r="BD24" s="425"/>
      <c r="BE24" s="425"/>
      <c r="BF24" s="425"/>
      <c r="BG24" s="425"/>
      <c r="BH24" s="425"/>
      <c r="BI24" s="425"/>
      <c r="BJ24" s="425"/>
      <c r="BK24" s="425"/>
    </row>
    <row r="25" spans="39:63" ht="17.25">
      <c r="AM25" s="421" t="s">
        <v>90</v>
      </c>
      <c r="AN25" s="323" t="s">
        <v>112</v>
      </c>
      <c r="AZ25" s="425"/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</row>
    <row r="26" spans="24:63" ht="17.25" customHeight="1">
      <c r="X26" s="386"/>
      <c r="Y26" s="386"/>
      <c r="Z26" s="386"/>
      <c r="AA26" s="386"/>
      <c r="AB26" s="386"/>
      <c r="AM26" s="421" t="s">
        <v>90</v>
      </c>
      <c r="AN26" s="323" t="s">
        <v>113</v>
      </c>
      <c r="AZ26" s="425"/>
      <c r="BA26" s="425"/>
      <c r="BB26" s="425"/>
      <c r="BC26" s="425"/>
      <c r="BD26" s="425"/>
      <c r="BE26" s="425"/>
      <c r="BF26" s="425"/>
      <c r="BG26" s="425"/>
      <c r="BH26" s="425"/>
      <c r="BI26" s="425"/>
      <c r="BJ26" s="425"/>
      <c r="BK26" s="425"/>
    </row>
    <row r="27" spans="39:40" ht="13.5" customHeight="1">
      <c r="AM27" s="421" t="s">
        <v>90</v>
      </c>
      <c r="AN27" s="323" t="s">
        <v>114</v>
      </c>
    </row>
    <row r="28" spans="39:40" ht="13.5">
      <c r="AM28" s="421" t="s">
        <v>90</v>
      </c>
      <c r="AN28" s="386" t="s">
        <v>80</v>
      </c>
    </row>
    <row r="29" spans="28:40" ht="13.5">
      <c r="AB29" s="386"/>
      <c r="AM29" s="421" t="s">
        <v>90</v>
      </c>
      <c r="AN29" s="386" t="s">
        <v>115</v>
      </c>
    </row>
    <row r="30" spans="39:40" ht="13.5" customHeight="1">
      <c r="AM30" s="421" t="s">
        <v>90</v>
      </c>
      <c r="AN30" s="323" t="s">
        <v>116</v>
      </c>
    </row>
    <row r="31" spans="39:47" ht="13.5">
      <c r="AM31" s="422" t="s">
        <v>90</v>
      </c>
      <c r="AN31" s="423" t="s">
        <v>117</v>
      </c>
      <c r="AO31" s="423"/>
      <c r="AP31" s="423"/>
      <c r="AQ31" s="423"/>
      <c r="AR31" s="423"/>
      <c r="AS31" s="423"/>
      <c r="AT31" s="423"/>
      <c r="AU31" s="423"/>
    </row>
    <row r="41" ht="13.5">
      <c r="AA41" s="386"/>
    </row>
    <row r="43" ht="13.5">
      <c r="AA43" s="386"/>
    </row>
    <row r="44" ht="13.5">
      <c r="AA44" s="386"/>
    </row>
    <row r="45" ht="13.5">
      <c r="AA45" s="386"/>
    </row>
    <row r="46" ht="13.5">
      <c r="AA46" s="386"/>
    </row>
    <row r="47" ht="13.5">
      <c r="AA47" s="386"/>
    </row>
    <row r="48" ht="13.5">
      <c r="AA48" s="386"/>
    </row>
    <row r="49" ht="13.5">
      <c r="AA49" s="386"/>
    </row>
    <row r="50" ht="13.5">
      <c r="AA50" s="386" t="s">
        <v>150</v>
      </c>
    </row>
  </sheetData>
  <sheetProtection/>
  <mergeCells count="69">
    <mergeCell ref="E3:H3"/>
    <mergeCell ref="I4:K4"/>
    <mergeCell ref="L4:N4"/>
    <mergeCell ref="O4:Q4"/>
    <mergeCell ref="R4:T4"/>
    <mergeCell ref="U4:W4"/>
    <mergeCell ref="X4:Z4"/>
    <mergeCell ref="AA4:AC4"/>
    <mergeCell ref="AD4:AG4"/>
    <mergeCell ref="C5:H5"/>
    <mergeCell ref="I5:K5"/>
    <mergeCell ref="L5:N5"/>
    <mergeCell ref="O5:Q5"/>
    <mergeCell ref="R5:T5"/>
    <mergeCell ref="U5:W5"/>
    <mergeCell ref="X5:Z5"/>
    <mergeCell ref="AA5:AC5"/>
    <mergeCell ref="AD5:AG5"/>
    <mergeCell ref="C6:H6"/>
    <mergeCell ref="I6:K6"/>
    <mergeCell ref="L6:N6"/>
    <mergeCell ref="O6:Q6"/>
    <mergeCell ref="R6:T6"/>
    <mergeCell ref="U6:W6"/>
    <mergeCell ref="X6:Z6"/>
    <mergeCell ref="AA6:AC6"/>
    <mergeCell ref="AD6:AG6"/>
    <mergeCell ref="C7:H7"/>
    <mergeCell ref="I7:K7"/>
    <mergeCell ref="L7:N7"/>
    <mergeCell ref="O7:Q7"/>
    <mergeCell ref="R7:T7"/>
    <mergeCell ref="U7:W7"/>
    <mergeCell ref="X7:Z7"/>
    <mergeCell ref="AA7:AC7"/>
    <mergeCell ref="AD7:AG7"/>
    <mergeCell ref="C10:H10"/>
    <mergeCell ref="AN11:AT11"/>
    <mergeCell ref="AN12:AT12"/>
    <mergeCell ref="AN16:AT16"/>
    <mergeCell ref="AN20:AT20"/>
    <mergeCell ref="AN31:AU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L9:AL13"/>
    <mergeCell ref="A1:AC2"/>
  </mergeCells>
  <printOptions/>
  <pageMargins left="0.7" right="0.7" top="0.75" bottom="0.75" header="0.3" footer="0.3"/>
  <pageSetup orientation="landscape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R70"/>
  <sheetViews>
    <sheetView zoomScale="90" zoomScaleNormal="90" workbookViewId="0" topLeftCell="A37">
      <selection activeCell="S24" sqref="S24"/>
    </sheetView>
  </sheetViews>
  <sheetFormatPr defaultColWidth="9.00390625" defaultRowHeight="13.5"/>
  <cols>
    <col min="1" max="1" width="5.50390625" style="237" customWidth="1"/>
    <col min="2" max="16" width="2.125" style="237" customWidth="1"/>
    <col min="17" max="17" width="3.25390625" style="237" customWidth="1"/>
    <col min="18" max="18" width="2.125" style="237" customWidth="1"/>
    <col min="19" max="19" width="4.375" style="237" customWidth="1"/>
    <col min="20" max="27" width="2.125" style="237" customWidth="1"/>
    <col min="28" max="33" width="2.75390625" style="237" customWidth="1"/>
    <col min="34" max="34" width="9.00390625" style="237" customWidth="1"/>
    <col min="35" max="35" width="12.25390625" style="237" customWidth="1"/>
    <col min="36" max="16384" width="9.00390625" style="237" customWidth="1"/>
  </cols>
  <sheetData>
    <row r="1" spans="3:28" ht="23.25" customHeight="1">
      <c r="C1" s="238" t="s">
        <v>182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3:31" ht="18.75"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AC2" s="290"/>
      <c r="AD2" s="290"/>
      <c r="AE2" s="290"/>
    </row>
    <row r="4" spans="2:16" ht="13.5">
      <c r="B4" s="237" t="s">
        <v>119</v>
      </c>
      <c r="N4"/>
      <c r="P4"/>
    </row>
    <row r="5" spans="6:43" ht="13.5">
      <c r="F5" s="239">
        <f>'７節'!I6</f>
        <v>45172</v>
      </c>
      <c r="G5" s="239"/>
      <c r="H5" s="239"/>
      <c r="I5" s="239"/>
      <c r="J5" s="239"/>
      <c r="K5" s="239"/>
      <c r="R5" s="276" t="str">
        <f>'７節'!I5</f>
        <v>旧中濃高校Ｇ</v>
      </c>
      <c r="S5" s="277"/>
      <c r="T5" s="277"/>
      <c r="U5" s="277"/>
      <c r="V5" s="277"/>
      <c r="W5" s="277"/>
      <c r="X5" s="278" t="s">
        <v>52</v>
      </c>
      <c r="AB5" s="291">
        <f>'７節'!I7</f>
        <v>0.3958333333333333</v>
      </c>
      <c r="AC5" s="292"/>
      <c r="AD5" s="292"/>
      <c r="AE5" s="292"/>
      <c r="AJ5" s="309" t="s">
        <v>120</v>
      </c>
      <c r="AK5" s="310" t="s">
        <v>121</v>
      </c>
      <c r="AL5" s="310" t="s">
        <v>122</v>
      </c>
      <c r="AM5" s="310" t="s">
        <v>123</v>
      </c>
      <c r="AN5" s="310" t="s">
        <v>124</v>
      </c>
      <c r="AO5" s="310" t="s">
        <v>125</v>
      </c>
      <c r="AP5" s="310" t="s">
        <v>126</v>
      </c>
      <c r="AQ5" s="310" t="s">
        <v>127</v>
      </c>
    </row>
    <row r="6" spans="2:43" ht="13.5">
      <c r="B6" s="240" t="s">
        <v>128</v>
      </c>
      <c r="C6" s="241"/>
      <c r="D6" s="241" t="s">
        <v>129</v>
      </c>
      <c r="E6" s="241"/>
      <c r="F6" s="241"/>
      <c r="G6" s="241"/>
      <c r="H6" s="241"/>
      <c r="I6" s="241" t="s">
        <v>130</v>
      </c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 t="s">
        <v>131</v>
      </c>
      <c r="AC6" s="241"/>
      <c r="AD6" s="241"/>
      <c r="AE6" s="241"/>
      <c r="AF6" s="241"/>
      <c r="AG6" s="311"/>
      <c r="AM6" s="312"/>
      <c r="AN6" s="312"/>
      <c r="AO6" s="312"/>
      <c r="AP6" s="312"/>
      <c r="AQ6" s="312"/>
    </row>
    <row r="7" spans="2:43" ht="13.5">
      <c r="B7" s="242">
        <v>1</v>
      </c>
      <c r="C7" s="243"/>
      <c r="D7" s="244">
        <f>AB5</f>
        <v>0.3958333333333333</v>
      </c>
      <c r="E7" s="245"/>
      <c r="F7" s="245"/>
      <c r="G7" s="245"/>
      <c r="H7" s="245"/>
      <c r="I7" s="261" t="str">
        <f>'７節'!I9</f>
        <v>武儀</v>
      </c>
      <c r="J7" s="261"/>
      <c r="K7" s="261"/>
      <c r="L7" s="261"/>
      <c r="M7" s="261"/>
      <c r="N7" s="261"/>
      <c r="O7" s="262"/>
      <c r="P7" s="263"/>
      <c r="Q7" s="279">
        <v>0</v>
      </c>
      <c r="R7" s="477" t="s">
        <v>132</v>
      </c>
      <c r="S7" s="279">
        <v>5</v>
      </c>
      <c r="T7" s="263"/>
      <c r="U7" s="273" t="str">
        <f>'７節'!K9</f>
        <v>土田</v>
      </c>
      <c r="V7" s="273"/>
      <c r="W7" s="273"/>
      <c r="X7" s="273"/>
      <c r="Y7" s="273"/>
      <c r="Z7" s="273"/>
      <c r="AA7" s="273"/>
      <c r="AB7" s="293" t="str">
        <f>'７節'!J9</f>
        <v>美濃</v>
      </c>
      <c r="AC7" s="294"/>
      <c r="AD7" s="294"/>
      <c r="AE7" s="294"/>
      <c r="AF7" s="294"/>
      <c r="AG7" s="313"/>
      <c r="AI7" s="237" t="str">
        <f>I7</f>
        <v>武儀</v>
      </c>
      <c r="AJ7" s="312">
        <v>0</v>
      </c>
      <c r="AK7" s="312">
        <v>0</v>
      </c>
      <c r="AL7" s="312">
        <v>0</v>
      </c>
      <c r="AM7" s="312">
        <f>Q7+Q9</f>
        <v>0</v>
      </c>
      <c r="AN7" s="312">
        <f>S7+S9</f>
        <v>13</v>
      </c>
      <c r="AO7" s="312">
        <f>AM7-AN7</f>
        <v>-13</v>
      </c>
      <c r="AP7" s="312">
        <f>AJ7*3+AL7*1</f>
        <v>0</v>
      </c>
      <c r="AQ7" s="322">
        <v>1</v>
      </c>
    </row>
    <row r="8" spans="2:43" ht="13.5">
      <c r="B8" s="242">
        <v>2</v>
      </c>
      <c r="C8" s="243"/>
      <c r="D8" s="246">
        <f>D7+"1:2０"</f>
        <v>0.45138888888888884</v>
      </c>
      <c r="E8" s="243"/>
      <c r="F8" s="243"/>
      <c r="G8" s="243"/>
      <c r="H8" s="243"/>
      <c r="I8" s="264" t="str">
        <f>AB7</f>
        <v>美濃</v>
      </c>
      <c r="J8" s="264"/>
      <c r="K8" s="264"/>
      <c r="L8" s="264"/>
      <c r="M8" s="264"/>
      <c r="N8" s="264"/>
      <c r="O8" s="265"/>
      <c r="P8" s="266"/>
      <c r="Q8" s="280">
        <v>4</v>
      </c>
      <c r="R8" s="478" t="s">
        <v>132</v>
      </c>
      <c r="S8" s="280">
        <v>3</v>
      </c>
      <c r="T8" s="266"/>
      <c r="U8" s="281" t="str">
        <f>U7</f>
        <v>土田</v>
      </c>
      <c r="V8" s="281"/>
      <c r="W8" s="281"/>
      <c r="X8" s="281"/>
      <c r="Y8" s="281"/>
      <c r="Z8" s="281"/>
      <c r="AA8" s="281"/>
      <c r="AB8" s="295" t="str">
        <f>I7</f>
        <v>武儀</v>
      </c>
      <c r="AC8" s="296"/>
      <c r="AD8" s="296"/>
      <c r="AE8" s="296"/>
      <c r="AF8" s="296"/>
      <c r="AG8" s="314"/>
      <c r="AI8" s="237" t="str">
        <f>I8</f>
        <v>美濃</v>
      </c>
      <c r="AJ8" s="312">
        <v>0</v>
      </c>
      <c r="AK8" s="312">
        <v>0</v>
      </c>
      <c r="AL8" s="312">
        <v>0</v>
      </c>
      <c r="AM8" s="312">
        <f>Q8+S9</f>
        <v>12</v>
      </c>
      <c r="AN8" s="312">
        <f>S8+Q9</f>
        <v>3</v>
      </c>
      <c r="AO8" s="312">
        <f>AM8-AN8</f>
        <v>9</v>
      </c>
      <c r="AP8" s="312">
        <f>AJ8*3+AL8*1</f>
        <v>0</v>
      </c>
      <c r="AQ8" s="322">
        <v>2</v>
      </c>
    </row>
    <row r="9" spans="2:43" ht="13.5">
      <c r="B9" s="247">
        <v>3</v>
      </c>
      <c r="C9" s="248"/>
      <c r="D9" s="249">
        <f>D8+"1：2０"</f>
        <v>0.5069444444444444</v>
      </c>
      <c r="E9" s="250"/>
      <c r="F9" s="250"/>
      <c r="G9" s="250"/>
      <c r="H9" s="250"/>
      <c r="I9" s="267" t="str">
        <f>I7</f>
        <v>武儀</v>
      </c>
      <c r="J9" s="267"/>
      <c r="K9" s="267"/>
      <c r="L9" s="267"/>
      <c r="M9" s="267"/>
      <c r="N9" s="267"/>
      <c r="O9" s="268"/>
      <c r="P9" s="269"/>
      <c r="Q9" s="282">
        <v>0</v>
      </c>
      <c r="R9" s="479" t="s">
        <v>132</v>
      </c>
      <c r="S9" s="282">
        <v>8</v>
      </c>
      <c r="T9" s="269"/>
      <c r="U9" s="283" t="str">
        <f>AB7</f>
        <v>美濃</v>
      </c>
      <c r="V9" s="283"/>
      <c r="W9" s="283"/>
      <c r="X9" s="283"/>
      <c r="Y9" s="283"/>
      <c r="Z9" s="283"/>
      <c r="AA9" s="283"/>
      <c r="AB9" s="297" t="str">
        <f>U7</f>
        <v>土田</v>
      </c>
      <c r="AC9" s="298"/>
      <c r="AD9" s="298"/>
      <c r="AE9" s="298"/>
      <c r="AF9" s="298"/>
      <c r="AG9" s="315"/>
      <c r="AI9" s="237" t="str">
        <f>U7</f>
        <v>土田</v>
      </c>
      <c r="AJ9" s="312">
        <v>0</v>
      </c>
      <c r="AK9" s="312">
        <v>0</v>
      </c>
      <c r="AL9" s="312">
        <v>0</v>
      </c>
      <c r="AM9" s="312">
        <f>S7+S8</f>
        <v>8</v>
      </c>
      <c r="AN9" s="312">
        <f>Q7+Q8</f>
        <v>4</v>
      </c>
      <c r="AO9" s="312">
        <f>AM9-AN9</f>
        <v>4</v>
      </c>
      <c r="AP9" s="312">
        <f>AJ9*3+AL9*1</f>
        <v>0</v>
      </c>
      <c r="AQ9" s="322">
        <v>3</v>
      </c>
    </row>
    <row r="11" spans="2:16" ht="13.5">
      <c r="B11" s="237" t="s">
        <v>133</v>
      </c>
      <c r="N11"/>
      <c r="P11"/>
    </row>
    <row r="12" spans="6:43" ht="13.5">
      <c r="F12" s="239">
        <f>'７節'!L6</f>
        <v>45172</v>
      </c>
      <c r="G12" s="239"/>
      <c r="H12" s="239"/>
      <c r="I12" s="239"/>
      <c r="J12" s="239"/>
      <c r="K12" s="239"/>
      <c r="R12" s="276" t="str">
        <f>'７節'!L5</f>
        <v>Ｌポート</v>
      </c>
      <c r="S12" s="277"/>
      <c r="T12" s="277"/>
      <c r="U12" s="277"/>
      <c r="V12" s="277"/>
      <c r="W12" s="277"/>
      <c r="X12" s="278" t="s">
        <v>52</v>
      </c>
      <c r="AB12" s="291">
        <f>'７節'!L7</f>
        <v>0.3958333333333333</v>
      </c>
      <c r="AC12" s="292"/>
      <c r="AD12" s="292"/>
      <c r="AE12" s="292"/>
      <c r="AJ12" s="309" t="s">
        <v>120</v>
      </c>
      <c r="AK12" s="310" t="s">
        <v>121</v>
      </c>
      <c r="AL12" s="310" t="s">
        <v>122</v>
      </c>
      <c r="AM12" s="310" t="s">
        <v>123</v>
      </c>
      <c r="AN12" s="310" t="s">
        <v>124</v>
      </c>
      <c r="AO12" s="310" t="s">
        <v>125</v>
      </c>
      <c r="AP12" s="310" t="s">
        <v>126</v>
      </c>
      <c r="AQ12" s="310" t="s">
        <v>127</v>
      </c>
    </row>
    <row r="13" spans="2:43" ht="13.5">
      <c r="B13" s="240" t="s">
        <v>128</v>
      </c>
      <c r="C13" s="241"/>
      <c r="D13" s="241" t="s">
        <v>129</v>
      </c>
      <c r="E13" s="241"/>
      <c r="F13" s="241"/>
      <c r="G13" s="241"/>
      <c r="H13" s="241"/>
      <c r="I13" s="241" t="s">
        <v>130</v>
      </c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 t="s">
        <v>131</v>
      </c>
      <c r="AC13" s="241"/>
      <c r="AD13" s="241"/>
      <c r="AE13" s="241"/>
      <c r="AF13" s="241"/>
      <c r="AG13" s="311"/>
      <c r="AM13" s="312"/>
      <c r="AN13" s="312"/>
      <c r="AO13" s="312"/>
      <c r="AP13" s="312"/>
      <c r="AQ13" s="312"/>
    </row>
    <row r="14" spans="2:43" ht="13.5">
      <c r="B14" s="242">
        <v>1</v>
      </c>
      <c r="C14" s="243"/>
      <c r="D14" s="244">
        <f>AB12</f>
        <v>0.3958333333333333</v>
      </c>
      <c r="E14" s="245"/>
      <c r="F14" s="245"/>
      <c r="G14" s="245"/>
      <c r="H14" s="245"/>
      <c r="I14" s="261" t="str">
        <f>'７節'!L9</f>
        <v>大和</v>
      </c>
      <c r="J14" s="261"/>
      <c r="K14" s="261"/>
      <c r="L14" s="261"/>
      <c r="M14" s="261"/>
      <c r="N14" s="261"/>
      <c r="O14" s="262"/>
      <c r="P14" s="263"/>
      <c r="Q14" s="279">
        <v>1</v>
      </c>
      <c r="R14" s="477" t="s">
        <v>132</v>
      </c>
      <c r="S14" s="279">
        <v>2</v>
      </c>
      <c r="T14" s="263"/>
      <c r="U14" s="273" t="str">
        <f>'７節'!N9</f>
        <v>アンフィニ青</v>
      </c>
      <c r="V14" s="273"/>
      <c r="W14" s="273"/>
      <c r="X14" s="273"/>
      <c r="Y14" s="273"/>
      <c r="Z14" s="273"/>
      <c r="AA14" s="273"/>
      <c r="AB14" s="293" t="str">
        <f>'７節'!M9</f>
        <v>加茂野</v>
      </c>
      <c r="AC14" s="294"/>
      <c r="AD14" s="294"/>
      <c r="AE14" s="294"/>
      <c r="AF14" s="294"/>
      <c r="AG14" s="313"/>
      <c r="AI14" s="237" t="str">
        <f>I14</f>
        <v>大和</v>
      </c>
      <c r="AJ14" s="312">
        <v>0</v>
      </c>
      <c r="AK14" s="312">
        <v>0</v>
      </c>
      <c r="AL14" s="312">
        <v>0</v>
      </c>
      <c r="AM14" s="312">
        <f>Q14+Q16</f>
        <v>1</v>
      </c>
      <c r="AN14" s="312">
        <f>S14+S16</f>
        <v>4</v>
      </c>
      <c r="AO14" s="312">
        <f>AM14-AN14</f>
        <v>-3</v>
      </c>
      <c r="AP14" s="312">
        <f>AJ14*3+AL14*1</f>
        <v>0</v>
      </c>
      <c r="AQ14" s="322">
        <v>1</v>
      </c>
    </row>
    <row r="15" spans="2:43" ht="13.5">
      <c r="B15" s="242">
        <v>2</v>
      </c>
      <c r="C15" s="243"/>
      <c r="D15" s="246">
        <f>D14+"1:2０"</f>
        <v>0.45138888888888884</v>
      </c>
      <c r="E15" s="243"/>
      <c r="F15" s="243"/>
      <c r="G15" s="243"/>
      <c r="H15" s="243"/>
      <c r="I15" s="264" t="str">
        <f>AB14</f>
        <v>加茂野</v>
      </c>
      <c r="J15" s="264"/>
      <c r="K15" s="264"/>
      <c r="L15" s="264"/>
      <c r="M15" s="264"/>
      <c r="N15" s="264"/>
      <c r="O15" s="265"/>
      <c r="P15" s="266"/>
      <c r="Q15" s="280">
        <v>1</v>
      </c>
      <c r="R15" s="478" t="s">
        <v>132</v>
      </c>
      <c r="S15" s="280">
        <v>0</v>
      </c>
      <c r="T15" s="266"/>
      <c r="U15" s="281" t="str">
        <f>U14</f>
        <v>アンフィニ青</v>
      </c>
      <c r="V15" s="281"/>
      <c r="W15" s="281"/>
      <c r="X15" s="281"/>
      <c r="Y15" s="281"/>
      <c r="Z15" s="281"/>
      <c r="AA15" s="281"/>
      <c r="AB15" s="295" t="str">
        <f>I14</f>
        <v>大和</v>
      </c>
      <c r="AC15" s="296"/>
      <c r="AD15" s="296"/>
      <c r="AE15" s="296"/>
      <c r="AF15" s="296"/>
      <c r="AG15" s="314"/>
      <c r="AI15" s="237" t="str">
        <f>I15</f>
        <v>加茂野</v>
      </c>
      <c r="AJ15" s="312">
        <v>0</v>
      </c>
      <c r="AK15" s="312">
        <v>0</v>
      </c>
      <c r="AL15" s="312">
        <v>0</v>
      </c>
      <c r="AM15" s="312">
        <f>Q15+S16</f>
        <v>3</v>
      </c>
      <c r="AN15" s="312">
        <f>S15+Q16</f>
        <v>0</v>
      </c>
      <c r="AO15" s="312">
        <f>AM15-AN15</f>
        <v>3</v>
      </c>
      <c r="AP15" s="312">
        <f>AJ15*3+AL15*1</f>
        <v>0</v>
      </c>
      <c r="AQ15" s="322">
        <v>2</v>
      </c>
    </row>
    <row r="16" spans="2:43" ht="13.5">
      <c r="B16" s="247">
        <v>3</v>
      </c>
      <c r="C16" s="248"/>
      <c r="D16" s="249">
        <f>D15+"1：2０"</f>
        <v>0.5069444444444444</v>
      </c>
      <c r="E16" s="250"/>
      <c r="F16" s="250"/>
      <c r="G16" s="250"/>
      <c r="H16" s="250"/>
      <c r="I16" s="267" t="str">
        <f>I14</f>
        <v>大和</v>
      </c>
      <c r="J16" s="267"/>
      <c r="K16" s="267"/>
      <c r="L16" s="267"/>
      <c r="M16" s="267"/>
      <c r="N16" s="267"/>
      <c r="O16" s="268"/>
      <c r="P16" s="269"/>
      <c r="Q16" s="282">
        <v>0</v>
      </c>
      <c r="R16" s="479" t="s">
        <v>132</v>
      </c>
      <c r="S16" s="282">
        <v>2</v>
      </c>
      <c r="T16" s="269"/>
      <c r="U16" s="283" t="str">
        <f>AB14</f>
        <v>加茂野</v>
      </c>
      <c r="V16" s="283"/>
      <c r="W16" s="283"/>
      <c r="X16" s="283"/>
      <c r="Y16" s="283"/>
      <c r="Z16" s="283"/>
      <c r="AA16" s="283"/>
      <c r="AB16" s="297" t="str">
        <f>U14</f>
        <v>アンフィニ青</v>
      </c>
      <c r="AC16" s="298"/>
      <c r="AD16" s="298"/>
      <c r="AE16" s="298"/>
      <c r="AF16" s="298"/>
      <c r="AG16" s="315"/>
      <c r="AI16" s="237" t="str">
        <f>U14</f>
        <v>アンフィニ青</v>
      </c>
      <c r="AJ16" s="312">
        <v>0</v>
      </c>
      <c r="AK16" s="312">
        <v>0</v>
      </c>
      <c r="AL16" s="312">
        <v>0</v>
      </c>
      <c r="AM16" s="312">
        <f>S14+S15</f>
        <v>2</v>
      </c>
      <c r="AN16" s="312">
        <f>Q14+Q15</f>
        <v>2</v>
      </c>
      <c r="AO16" s="312">
        <f>AM16-AN16</f>
        <v>0</v>
      </c>
      <c r="AP16" s="312">
        <f>AJ16*3+AL16*1</f>
        <v>0</v>
      </c>
      <c r="AQ16" s="322">
        <v>3</v>
      </c>
    </row>
    <row r="18" spans="2:16" ht="13.5">
      <c r="B18" s="237" t="s">
        <v>135</v>
      </c>
      <c r="N18"/>
      <c r="P18"/>
    </row>
    <row r="19" spans="2:43" ht="13.5">
      <c r="B19" s="251"/>
      <c r="C19" s="251"/>
      <c r="D19" s="251"/>
      <c r="E19" s="251"/>
      <c r="F19" s="239">
        <f>'７節'!O6</f>
        <v>45172</v>
      </c>
      <c r="G19" s="239"/>
      <c r="H19" s="239"/>
      <c r="I19" s="239"/>
      <c r="J19" s="239"/>
      <c r="K19" s="239"/>
      <c r="L19" s="251"/>
      <c r="M19" s="251"/>
      <c r="N19" s="251"/>
      <c r="O19" s="251"/>
      <c r="P19" s="251"/>
      <c r="Q19" s="251"/>
      <c r="R19" s="276" t="str">
        <f>'７節'!O5</f>
        <v>桜ヶ丘小</v>
      </c>
      <c r="S19" s="277"/>
      <c r="T19" s="277"/>
      <c r="U19" s="277"/>
      <c r="V19" s="277"/>
      <c r="W19" s="277"/>
      <c r="X19" s="284" t="s">
        <v>52</v>
      </c>
      <c r="Y19" s="251"/>
      <c r="Z19" s="251"/>
      <c r="AA19" s="251"/>
      <c r="AB19" s="291">
        <f>'７節'!O7</f>
        <v>0.5625</v>
      </c>
      <c r="AC19" s="292"/>
      <c r="AD19" s="292"/>
      <c r="AE19" s="292"/>
      <c r="AF19" s="251"/>
      <c r="AG19" s="251"/>
      <c r="AJ19" s="309" t="s">
        <v>120</v>
      </c>
      <c r="AK19" s="310" t="s">
        <v>121</v>
      </c>
      <c r="AL19" s="310" t="s">
        <v>122</v>
      </c>
      <c r="AM19" s="310" t="s">
        <v>123</v>
      </c>
      <c r="AN19" s="310" t="s">
        <v>124</v>
      </c>
      <c r="AO19" s="310" t="s">
        <v>125</v>
      </c>
      <c r="AP19" s="310" t="s">
        <v>126</v>
      </c>
      <c r="AQ19" s="310" t="s">
        <v>127</v>
      </c>
    </row>
    <row r="20" spans="2:43" ht="13.5">
      <c r="B20" s="240" t="s">
        <v>128</v>
      </c>
      <c r="C20" s="241"/>
      <c r="D20" s="241" t="s">
        <v>129</v>
      </c>
      <c r="E20" s="241"/>
      <c r="F20" s="241"/>
      <c r="G20" s="241"/>
      <c r="H20" s="241"/>
      <c r="I20" s="241" t="s">
        <v>130</v>
      </c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 t="s">
        <v>131</v>
      </c>
      <c r="AC20" s="241"/>
      <c r="AD20" s="241"/>
      <c r="AE20" s="241"/>
      <c r="AF20" s="241"/>
      <c r="AG20" s="311"/>
      <c r="AM20" s="312"/>
      <c r="AN20" s="312"/>
      <c r="AO20" s="312"/>
      <c r="AP20" s="312"/>
      <c r="AQ20" s="312"/>
    </row>
    <row r="21" spans="2:43" ht="13.5">
      <c r="B21" s="242">
        <v>1</v>
      </c>
      <c r="C21" s="243"/>
      <c r="D21" s="244">
        <f>AB19</f>
        <v>0.5625</v>
      </c>
      <c r="E21" s="245"/>
      <c r="F21" s="245"/>
      <c r="G21" s="245"/>
      <c r="H21" s="245"/>
      <c r="I21" s="261" t="str">
        <f>'７節'!O9</f>
        <v>桜ヶ丘</v>
      </c>
      <c r="J21" s="261"/>
      <c r="K21" s="261"/>
      <c r="L21" s="261"/>
      <c r="M21" s="261"/>
      <c r="N21" s="261"/>
      <c r="O21" s="262"/>
      <c r="P21" s="263"/>
      <c r="Q21" s="279">
        <v>0</v>
      </c>
      <c r="R21" s="477" t="s">
        <v>132</v>
      </c>
      <c r="S21" s="279">
        <v>1</v>
      </c>
      <c r="T21" s="263"/>
      <c r="U21" s="273" t="str">
        <f>'７節'!Q9</f>
        <v>山手</v>
      </c>
      <c r="V21" s="273"/>
      <c r="W21" s="273"/>
      <c r="X21" s="273"/>
      <c r="Y21" s="273"/>
      <c r="Z21" s="273"/>
      <c r="AA21" s="273"/>
      <c r="AB21" s="293" t="str">
        <f>'７節'!P9</f>
        <v>旭ヶ丘</v>
      </c>
      <c r="AC21" s="294"/>
      <c r="AD21" s="294"/>
      <c r="AE21" s="294"/>
      <c r="AF21" s="294"/>
      <c r="AG21" s="313"/>
      <c r="AI21" s="237" t="str">
        <f>I21</f>
        <v>桜ヶ丘</v>
      </c>
      <c r="AJ21" s="312">
        <v>0</v>
      </c>
      <c r="AK21" s="312">
        <v>0</v>
      </c>
      <c r="AL21" s="312">
        <v>0</v>
      </c>
      <c r="AM21" s="312">
        <f>Q21+Q23</f>
        <v>1</v>
      </c>
      <c r="AN21" s="312">
        <f>S21+S23</f>
        <v>3</v>
      </c>
      <c r="AO21" s="312">
        <f>AM21-AN21</f>
        <v>-2</v>
      </c>
      <c r="AP21" s="312">
        <f>AJ21*3+AL21*1</f>
        <v>0</v>
      </c>
      <c r="AQ21" s="322">
        <v>1</v>
      </c>
    </row>
    <row r="22" spans="2:43" ht="13.5">
      <c r="B22" s="242">
        <v>2</v>
      </c>
      <c r="C22" s="243"/>
      <c r="D22" s="246">
        <f>D21+"1:2０"</f>
        <v>0.6180555555555556</v>
      </c>
      <c r="E22" s="243"/>
      <c r="F22" s="243"/>
      <c r="G22" s="243"/>
      <c r="H22" s="243"/>
      <c r="I22" s="264" t="str">
        <f>AB21</f>
        <v>旭ヶ丘</v>
      </c>
      <c r="J22" s="264"/>
      <c r="K22" s="264"/>
      <c r="L22" s="264"/>
      <c r="M22" s="264"/>
      <c r="N22" s="264"/>
      <c r="O22" s="265"/>
      <c r="P22" s="266"/>
      <c r="Q22" s="280">
        <v>3</v>
      </c>
      <c r="R22" s="478" t="s">
        <v>132</v>
      </c>
      <c r="S22" s="280">
        <v>0</v>
      </c>
      <c r="T22" s="266"/>
      <c r="U22" s="281" t="str">
        <f>U21</f>
        <v>山手</v>
      </c>
      <c r="V22" s="281"/>
      <c r="W22" s="281"/>
      <c r="X22" s="281"/>
      <c r="Y22" s="281"/>
      <c r="Z22" s="281"/>
      <c r="AA22" s="281"/>
      <c r="AB22" s="295" t="str">
        <f>I21</f>
        <v>桜ヶ丘</v>
      </c>
      <c r="AC22" s="296"/>
      <c r="AD22" s="296"/>
      <c r="AE22" s="296"/>
      <c r="AF22" s="296"/>
      <c r="AG22" s="314"/>
      <c r="AI22" s="237" t="str">
        <f>I22</f>
        <v>旭ヶ丘</v>
      </c>
      <c r="AJ22" s="312">
        <v>0</v>
      </c>
      <c r="AK22" s="312">
        <v>0</v>
      </c>
      <c r="AL22" s="312">
        <v>0</v>
      </c>
      <c r="AM22" s="312">
        <f>Q22+S23</f>
        <v>5</v>
      </c>
      <c r="AN22" s="312">
        <f>S22+Q23</f>
        <v>1</v>
      </c>
      <c r="AO22" s="312">
        <f>AM22-AN22</f>
        <v>4</v>
      </c>
      <c r="AP22" s="312">
        <f>AJ22*3+AL22*1</f>
        <v>0</v>
      </c>
      <c r="AQ22" s="322">
        <v>2</v>
      </c>
    </row>
    <row r="23" spans="2:43" ht="13.5">
      <c r="B23" s="247">
        <v>3</v>
      </c>
      <c r="C23" s="248"/>
      <c r="D23" s="249">
        <f>D22+"1：2０"</f>
        <v>0.6736111111111112</v>
      </c>
      <c r="E23" s="250"/>
      <c r="F23" s="250"/>
      <c r="G23" s="250"/>
      <c r="H23" s="250"/>
      <c r="I23" s="267" t="str">
        <f>I21</f>
        <v>桜ヶ丘</v>
      </c>
      <c r="J23" s="267"/>
      <c r="K23" s="267"/>
      <c r="L23" s="267"/>
      <c r="M23" s="267"/>
      <c r="N23" s="267"/>
      <c r="O23" s="268"/>
      <c r="P23" s="269"/>
      <c r="Q23" s="282">
        <v>1</v>
      </c>
      <c r="R23" s="479" t="s">
        <v>132</v>
      </c>
      <c r="S23" s="282">
        <v>2</v>
      </c>
      <c r="T23" s="269"/>
      <c r="U23" s="283" t="str">
        <f>AB21</f>
        <v>旭ヶ丘</v>
      </c>
      <c r="V23" s="283"/>
      <c r="W23" s="283"/>
      <c r="X23" s="283"/>
      <c r="Y23" s="283"/>
      <c r="Z23" s="283"/>
      <c r="AA23" s="283"/>
      <c r="AB23" s="297" t="str">
        <f>U21</f>
        <v>山手</v>
      </c>
      <c r="AC23" s="298"/>
      <c r="AD23" s="298"/>
      <c r="AE23" s="298"/>
      <c r="AF23" s="298"/>
      <c r="AG23" s="315"/>
      <c r="AI23" s="237" t="str">
        <f>U21</f>
        <v>山手</v>
      </c>
      <c r="AJ23" s="312">
        <v>0</v>
      </c>
      <c r="AK23" s="312">
        <v>0</v>
      </c>
      <c r="AL23" s="312">
        <v>0</v>
      </c>
      <c r="AM23" s="312">
        <f>S21+S22</f>
        <v>1</v>
      </c>
      <c r="AN23" s="312">
        <f>Q21+Q22</f>
        <v>3</v>
      </c>
      <c r="AO23" s="312">
        <f>AM23-AN23</f>
        <v>-2</v>
      </c>
      <c r="AP23" s="312">
        <f>AJ23*3+AL23*1</f>
        <v>0</v>
      </c>
      <c r="AQ23" s="322">
        <v>3</v>
      </c>
    </row>
    <row r="25" spans="2:16" ht="13.5">
      <c r="B25" s="237" t="s">
        <v>136</v>
      </c>
      <c r="N25"/>
      <c r="P25"/>
    </row>
    <row r="26" spans="2:43" ht="13.5">
      <c r="B26" s="251"/>
      <c r="C26" s="251"/>
      <c r="D26" s="251"/>
      <c r="E26" s="251"/>
      <c r="F26" s="239">
        <f>'７節'!R6</f>
        <v>45172</v>
      </c>
      <c r="G26" s="239"/>
      <c r="H26" s="239"/>
      <c r="I26" s="239"/>
      <c r="J26" s="239"/>
      <c r="K26" s="239"/>
      <c r="L26" s="251"/>
      <c r="M26" s="251"/>
      <c r="N26" s="251"/>
      <c r="O26" s="251"/>
      <c r="P26" s="251"/>
      <c r="Q26" s="251"/>
      <c r="R26" s="276" t="str">
        <f>'７節'!R5</f>
        <v>白山Ｇ</v>
      </c>
      <c r="S26" s="277"/>
      <c r="T26" s="277"/>
      <c r="U26" s="277"/>
      <c r="V26" s="277"/>
      <c r="W26" s="277"/>
      <c r="X26" s="284" t="s">
        <v>52</v>
      </c>
      <c r="Y26" s="251"/>
      <c r="Z26" s="251"/>
      <c r="AA26" s="251"/>
      <c r="AB26" s="291">
        <f>'７節'!R7</f>
        <v>0.375</v>
      </c>
      <c r="AC26" s="292"/>
      <c r="AD26" s="292"/>
      <c r="AE26" s="292"/>
      <c r="AF26" s="251"/>
      <c r="AG26" s="251"/>
      <c r="AJ26" s="309" t="s">
        <v>120</v>
      </c>
      <c r="AK26" s="310" t="s">
        <v>121</v>
      </c>
      <c r="AL26" s="310" t="s">
        <v>122</v>
      </c>
      <c r="AM26" s="310" t="s">
        <v>123</v>
      </c>
      <c r="AN26" s="310" t="s">
        <v>124</v>
      </c>
      <c r="AO26" s="310" t="s">
        <v>125</v>
      </c>
      <c r="AP26" s="310" t="s">
        <v>126</v>
      </c>
      <c r="AQ26" s="310" t="s">
        <v>127</v>
      </c>
    </row>
    <row r="27" spans="2:43" ht="13.5">
      <c r="B27" s="240" t="s">
        <v>128</v>
      </c>
      <c r="C27" s="241"/>
      <c r="D27" s="241" t="s">
        <v>129</v>
      </c>
      <c r="E27" s="241"/>
      <c r="F27" s="241"/>
      <c r="G27" s="241"/>
      <c r="H27" s="241"/>
      <c r="I27" s="241" t="s">
        <v>130</v>
      </c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 t="s">
        <v>131</v>
      </c>
      <c r="AC27" s="241"/>
      <c r="AD27" s="241"/>
      <c r="AE27" s="241"/>
      <c r="AF27" s="241"/>
      <c r="AG27" s="311"/>
      <c r="AM27" s="312"/>
      <c r="AN27" s="312"/>
      <c r="AO27" s="312"/>
      <c r="AP27" s="312"/>
      <c r="AQ27" s="312"/>
    </row>
    <row r="28" spans="2:43" ht="13.5">
      <c r="B28" s="242">
        <v>1</v>
      </c>
      <c r="C28" s="243"/>
      <c r="D28" s="244">
        <f>AB26</f>
        <v>0.375</v>
      </c>
      <c r="E28" s="245"/>
      <c r="F28" s="245"/>
      <c r="G28" s="245"/>
      <c r="H28" s="245"/>
      <c r="I28" s="261" t="str">
        <f>'７節'!R9</f>
        <v>西可児</v>
      </c>
      <c r="J28" s="261"/>
      <c r="K28" s="261"/>
      <c r="L28" s="261"/>
      <c r="M28" s="261"/>
      <c r="N28" s="261"/>
      <c r="O28" s="262"/>
      <c r="P28" s="263"/>
      <c r="Q28" s="279">
        <v>2</v>
      </c>
      <c r="R28" s="477" t="s">
        <v>132</v>
      </c>
      <c r="S28" s="279">
        <v>1</v>
      </c>
      <c r="T28" s="263"/>
      <c r="U28" s="273" t="str">
        <f>'７節'!T9</f>
        <v>アンフィニ白</v>
      </c>
      <c r="V28" s="273"/>
      <c r="W28" s="273"/>
      <c r="X28" s="273"/>
      <c r="Y28" s="273"/>
      <c r="Z28" s="273"/>
      <c r="AA28" s="273"/>
      <c r="AB28" s="293" t="str">
        <f>'７節'!S9</f>
        <v>御嵩</v>
      </c>
      <c r="AC28" s="294"/>
      <c r="AD28" s="294"/>
      <c r="AE28" s="294"/>
      <c r="AF28" s="294"/>
      <c r="AG28" s="313"/>
      <c r="AI28" s="237" t="str">
        <f>I28</f>
        <v>西可児</v>
      </c>
      <c r="AJ28" s="312">
        <v>0</v>
      </c>
      <c r="AK28" s="312">
        <v>0</v>
      </c>
      <c r="AL28" s="312">
        <v>0</v>
      </c>
      <c r="AM28" s="312">
        <f>Q28+Q30</f>
        <v>4</v>
      </c>
      <c r="AN28" s="312">
        <f>S28+S30</f>
        <v>2</v>
      </c>
      <c r="AO28" s="312">
        <f>AM28-AN28</f>
        <v>2</v>
      </c>
      <c r="AP28" s="312">
        <f>AJ28*3+AL28*1</f>
        <v>0</v>
      </c>
      <c r="AQ28" s="322">
        <v>1</v>
      </c>
    </row>
    <row r="29" spans="2:43" ht="13.5">
      <c r="B29" s="242">
        <v>2</v>
      </c>
      <c r="C29" s="243"/>
      <c r="D29" s="246">
        <f>D28+"1:2０"</f>
        <v>0.4305555555555556</v>
      </c>
      <c r="E29" s="243"/>
      <c r="F29" s="243"/>
      <c r="G29" s="243"/>
      <c r="H29" s="243"/>
      <c r="I29" s="264" t="str">
        <f>AB28</f>
        <v>御嵩</v>
      </c>
      <c r="J29" s="264"/>
      <c r="K29" s="264"/>
      <c r="L29" s="264"/>
      <c r="M29" s="264"/>
      <c r="N29" s="264"/>
      <c r="O29" s="265"/>
      <c r="P29" s="266"/>
      <c r="Q29" s="280">
        <v>0</v>
      </c>
      <c r="R29" s="478" t="s">
        <v>132</v>
      </c>
      <c r="S29" s="280">
        <v>0</v>
      </c>
      <c r="T29" s="266"/>
      <c r="U29" s="281" t="str">
        <f>U28</f>
        <v>アンフィニ白</v>
      </c>
      <c r="V29" s="281"/>
      <c r="W29" s="281"/>
      <c r="X29" s="281"/>
      <c r="Y29" s="281"/>
      <c r="Z29" s="281"/>
      <c r="AA29" s="281"/>
      <c r="AB29" s="295" t="str">
        <f>I28</f>
        <v>西可児</v>
      </c>
      <c r="AC29" s="296"/>
      <c r="AD29" s="296"/>
      <c r="AE29" s="296"/>
      <c r="AF29" s="296"/>
      <c r="AG29" s="314"/>
      <c r="AI29" s="237" t="str">
        <f>I29</f>
        <v>御嵩</v>
      </c>
      <c r="AJ29" s="312">
        <v>0</v>
      </c>
      <c r="AK29" s="312">
        <v>0</v>
      </c>
      <c r="AL29" s="312">
        <v>0</v>
      </c>
      <c r="AM29" s="312">
        <f>Q29+S30</f>
        <v>1</v>
      </c>
      <c r="AN29" s="312">
        <f>S29+Q30</f>
        <v>2</v>
      </c>
      <c r="AO29" s="312">
        <f>AM29-AN29</f>
        <v>-1</v>
      </c>
      <c r="AP29" s="312">
        <f>AJ29*3+AL29*1</f>
        <v>0</v>
      </c>
      <c r="AQ29" s="322">
        <v>2</v>
      </c>
    </row>
    <row r="30" spans="2:43" ht="13.5">
      <c r="B30" s="247">
        <v>3</v>
      </c>
      <c r="C30" s="248"/>
      <c r="D30" s="249">
        <f>D29+"1：2０"</f>
        <v>0.48611111111111116</v>
      </c>
      <c r="E30" s="250"/>
      <c r="F30" s="250"/>
      <c r="G30" s="250"/>
      <c r="H30" s="250"/>
      <c r="I30" s="267" t="str">
        <f>I28</f>
        <v>西可児</v>
      </c>
      <c r="J30" s="267"/>
      <c r="K30" s="267"/>
      <c r="L30" s="267"/>
      <c r="M30" s="267"/>
      <c r="N30" s="267"/>
      <c r="O30" s="268"/>
      <c r="P30" s="269"/>
      <c r="Q30" s="282">
        <v>2</v>
      </c>
      <c r="R30" s="479" t="s">
        <v>132</v>
      </c>
      <c r="S30" s="282">
        <v>1</v>
      </c>
      <c r="T30" s="269"/>
      <c r="U30" s="283" t="str">
        <f>AB28</f>
        <v>御嵩</v>
      </c>
      <c r="V30" s="283"/>
      <c r="W30" s="283"/>
      <c r="X30" s="283"/>
      <c r="Y30" s="283"/>
      <c r="Z30" s="283"/>
      <c r="AA30" s="283"/>
      <c r="AB30" s="297" t="str">
        <f>U28</f>
        <v>アンフィニ白</v>
      </c>
      <c r="AC30" s="298"/>
      <c r="AD30" s="298"/>
      <c r="AE30" s="298"/>
      <c r="AF30" s="298"/>
      <c r="AG30" s="315"/>
      <c r="AI30" s="237" t="str">
        <f>U28</f>
        <v>アンフィニ白</v>
      </c>
      <c r="AJ30" s="312">
        <v>0</v>
      </c>
      <c r="AK30" s="312">
        <v>0</v>
      </c>
      <c r="AL30" s="312">
        <v>0</v>
      </c>
      <c r="AM30" s="312">
        <f>S28+S29</f>
        <v>1</v>
      </c>
      <c r="AN30" s="312">
        <f>Q28+Q29</f>
        <v>2</v>
      </c>
      <c r="AO30" s="312">
        <f>AM30-AN30</f>
        <v>-1</v>
      </c>
      <c r="AP30" s="312">
        <f>AJ30*3+AL30*1</f>
        <v>0</v>
      </c>
      <c r="AQ30" s="322">
        <v>3</v>
      </c>
    </row>
    <row r="32" spans="2:16" ht="13.5">
      <c r="B32" s="237" t="s">
        <v>137</v>
      </c>
      <c r="N32"/>
      <c r="P32"/>
    </row>
    <row r="33" spans="2:43" ht="13.5">
      <c r="B33" s="251"/>
      <c r="C33" s="251"/>
      <c r="D33" s="251"/>
      <c r="E33" s="251"/>
      <c r="F33" s="239">
        <f>'７節'!U6</f>
        <v>45171</v>
      </c>
      <c r="G33" s="239"/>
      <c r="H33" s="239"/>
      <c r="I33" s="239"/>
      <c r="J33" s="239"/>
      <c r="K33" s="239"/>
      <c r="L33" s="251"/>
      <c r="M33" s="251"/>
      <c r="N33" s="251"/>
      <c r="O33" s="251"/>
      <c r="P33" s="251"/>
      <c r="Q33" s="251"/>
      <c r="R33" s="276" t="str">
        <f>'７節'!U5</f>
        <v>可茂特支</v>
      </c>
      <c r="S33" s="277"/>
      <c r="T33" s="277"/>
      <c r="U33" s="277"/>
      <c r="V33" s="277"/>
      <c r="W33" s="277"/>
      <c r="X33" s="284" t="s">
        <v>52</v>
      </c>
      <c r="Y33" s="251"/>
      <c r="Z33" s="251"/>
      <c r="AA33" s="251"/>
      <c r="AB33" s="291">
        <f>'７節'!U7</f>
        <v>0.5625</v>
      </c>
      <c r="AC33" s="292"/>
      <c r="AD33" s="292"/>
      <c r="AE33" s="292"/>
      <c r="AF33" s="251"/>
      <c r="AG33" s="251"/>
      <c r="AJ33" s="309" t="s">
        <v>120</v>
      </c>
      <c r="AK33" s="310" t="s">
        <v>121</v>
      </c>
      <c r="AL33" s="310" t="s">
        <v>122</v>
      </c>
      <c r="AM33" s="310" t="s">
        <v>123</v>
      </c>
      <c r="AN33" s="310" t="s">
        <v>124</v>
      </c>
      <c r="AO33" s="310" t="s">
        <v>125</v>
      </c>
      <c r="AP33" s="310" t="s">
        <v>126</v>
      </c>
      <c r="AQ33" s="310" t="s">
        <v>127</v>
      </c>
    </row>
    <row r="34" spans="2:43" ht="13.5">
      <c r="B34" s="240" t="s">
        <v>128</v>
      </c>
      <c r="C34" s="241"/>
      <c r="D34" s="241" t="s">
        <v>129</v>
      </c>
      <c r="E34" s="241"/>
      <c r="F34" s="241"/>
      <c r="G34" s="241"/>
      <c r="H34" s="241"/>
      <c r="I34" s="241" t="s">
        <v>130</v>
      </c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 t="s">
        <v>131</v>
      </c>
      <c r="AC34" s="241"/>
      <c r="AD34" s="241"/>
      <c r="AE34" s="241"/>
      <c r="AF34" s="241"/>
      <c r="AG34" s="311"/>
      <c r="AM34" s="312"/>
      <c r="AN34" s="312"/>
      <c r="AO34" s="312"/>
      <c r="AP34" s="312"/>
      <c r="AQ34" s="312"/>
    </row>
    <row r="35" spans="2:43" ht="13.5">
      <c r="B35" s="242">
        <v>1</v>
      </c>
      <c r="C35" s="243"/>
      <c r="D35" s="244">
        <f>AB33</f>
        <v>0.5625</v>
      </c>
      <c r="E35" s="245"/>
      <c r="F35" s="245"/>
      <c r="G35" s="245"/>
      <c r="H35" s="245"/>
      <c r="I35" s="261" t="str">
        <f>'７節'!U9</f>
        <v>太田</v>
      </c>
      <c r="J35" s="261"/>
      <c r="K35" s="261"/>
      <c r="L35" s="261"/>
      <c r="M35" s="261"/>
      <c r="N35" s="261"/>
      <c r="O35" s="262"/>
      <c r="P35" s="263"/>
      <c r="Q35" s="279">
        <v>0</v>
      </c>
      <c r="R35" s="477" t="s">
        <v>132</v>
      </c>
      <c r="S35" s="279">
        <v>4</v>
      </c>
      <c r="T35" s="263"/>
      <c r="U35" s="273" t="str">
        <f>'７節'!W9</f>
        <v>スカーボ</v>
      </c>
      <c r="V35" s="273"/>
      <c r="W35" s="273"/>
      <c r="X35" s="273"/>
      <c r="Y35" s="273"/>
      <c r="Z35" s="273"/>
      <c r="AA35" s="273"/>
      <c r="AB35" s="293" t="str">
        <f>'７節'!V9</f>
        <v>郡上八幡</v>
      </c>
      <c r="AC35" s="294"/>
      <c r="AD35" s="294"/>
      <c r="AE35" s="294"/>
      <c r="AF35" s="294"/>
      <c r="AG35" s="313"/>
      <c r="AI35" s="237" t="str">
        <f>I35</f>
        <v>太田</v>
      </c>
      <c r="AJ35" s="312">
        <v>0</v>
      </c>
      <c r="AK35" s="312">
        <v>0</v>
      </c>
      <c r="AL35" s="312">
        <v>0</v>
      </c>
      <c r="AM35" s="312">
        <f>Q35+Q37</f>
        <v>0</v>
      </c>
      <c r="AN35" s="312">
        <f>S35+S37</f>
        <v>9</v>
      </c>
      <c r="AO35" s="312">
        <f>AM35-AN35</f>
        <v>-9</v>
      </c>
      <c r="AP35" s="312">
        <f>AJ35*3+AL35*1</f>
        <v>0</v>
      </c>
      <c r="AQ35" s="322">
        <v>2</v>
      </c>
    </row>
    <row r="36" spans="2:43" ht="13.5">
      <c r="B36" s="242">
        <v>2</v>
      </c>
      <c r="C36" s="243"/>
      <c r="D36" s="246">
        <f>D35+"1:2０"</f>
        <v>0.6180555555555556</v>
      </c>
      <c r="E36" s="243"/>
      <c r="F36" s="243"/>
      <c r="G36" s="243"/>
      <c r="H36" s="243"/>
      <c r="I36" s="264" t="str">
        <f>AB35</f>
        <v>郡上八幡</v>
      </c>
      <c r="J36" s="264"/>
      <c r="K36" s="264"/>
      <c r="L36" s="264"/>
      <c r="M36" s="264"/>
      <c r="N36" s="264"/>
      <c r="O36" s="265"/>
      <c r="P36" s="266"/>
      <c r="Q36" s="280">
        <v>2</v>
      </c>
      <c r="R36" s="478" t="s">
        <v>132</v>
      </c>
      <c r="S36" s="280">
        <v>5</v>
      </c>
      <c r="T36" s="266"/>
      <c r="U36" s="281" t="str">
        <f>U35</f>
        <v>スカーボ</v>
      </c>
      <c r="V36" s="281"/>
      <c r="W36" s="281"/>
      <c r="X36" s="281"/>
      <c r="Y36" s="281"/>
      <c r="Z36" s="281"/>
      <c r="AA36" s="281"/>
      <c r="AB36" s="295" t="str">
        <f>I35</f>
        <v>太田</v>
      </c>
      <c r="AC36" s="296"/>
      <c r="AD36" s="296"/>
      <c r="AE36" s="296"/>
      <c r="AF36" s="296"/>
      <c r="AG36" s="314"/>
      <c r="AI36" s="237" t="str">
        <f>I36</f>
        <v>郡上八幡</v>
      </c>
      <c r="AJ36" s="312">
        <v>0</v>
      </c>
      <c r="AK36" s="312">
        <v>0</v>
      </c>
      <c r="AL36" s="312">
        <v>0</v>
      </c>
      <c r="AM36" s="312">
        <f>Q36+S37</f>
        <v>7</v>
      </c>
      <c r="AN36" s="312">
        <f>S36+Q37</f>
        <v>5</v>
      </c>
      <c r="AO36" s="312">
        <f>AM36-AN36</f>
        <v>2</v>
      </c>
      <c r="AP36" s="312">
        <f>AJ36*3+AL36*1</f>
        <v>0</v>
      </c>
      <c r="AQ36" s="322">
        <v>3</v>
      </c>
    </row>
    <row r="37" spans="2:43" ht="13.5">
      <c r="B37" s="247">
        <v>3</v>
      </c>
      <c r="C37" s="248"/>
      <c r="D37" s="249">
        <f>D36+"1：2０"</f>
        <v>0.6736111111111112</v>
      </c>
      <c r="E37" s="250"/>
      <c r="F37" s="250"/>
      <c r="G37" s="250"/>
      <c r="H37" s="250"/>
      <c r="I37" s="267" t="str">
        <f>I35</f>
        <v>太田</v>
      </c>
      <c r="J37" s="267"/>
      <c r="K37" s="267"/>
      <c r="L37" s="267"/>
      <c r="M37" s="267"/>
      <c r="N37" s="267"/>
      <c r="O37" s="268"/>
      <c r="P37" s="269"/>
      <c r="Q37" s="282">
        <v>0</v>
      </c>
      <c r="R37" s="479" t="s">
        <v>132</v>
      </c>
      <c r="S37" s="282">
        <v>5</v>
      </c>
      <c r="T37" s="269"/>
      <c r="U37" s="283" t="str">
        <f>AB35</f>
        <v>郡上八幡</v>
      </c>
      <c r="V37" s="283"/>
      <c r="W37" s="283"/>
      <c r="X37" s="283"/>
      <c r="Y37" s="283"/>
      <c r="Z37" s="283"/>
      <c r="AA37" s="283"/>
      <c r="AB37" s="297" t="str">
        <f>U35</f>
        <v>スカーボ</v>
      </c>
      <c r="AC37" s="298"/>
      <c r="AD37" s="298"/>
      <c r="AE37" s="298"/>
      <c r="AF37" s="298"/>
      <c r="AG37" s="315"/>
      <c r="AI37" s="237" t="str">
        <f>U35</f>
        <v>スカーボ</v>
      </c>
      <c r="AJ37" s="312">
        <v>0</v>
      </c>
      <c r="AK37" s="312">
        <v>0</v>
      </c>
      <c r="AL37" s="312">
        <v>0</v>
      </c>
      <c r="AM37" s="312">
        <f>S35+S36</f>
        <v>9</v>
      </c>
      <c r="AN37" s="312">
        <f>Q35+Q36</f>
        <v>2</v>
      </c>
      <c r="AO37" s="312">
        <f>AM37-AN37</f>
        <v>7</v>
      </c>
      <c r="AP37" s="312">
        <f>AJ37*3+AL37*1</f>
        <v>0</v>
      </c>
      <c r="AQ37" s="322">
        <v>1</v>
      </c>
    </row>
    <row r="39" spans="2:16" ht="13.5">
      <c r="B39" s="237" t="s">
        <v>138</v>
      </c>
      <c r="N39"/>
      <c r="P39"/>
    </row>
    <row r="40" spans="2:43" ht="13.5">
      <c r="B40" s="251"/>
      <c r="C40" s="251"/>
      <c r="D40" s="251"/>
      <c r="E40" s="251"/>
      <c r="F40" s="239">
        <f>'７節'!X6</f>
        <v>45172</v>
      </c>
      <c r="G40" s="239"/>
      <c r="H40" s="239"/>
      <c r="I40" s="239"/>
      <c r="J40" s="239"/>
      <c r="K40" s="239"/>
      <c r="L40" s="251"/>
      <c r="M40" s="251"/>
      <c r="N40" s="251"/>
      <c r="O40" s="251"/>
      <c r="P40" s="251"/>
      <c r="Q40" s="251"/>
      <c r="R40" s="276" t="str">
        <f>'７節'!X5</f>
        <v>可茂特支</v>
      </c>
      <c r="S40" s="277"/>
      <c r="T40" s="277"/>
      <c r="U40" s="277"/>
      <c r="V40" s="277"/>
      <c r="W40" s="277"/>
      <c r="X40" s="284" t="s">
        <v>52</v>
      </c>
      <c r="Y40" s="251"/>
      <c r="Z40" s="251"/>
      <c r="AA40" s="251"/>
      <c r="AB40" s="291">
        <f>'７節'!X7</f>
        <v>0.3541666666666667</v>
      </c>
      <c r="AC40" s="292"/>
      <c r="AD40" s="292"/>
      <c r="AE40" s="292"/>
      <c r="AF40" s="251"/>
      <c r="AG40" s="251"/>
      <c r="AJ40" s="309" t="s">
        <v>120</v>
      </c>
      <c r="AK40" s="310" t="s">
        <v>121</v>
      </c>
      <c r="AL40" s="310" t="s">
        <v>122</v>
      </c>
      <c r="AM40" s="310" t="s">
        <v>123</v>
      </c>
      <c r="AN40" s="310" t="s">
        <v>124</v>
      </c>
      <c r="AO40" s="310" t="s">
        <v>125</v>
      </c>
      <c r="AP40" s="310" t="s">
        <v>126</v>
      </c>
      <c r="AQ40" s="310" t="s">
        <v>127</v>
      </c>
    </row>
    <row r="41" spans="2:42" ht="13.5">
      <c r="B41" s="240" t="s">
        <v>128</v>
      </c>
      <c r="C41" s="241"/>
      <c r="D41" s="241" t="s">
        <v>129</v>
      </c>
      <c r="E41" s="241"/>
      <c r="F41" s="241"/>
      <c r="G41" s="241"/>
      <c r="H41" s="241"/>
      <c r="I41" s="241" t="s">
        <v>130</v>
      </c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 t="s">
        <v>131</v>
      </c>
      <c r="AC41" s="241"/>
      <c r="AD41" s="241"/>
      <c r="AE41" s="241"/>
      <c r="AF41" s="241"/>
      <c r="AG41" s="311"/>
      <c r="AM41" s="312"/>
      <c r="AN41" s="312"/>
      <c r="AO41" s="312"/>
      <c r="AP41" s="312"/>
    </row>
    <row r="42" spans="2:43" ht="13.5">
      <c r="B42" s="242">
        <v>1</v>
      </c>
      <c r="C42" s="243"/>
      <c r="D42" s="244">
        <f>AB40</f>
        <v>0.3541666666666667</v>
      </c>
      <c r="E42" s="245"/>
      <c r="F42" s="245"/>
      <c r="G42" s="245"/>
      <c r="H42" s="245"/>
      <c r="I42" s="261" t="str">
        <f>'７節'!X9</f>
        <v>今渡</v>
      </c>
      <c r="J42" s="261"/>
      <c r="K42" s="261"/>
      <c r="L42" s="261"/>
      <c r="M42" s="261"/>
      <c r="N42" s="261"/>
      <c r="O42" s="262"/>
      <c r="P42" s="263"/>
      <c r="Q42" s="279">
        <v>1</v>
      </c>
      <c r="R42" s="477" t="s">
        <v>132</v>
      </c>
      <c r="S42" s="279">
        <v>2</v>
      </c>
      <c r="T42" s="263"/>
      <c r="U42" s="273" t="str">
        <f>'７節'!Z9</f>
        <v>コヴィーダ</v>
      </c>
      <c r="V42" s="273"/>
      <c r="W42" s="273"/>
      <c r="X42" s="273"/>
      <c r="Y42" s="273"/>
      <c r="Z42" s="273"/>
      <c r="AA42" s="273"/>
      <c r="AB42" s="293" t="str">
        <f>'７節'!Y9</f>
        <v>瀬尻</v>
      </c>
      <c r="AC42" s="294"/>
      <c r="AD42" s="294"/>
      <c r="AE42" s="294"/>
      <c r="AF42" s="294"/>
      <c r="AG42" s="313"/>
      <c r="AI42" s="237" t="str">
        <f>I42</f>
        <v>今渡</v>
      </c>
      <c r="AJ42" s="312">
        <v>0</v>
      </c>
      <c r="AK42" s="312">
        <v>0</v>
      </c>
      <c r="AL42" s="312">
        <v>0</v>
      </c>
      <c r="AM42" s="312">
        <f>Q42+Q44</f>
        <v>1</v>
      </c>
      <c r="AN42" s="312">
        <f>S42+S44</f>
        <v>2</v>
      </c>
      <c r="AO42" s="312">
        <f>AM42-AN42</f>
        <v>-1</v>
      </c>
      <c r="AP42" s="312">
        <f>AJ42*3+AL42*1</f>
        <v>0</v>
      </c>
      <c r="AQ42" s="322">
        <v>2</v>
      </c>
    </row>
    <row r="43" spans="2:43" ht="13.5">
      <c r="B43" s="242">
        <v>2</v>
      </c>
      <c r="C43" s="243"/>
      <c r="D43" s="246">
        <f>D42+"1:2０"</f>
        <v>0.4097222222222222</v>
      </c>
      <c r="E43" s="243"/>
      <c r="F43" s="243"/>
      <c r="G43" s="243"/>
      <c r="H43" s="243"/>
      <c r="I43" s="264" t="str">
        <f>AB42</f>
        <v>瀬尻</v>
      </c>
      <c r="J43" s="264"/>
      <c r="K43" s="264"/>
      <c r="L43" s="264"/>
      <c r="M43" s="264"/>
      <c r="N43" s="264"/>
      <c r="O43" s="265"/>
      <c r="P43" s="266"/>
      <c r="Q43" s="280">
        <v>0</v>
      </c>
      <c r="R43" s="478" t="s">
        <v>132</v>
      </c>
      <c r="S43" s="280">
        <v>1</v>
      </c>
      <c r="T43" s="266"/>
      <c r="U43" s="281" t="str">
        <f>U42</f>
        <v>コヴィーダ</v>
      </c>
      <c r="V43" s="281"/>
      <c r="W43" s="281"/>
      <c r="X43" s="281"/>
      <c r="Y43" s="281"/>
      <c r="Z43" s="281"/>
      <c r="AA43" s="281"/>
      <c r="AB43" s="295" t="str">
        <f>I42</f>
        <v>今渡</v>
      </c>
      <c r="AC43" s="296"/>
      <c r="AD43" s="296"/>
      <c r="AE43" s="296"/>
      <c r="AF43" s="296"/>
      <c r="AG43" s="314"/>
      <c r="AI43" s="237" t="str">
        <f>AB42</f>
        <v>瀬尻</v>
      </c>
      <c r="AJ43" s="312">
        <v>0</v>
      </c>
      <c r="AK43" s="312">
        <v>0</v>
      </c>
      <c r="AL43" s="312">
        <v>0</v>
      </c>
      <c r="AM43" s="312">
        <f>Q43+S44</f>
        <v>0</v>
      </c>
      <c r="AN43" s="312">
        <f>S43+Q44</f>
        <v>1</v>
      </c>
      <c r="AO43" s="312">
        <f>AM43-AN43</f>
        <v>-1</v>
      </c>
      <c r="AP43" s="312">
        <f>AJ43*3+AL43*1</f>
        <v>0</v>
      </c>
      <c r="AQ43" s="322">
        <v>1</v>
      </c>
    </row>
    <row r="44" spans="2:43" ht="13.5">
      <c r="B44" s="247">
        <v>3</v>
      </c>
      <c r="C44" s="248"/>
      <c r="D44" s="249">
        <f>D43+"1：2０"</f>
        <v>0.4652777777777778</v>
      </c>
      <c r="E44" s="250"/>
      <c r="F44" s="250"/>
      <c r="G44" s="250"/>
      <c r="H44" s="250"/>
      <c r="I44" s="270" t="str">
        <f>I42</f>
        <v>今渡</v>
      </c>
      <c r="J44" s="270"/>
      <c r="K44" s="270"/>
      <c r="L44" s="270"/>
      <c r="M44" s="270"/>
      <c r="N44" s="270"/>
      <c r="O44" s="271"/>
      <c r="P44" s="272"/>
      <c r="Q44" s="285">
        <v>0</v>
      </c>
      <c r="R44" s="480" t="s">
        <v>132</v>
      </c>
      <c r="S44" s="285">
        <v>0</v>
      </c>
      <c r="T44" s="272"/>
      <c r="U44" s="286" t="str">
        <f>AB42</f>
        <v>瀬尻</v>
      </c>
      <c r="V44" s="286"/>
      <c r="W44" s="286"/>
      <c r="X44" s="286"/>
      <c r="Y44" s="286"/>
      <c r="Z44" s="286"/>
      <c r="AA44" s="286"/>
      <c r="AB44" s="299" t="str">
        <f>U42</f>
        <v>コヴィーダ</v>
      </c>
      <c r="AC44" s="300"/>
      <c r="AD44" s="300"/>
      <c r="AE44" s="300"/>
      <c r="AF44" s="300"/>
      <c r="AG44" s="316"/>
      <c r="AI44" s="237" t="str">
        <f>U42</f>
        <v>コヴィーダ</v>
      </c>
      <c r="AJ44" s="312">
        <v>0</v>
      </c>
      <c r="AK44" s="312">
        <v>0</v>
      </c>
      <c r="AL44" s="312">
        <v>0</v>
      </c>
      <c r="AM44" s="312">
        <f>S42+S43</f>
        <v>3</v>
      </c>
      <c r="AN44" s="312">
        <f>Q42+Q43</f>
        <v>1</v>
      </c>
      <c r="AO44" s="312">
        <f>AM44-AN44</f>
        <v>2</v>
      </c>
      <c r="AP44" s="312">
        <f>AJ44*3+AL44*1</f>
        <v>0</v>
      </c>
      <c r="AQ44" s="322">
        <v>3</v>
      </c>
    </row>
    <row r="45" ht="13.5">
      <c r="AK45" s="237" t="s">
        <v>139</v>
      </c>
    </row>
    <row r="46" spans="2:16" ht="13.5">
      <c r="B46" s="237" t="s">
        <v>140</v>
      </c>
      <c r="N46"/>
      <c r="P46"/>
    </row>
    <row r="47" spans="2:43" ht="13.5">
      <c r="B47" s="251"/>
      <c r="C47" s="251"/>
      <c r="D47" s="251"/>
      <c r="E47" s="251"/>
      <c r="F47" s="239">
        <f>'７節'!AA6</f>
        <v>45172</v>
      </c>
      <c r="G47" s="239"/>
      <c r="H47" s="239"/>
      <c r="I47" s="239"/>
      <c r="J47" s="239"/>
      <c r="K47" s="239"/>
      <c r="L47" s="251"/>
      <c r="M47" s="251"/>
      <c r="N47" s="251"/>
      <c r="O47" s="251"/>
      <c r="P47" s="251"/>
      <c r="Q47" s="251"/>
      <c r="R47" s="276" t="str">
        <f>'７節'!AA5</f>
        <v>肥田瀬北Ｇ</v>
      </c>
      <c r="S47" s="276"/>
      <c r="T47" s="276"/>
      <c r="U47" s="276"/>
      <c r="V47" s="276"/>
      <c r="W47" s="276"/>
      <c r="X47" s="284" t="s">
        <v>52</v>
      </c>
      <c r="Y47" s="251"/>
      <c r="Z47" s="251"/>
      <c r="AA47" s="251"/>
      <c r="AB47" s="291">
        <f>'７節'!AA7</f>
        <v>0.3958333333333333</v>
      </c>
      <c r="AC47" s="291"/>
      <c r="AD47" s="291"/>
      <c r="AE47" s="291"/>
      <c r="AF47" s="251"/>
      <c r="AG47" s="251"/>
      <c r="AJ47" s="309" t="s">
        <v>120</v>
      </c>
      <c r="AK47" s="310" t="s">
        <v>121</v>
      </c>
      <c r="AL47" s="310" t="s">
        <v>122</v>
      </c>
      <c r="AM47" s="310" t="s">
        <v>123</v>
      </c>
      <c r="AN47" s="310" t="s">
        <v>124</v>
      </c>
      <c r="AO47" s="310" t="s">
        <v>125</v>
      </c>
      <c r="AP47" s="310" t="s">
        <v>126</v>
      </c>
      <c r="AQ47" s="310" t="s">
        <v>127</v>
      </c>
    </row>
    <row r="48" spans="2:42" ht="13.5">
      <c r="B48" s="252" t="s">
        <v>128</v>
      </c>
      <c r="C48" s="253"/>
      <c r="D48" s="254" t="s">
        <v>129</v>
      </c>
      <c r="E48" s="255"/>
      <c r="F48" s="255"/>
      <c r="G48" s="255"/>
      <c r="H48" s="253"/>
      <c r="I48" s="254" t="s">
        <v>130</v>
      </c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3"/>
      <c r="AB48" s="254" t="s">
        <v>131</v>
      </c>
      <c r="AC48" s="255"/>
      <c r="AD48" s="255"/>
      <c r="AE48" s="255"/>
      <c r="AF48" s="255"/>
      <c r="AG48" s="317"/>
      <c r="AM48" s="312"/>
      <c r="AN48" s="312"/>
      <c r="AO48" s="312"/>
      <c r="AP48" s="312"/>
    </row>
    <row r="49" spans="2:43" ht="13.5">
      <c r="B49" s="242">
        <v>1</v>
      </c>
      <c r="C49" s="243"/>
      <c r="D49" s="244">
        <f>AB47</f>
        <v>0.3958333333333333</v>
      </c>
      <c r="E49" s="245"/>
      <c r="F49" s="245"/>
      <c r="G49" s="245"/>
      <c r="H49" s="245"/>
      <c r="I49" s="273" t="str">
        <f>'７節'!AA9</f>
        <v>関さくら</v>
      </c>
      <c r="J49" s="273"/>
      <c r="K49" s="273"/>
      <c r="L49" s="273"/>
      <c r="M49" s="273"/>
      <c r="N49" s="273"/>
      <c r="O49" s="273"/>
      <c r="P49" s="263"/>
      <c r="Q49" s="279">
        <v>0</v>
      </c>
      <c r="R49" s="477" t="s">
        <v>132</v>
      </c>
      <c r="S49" s="279">
        <v>6</v>
      </c>
      <c r="T49" s="263"/>
      <c r="U49" s="281" t="str">
        <f>'７節'!AC9</f>
        <v>ティグレイ</v>
      </c>
      <c r="V49" s="281"/>
      <c r="W49" s="281"/>
      <c r="X49" s="281"/>
      <c r="Y49" s="281"/>
      <c r="Z49" s="281"/>
      <c r="AA49" s="274"/>
      <c r="AB49" s="293" t="str">
        <f>'７節'!AB9</f>
        <v>下有知</v>
      </c>
      <c r="AC49" s="294"/>
      <c r="AD49" s="294"/>
      <c r="AE49" s="294"/>
      <c r="AF49" s="294"/>
      <c r="AG49" s="313"/>
      <c r="AH49" s="308"/>
      <c r="AI49" s="237" t="str">
        <f>I49</f>
        <v>関さくら</v>
      </c>
      <c r="AJ49" s="312">
        <v>0</v>
      </c>
      <c r="AK49" s="312">
        <v>0</v>
      </c>
      <c r="AL49" s="312">
        <v>0</v>
      </c>
      <c r="AM49" s="312">
        <f>Q49+Q51</f>
        <v>4</v>
      </c>
      <c r="AN49" s="312">
        <f>S49+S51</f>
        <v>8</v>
      </c>
      <c r="AO49" s="312">
        <f>AM49-AN49</f>
        <v>-4</v>
      </c>
      <c r="AP49" s="312">
        <f>AJ49*3+AL49*1</f>
        <v>0</v>
      </c>
      <c r="AQ49" s="322">
        <v>1</v>
      </c>
    </row>
    <row r="50" spans="2:43" ht="13.5">
      <c r="B50" s="242">
        <v>2</v>
      </c>
      <c r="C50" s="243"/>
      <c r="D50" s="246">
        <f>D49+"1:2０"</f>
        <v>0.45138888888888884</v>
      </c>
      <c r="E50" s="243"/>
      <c r="F50" s="243"/>
      <c r="G50" s="243"/>
      <c r="H50" s="243"/>
      <c r="I50" s="261" t="str">
        <f>AB49</f>
        <v>下有知</v>
      </c>
      <c r="J50" s="261"/>
      <c r="K50" s="261"/>
      <c r="L50" s="261"/>
      <c r="M50" s="261"/>
      <c r="N50" s="261"/>
      <c r="O50" s="262"/>
      <c r="P50" s="266"/>
      <c r="Q50" s="280">
        <v>0</v>
      </c>
      <c r="R50" s="478" t="s">
        <v>132</v>
      </c>
      <c r="S50" s="280">
        <v>5</v>
      </c>
      <c r="T50" s="266"/>
      <c r="U50" s="274" t="str">
        <f>U49</f>
        <v>ティグレイ</v>
      </c>
      <c r="V50" s="264"/>
      <c r="W50" s="264"/>
      <c r="X50" s="264"/>
      <c r="Y50" s="264"/>
      <c r="Z50" s="264"/>
      <c r="AA50" s="264"/>
      <c r="AB50" s="295" t="str">
        <f>I49</f>
        <v>関さくら</v>
      </c>
      <c r="AC50" s="296"/>
      <c r="AD50" s="296"/>
      <c r="AE50" s="296"/>
      <c r="AF50" s="296"/>
      <c r="AG50" s="314"/>
      <c r="AH50" s="308"/>
      <c r="AI50" s="237" t="str">
        <f>AB49</f>
        <v>下有知</v>
      </c>
      <c r="AJ50" s="312">
        <v>0</v>
      </c>
      <c r="AK50" s="312">
        <v>0</v>
      </c>
      <c r="AL50" s="312">
        <v>0</v>
      </c>
      <c r="AM50" s="312">
        <f>Q50+S51</f>
        <v>2</v>
      </c>
      <c r="AN50" s="312">
        <f>S50+Q51</f>
        <v>9</v>
      </c>
      <c r="AO50" s="312">
        <f>AM50-AN50</f>
        <v>-7</v>
      </c>
      <c r="AP50" s="312">
        <f>AJ50*3+AL50*1</f>
        <v>0</v>
      </c>
      <c r="AQ50" s="322">
        <v>2</v>
      </c>
    </row>
    <row r="51" spans="2:43" ht="13.5">
      <c r="B51" s="247">
        <v>3</v>
      </c>
      <c r="C51" s="248"/>
      <c r="D51" s="249">
        <f>D50+"1：2０"</f>
        <v>0.5069444444444444</v>
      </c>
      <c r="E51" s="250"/>
      <c r="F51" s="250"/>
      <c r="G51" s="250"/>
      <c r="H51" s="250"/>
      <c r="I51" s="270" t="str">
        <f>I49</f>
        <v>関さくら</v>
      </c>
      <c r="J51" s="270"/>
      <c r="K51" s="270"/>
      <c r="L51" s="270"/>
      <c r="M51" s="270"/>
      <c r="N51" s="270"/>
      <c r="O51" s="271"/>
      <c r="P51" s="272"/>
      <c r="Q51" s="285">
        <v>4</v>
      </c>
      <c r="R51" s="480" t="s">
        <v>132</v>
      </c>
      <c r="S51" s="285">
        <v>2</v>
      </c>
      <c r="T51" s="272"/>
      <c r="U51" s="286" t="str">
        <f>AB49</f>
        <v>下有知</v>
      </c>
      <c r="V51" s="286"/>
      <c r="W51" s="286"/>
      <c r="X51" s="286"/>
      <c r="Y51" s="286"/>
      <c r="Z51" s="286"/>
      <c r="AA51" s="286"/>
      <c r="AB51" s="303" t="str">
        <f>U49</f>
        <v>ティグレイ</v>
      </c>
      <c r="AC51" s="304"/>
      <c r="AD51" s="304"/>
      <c r="AE51" s="304"/>
      <c r="AF51" s="304"/>
      <c r="AG51" s="319"/>
      <c r="AH51" s="308"/>
      <c r="AI51" s="237" t="str">
        <f>U49</f>
        <v>ティグレイ</v>
      </c>
      <c r="AJ51" s="312">
        <v>0</v>
      </c>
      <c r="AK51" s="312">
        <v>0</v>
      </c>
      <c r="AL51" s="312">
        <v>0</v>
      </c>
      <c r="AM51" s="312">
        <f>S49+S50</f>
        <v>11</v>
      </c>
      <c r="AN51" s="312">
        <f>Q49+Q50</f>
        <v>0</v>
      </c>
      <c r="AO51" s="312">
        <f>AM51-AN51</f>
        <v>11</v>
      </c>
      <c r="AP51" s="312">
        <f>AJ51*3+AL51*1</f>
        <v>0</v>
      </c>
      <c r="AQ51" s="322">
        <v>3</v>
      </c>
    </row>
    <row r="53" spans="2:34" ht="13.5">
      <c r="B53" s="237" t="s">
        <v>141</v>
      </c>
      <c r="AB53" s="305"/>
      <c r="AC53" s="305"/>
      <c r="AD53" s="305"/>
      <c r="AE53" s="305"/>
      <c r="AF53" s="305"/>
      <c r="AG53" s="305"/>
      <c r="AH53" s="305"/>
    </row>
    <row r="54" spans="5:44" ht="13.5">
      <c r="E54" s="237"/>
      <c r="F54" s="256">
        <f>'７節'!AD6</f>
        <v>45206</v>
      </c>
      <c r="G54" s="257"/>
      <c r="H54" s="257"/>
      <c r="I54" s="257"/>
      <c r="J54" s="257"/>
      <c r="K54" s="257"/>
      <c r="L54" s="257"/>
      <c r="R54" s="257" t="str">
        <f>'７節'!AD5</f>
        <v>坂祝総合Ｇ</v>
      </c>
      <c r="S54" s="257"/>
      <c r="T54" s="257"/>
      <c r="U54" s="257"/>
      <c r="V54" s="257"/>
      <c r="W54" s="257"/>
      <c r="X54" s="287" t="s">
        <v>74</v>
      </c>
      <c r="AB54" s="291">
        <f>'７節'!AD7</f>
        <v>0.3958333333333333</v>
      </c>
      <c r="AC54" s="292"/>
      <c r="AD54" s="292"/>
      <c r="AE54" s="292"/>
      <c r="AG54" s="305"/>
      <c r="AH54" s="305"/>
      <c r="AJ54" s="309" t="s">
        <v>120</v>
      </c>
      <c r="AK54" s="310" t="s">
        <v>121</v>
      </c>
      <c r="AL54" s="310" t="s">
        <v>122</v>
      </c>
      <c r="AM54" s="310" t="s">
        <v>123</v>
      </c>
      <c r="AN54" s="310" t="s">
        <v>124</v>
      </c>
      <c r="AO54" s="310" t="s">
        <v>125</v>
      </c>
      <c r="AP54" s="310" t="s">
        <v>126</v>
      </c>
      <c r="AQ54" s="310" t="s">
        <v>127</v>
      </c>
      <c r="AR54" s="237"/>
    </row>
    <row r="55" spans="2:34" ht="13.5">
      <c r="B55" s="240" t="s">
        <v>128</v>
      </c>
      <c r="C55" s="241"/>
      <c r="D55" s="241" t="s">
        <v>129</v>
      </c>
      <c r="E55" s="241"/>
      <c r="F55" s="241"/>
      <c r="G55" s="241"/>
      <c r="H55" s="241"/>
      <c r="I55" s="241" t="s">
        <v>130</v>
      </c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306" t="s">
        <v>131</v>
      </c>
      <c r="AC55" s="307"/>
      <c r="AD55" s="307"/>
      <c r="AE55" s="307"/>
      <c r="AF55" s="307"/>
      <c r="AG55" s="320"/>
      <c r="AH55" s="321"/>
    </row>
    <row r="56" spans="2:43" ht="12.75" customHeight="1">
      <c r="B56" s="242">
        <v>1</v>
      </c>
      <c r="C56" s="243"/>
      <c r="D56" s="244">
        <f>AB54</f>
        <v>0.3958333333333333</v>
      </c>
      <c r="E56" s="245"/>
      <c r="F56" s="245"/>
      <c r="G56" s="245"/>
      <c r="H56" s="245"/>
      <c r="I56" s="273" t="str">
        <f>'７節'!AE9</f>
        <v>中部</v>
      </c>
      <c r="J56" s="273"/>
      <c r="K56" s="273"/>
      <c r="L56" s="273"/>
      <c r="M56" s="273"/>
      <c r="N56" s="273"/>
      <c r="O56" s="273"/>
      <c r="P56" s="263"/>
      <c r="Q56" s="279"/>
      <c r="R56" s="477" t="s">
        <v>132</v>
      </c>
      <c r="S56" s="279"/>
      <c r="T56" s="263"/>
      <c r="U56" s="273" t="str">
        <f>'７節'!AF9</f>
        <v>金竜</v>
      </c>
      <c r="V56" s="273"/>
      <c r="W56" s="273"/>
      <c r="X56" s="273"/>
      <c r="Y56" s="273"/>
      <c r="Z56" s="273"/>
      <c r="AA56" s="273"/>
      <c r="AB56" s="301" t="str">
        <f>U57</f>
        <v>安桜</v>
      </c>
      <c r="AC56" s="302"/>
      <c r="AD56" s="302"/>
      <c r="AE56" s="302"/>
      <c r="AF56" s="302"/>
      <c r="AG56" s="318"/>
      <c r="AH56" s="308"/>
      <c r="AI56" s="237" t="str">
        <f>I57</f>
        <v>坂祝</v>
      </c>
      <c r="AJ56" s="312">
        <v>0</v>
      </c>
      <c r="AK56" s="312">
        <v>0</v>
      </c>
      <c r="AL56" s="312">
        <v>0</v>
      </c>
      <c r="AM56" s="312">
        <f>Q57+Q59</f>
        <v>0</v>
      </c>
      <c r="AN56" s="312">
        <f>S57+S59</f>
        <v>0</v>
      </c>
      <c r="AO56" s="312">
        <f>AM56-AN56</f>
        <v>0</v>
      </c>
      <c r="AP56" s="312">
        <f>AJ56*3+AL56*1</f>
        <v>0</v>
      </c>
      <c r="AQ56" s="322">
        <v>1</v>
      </c>
    </row>
    <row r="57" spans="2:43" ht="12.75" customHeight="1">
      <c r="B57" s="242">
        <v>2</v>
      </c>
      <c r="C57" s="243"/>
      <c r="D57" s="246">
        <f>D56+"1:0０"</f>
        <v>0.4375</v>
      </c>
      <c r="E57" s="243"/>
      <c r="F57" s="243"/>
      <c r="G57" s="243"/>
      <c r="H57" s="243"/>
      <c r="I57" s="273" t="str">
        <f>'７節'!AD9</f>
        <v>坂祝</v>
      </c>
      <c r="J57" s="273"/>
      <c r="K57" s="273"/>
      <c r="L57" s="273"/>
      <c r="M57" s="273"/>
      <c r="N57" s="273"/>
      <c r="O57" s="273"/>
      <c r="P57" s="266"/>
      <c r="Q57" s="280"/>
      <c r="R57" s="478" t="s">
        <v>132</v>
      </c>
      <c r="S57" s="280"/>
      <c r="T57" s="266"/>
      <c r="U57" s="273" t="str">
        <f>'７節'!AG9</f>
        <v>安桜</v>
      </c>
      <c r="V57" s="273"/>
      <c r="W57" s="273"/>
      <c r="X57" s="273"/>
      <c r="Y57" s="273"/>
      <c r="Z57" s="273"/>
      <c r="AA57" s="273"/>
      <c r="AB57" s="301" t="str">
        <f>I56</f>
        <v>中部</v>
      </c>
      <c r="AC57" s="302"/>
      <c r="AD57" s="302"/>
      <c r="AE57" s="302"/>
      <c r="AF57" s="302"/>
      <c r="AG57" s="318"/>
      <c r="AH57" s="308"/>
      <c r="AI57" s="237" t="str">
        <f>I56</f>
        <v>中部</v>
      </c>
      <c r="AJ57" s="312">
        <v>0</v>
      </c>
      <c r="AK57" s="312">
        <v>0</v>
      </c>
      <c r="AL57" s="312">
        <v>0</v>
      </c>
      <c r="AM57" s="312">
        <f>Q56+S59</f>
        <v>0</v>
      </c>
      <c r="AN57" s="312">
        <f>S56+Q59</f>
        <v>0</v>
      </c>
      <c r="AO57" s="312">
        <f>AM57-AN57</f>
        <v>0</v>
      </c>
      <c r="AP57" s="312">
        <f>AJ57*3+AL57*1</f>
        <v>0</v>
      </c>
      <c r="AQ57" s="322">
        <v>2</v>
      </c>
    </row>
    <row r="58" spans="2:43" ht="12.75" customHeight="1">
      <c r="B58" s="242">
        <v>3</v>
      </c>
      <c r="C58" s="243"/>
      <c r="D58" s="246">
        <f>D57+"1:2０"</f>
        <v>0.4930555555555556</v>
      </c>
      <c r="E58" s="243"/>
      <c r="F58" s="243"/>
      <c r="G58" s="243"/>
      <c r="H58" s="243"/>
      <c r="I58" s="261" t="str">
        <f>U56</f>
        <v>金竜</v>
      </c>
      <c r="J58" s="261"/>
      <c r="K58" s="261"/>
      <c r="L58" s="261"/>
      <c r="M58" s="261"/>
      <c r="N58" s="261"/>
      <c r="O58" s="262"/>
      <c r="P58" s="266"/>
      <c r="Q58" s="280"/>
      <c r="R58" s="478" t="s">
        <v>132</v>
      </c>
      <c r="S58" s="280"/>
      <c r="T58" s="266"/>
      <c r="U58" s="261" t="str">
        <f>U57</f>
        <v>安桜</v>
      </c>
      <c r="V58" s="261"/>
      <c r="W58" s="261"/>
      <c r="X58" s="261"/>
      <c r="Y58" s="261"/>
      <c r="Z58" s="261"/>
      <c r="AA58" s="262"/>
      <c r="AB58" s="301" t="str">
        <f>I57</f>
        <v>坂祝</v>
      </c>
      <c r="AC58" s="302"/>
      <c r="AD58" s="302"/>
      <c r="AE58" s="302"/>
      <c r="AF58" s="302"/>
      <c r="AG58" s="318"/>
      <c r="AH58" s="308"/>
      <c r="AI58" s="237" t="str">
        <f>U56</f>
        <v>金竜</v>
      </c>
      <c r="AJ58" s="312">
        <v>0</v>
      </c>
      <c r="AK58" s="312">
        <v>0</v>
      </c>
      <c r="AL58" s="312">
        <v>0</v>
      </c>
      <c r="AM58" s="312">
        <f>S56+Q58</f>
        <v>0</v>
      </c>
      <c r="AN58" s="312">
        <f>Q56+S58</f>
        <v>0</v>
      </c>
      <c r="AO58" s="312">
        <f>AM58-AN58</f>
        <v>0</v>
      </c>
      <c r="AP58" s="312">
        <f>AJ58*3+AL58*1</f>
        <v>0</v>
      </c>
      <c r="AQ58" s="322">
        <v>3</v>
      </c>
    </row>
    <row r="59" spans="2:43" ht="12.75" customHeight="1">
      <c r="B59" s="247">
        <v>4</v>
      </c>
      <c r="C59" s="248"/>
      <c r="D59" s="249">
        <f>D57+"2：2０"</f>
        <v>0.5347222222222222</v>
      </c>
      <c r="E59" s="250"/>
      <c r="F59" s="250"/>
      <c r="G59" s="250"/>
      <c r="H59" s="250"/>
      <c r="I59" s="270" t="str">
        <f>I57</f>
        <v>坂祝</v>
      </c>
      <c r="J59" s="270"/>
      <c r="K59" s="270"/>
      <c r="L59" s="270"/>
      <c r="M59" s="270"/>
      <c r="N59" s="270"/>
      <c r="O59" s="271"/>
      <c r="P59" s="272"/>
      <c r="Q59" s="285"/>
      <c r="R59" s="480" t="s">
        <v>132</v>
      </c>
      <c r="S59" s="285"/>
      <c r="T59" s="272"/>
      <c r="U59" s="270" t="str">
        <f>I56</f>
        <v>中部</v>
      </c>
      <c r="V59" s="270"/>
      <c r="W59" s="270"/>
      <c r="X59" s="270"/>
      <c r="Y59" s="270"/>
      <c r="Z59" s="270"/>
      <c r="AA59" s="270"/>
      <c r="AB59" s="435" t="str">
        <f>U56</f>
        <v>金竜</v>
      </c>
      <c r="AC59" s="436"/>
      <c r="AD59" s="436"/>
      <c r="AE59" s="436"/>
      <c r="AF59" s="436"/>
      <c r="AG59" s="437"/>
      <c r="AH59" s="308"/>
      <c r="AI59" s="237" t="str">
        <f>U57</f>
        <v>安桜</v>
      </c>
      <c r="AJ59" s="312">
        <v>0</v>
      </c>
      <c r="AK59" s="312">
        <v>0</v>
      </c>
      <c r="AL59" s="312">
        <v>0</v>
      </c>
      <c r="AM59" s="312">
        <f>S57+S58</f>
        <v>0</v>
      </c>
      <c r="AN59" s="312">
        <f>Q57+Q58</f>
        <v>0</v>
      </c>
      <c r="AO59" s="312">
        <f>AM59-AN59</f>
        <v>0</v>
      </c>
      <c r="AP59" s="312">
        <f>AJ59*3+AL59*1</f>
        <v>0</v>
      </c>
      <c r="AQ59" s="322">
        <v>4</v>
      </c>
    </row>
    <row r="60" spans="2:34" ht="13.5">
      <c r="B60" s="258"/>
      <c r="C60" s="258"/>
      <c r="D60" s="259"/>
      <c r="E60" s="259"/>
      <c r="F60" s="259"/>
      <c r="G60" s="259"/>
      <c r="H60" s="259"/>
      <c r="I60" s="273"/>
      <c r="J60" s="273"/>
      <c r="K60" s="273"/>
      <c r="L60" s="273"/>
      <c r="M60" s="273"/>
      <c r="N60" s="273"/>
      <c r="O60" s="273"/>
      <c r="P60" s="263"/>
      <c r="Q60" s="289"/>
      <c r="R60" s="289"/>
      <c r="S60" s="289"/>
      <c r="T60" s="263"/>
      <c r="U60" s="273"/>
      <c r="V60" s="273"/>
      <c r="W60" s="273"/>
      <c r="X60" s="273"/>
      <c r="Y60" s="273"/>
      <c r="Z60" s="273"/>
      <c r="AA60" s="273"/>
      <c r="AB60" s="308"/>
      <c r="AC60" s="308"/>
      <c r="AD60" s="308"/>
      <c r="AE60" s="308"/>
      <c r="AF60" s="308"/>
      <c r="AG60" s="308"/>
      <c r="AH60" s="308"/>
    </row>
    <row r="61" spans="2:43" ht="13.5"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</row>
    <row r="62" spans="2:43" ht="13.5"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</row>
    <row r="63" spans="2:43" ht="13.5"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</row>
    <row r="64" spans="2:43" ht="13.5"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</row>
    <row r="65" spans="2:43" ht="13.5"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</row>
    <row r="66" spans="2:43" ht="13.5"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</row>
    <row r="67" spans="2:43" ht="13.5"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</row>
    <row r="68" spans="2:34" ht="13.5">
      <c r="B68" s="258"/>
      <c r="C68" s="258"/>
      <c r="D68" s="259"/>
      <c r="E68" s="259"/>
      <c r="F68" s="259"/>
      <c r="G68" s="259"/>
      <c r="H68" s="259"/>
      <c r="I68" s="273"/>
      <c r="J68" s="273"/>
      <c r="K68" s="273"/>
      <c r="L68" s="273"/>
      <c r="M68" s="273"/>
      <c r="N68" s="273"/>
      <c r="O68" s="273"/>
      <c r="P68" s="263"/>
      <c r="Q68" s="289"/>
      <c r="R68" s="289"/>
      <c r="S68" s="289"/>
      <c r="T68" s="263"/>
      <c r="U68" s="273"/>
      <c r="V68" s="273"/>
      <c r="W68" s="273"/>
      <c r="X68" s="273"/>
      <c r="Y68" s="273"/>
      <c r="Z68" s="273"/>
      <c r="AA68" s="273"/>
      <c r="AB68" s="308"/>
      <c r="AC68" s="308"/>
      <c r="AD68" s="308"/>
      <c r="AE68" s="308"/>
      <c r="AF68" s="308"/>
      <c r="AG68" s="308"/>
      <c r="AH68" s="308"/>
    </row>
    <row r="69" spans="2:34" ht="13.5">
      <c r="B69" s="258"/>
      <c r="C69" s="258"/>
      <c r="D69" s="259"/>
      <c r="E69" s="259"/>
      <c r="F69" s="259"/>
      <c r="G69" s="259"/>
      <c r="H69" s="259"/>
      <c r="I69" s="273"/>
      <c r="J69" s="273"/>
      <c r="K69" s="273"/>
      <c r="L69" s="273"/>
      <c r="M69" s="273"/>
      <c r="N69" s="273"/>
      <c r="O69" s="273"/>
      <c r="P69" s="263"/>
      <c r="Q69" s="289"/>
      <c r="R69" s="289"/>
      <c r="S69" s="289"/>
      <c r="T69" s="263"/>
      <c r="U69" s="273"/>
      <c r="V69" s="273"/>
      <c r="W69" s="273"/>
      <c r="X69" s="273"/>
      <c r="Y69" s="273"/>
      <c r="Z69" s="273"/>
      <c r="AA69" s="273"/>
      <c r="AB69" s="308"/>
      <c r="AC69" s="308"/>
      <c r="AD69" s="308"/>
      <c r="AE69" s="308"/>
      <c r="AF69" s="308"/>
      <c r="AG69" s="308"/>
      <c r="AH69" s="308"/>
    </row>
    <row r="70" spans="2:34" ht="13.5">
      <c r="B70" s="258"/>
      <c r="C70" s="258"/>
      <c r="D70" s="259"/>
      <c r="E70" s="259"/>
      <c r="F70" s="259"/>
      <c r="G70" s="259"/>
      <c r="H70" s="259"/>
      <c r="I70" s="273"/>
      <c r="J70" s="273"/>
      <c r="K70" s="273"/>
      <c r="L70" s="273"/>
      <c r="M70" s="273"/>
      <c r="N70" s="273"/>
      <c r="O70" s="273"/>
      <c r="P70" s="263"/>
      <c r="Q70" s="289"/>
      <c r="R70" s="289"/>
      <c r="S70" s="289"/>
      <c r="T70" s="263"/>
      <c r="U70" s="273"/>
      <c r="V70" s="273"/>
      <c r="W70" s="273"/>
      <c r="X70" s="273"/>
      <c r="Y70" s="273"/>
      <c r="Z70" s="273"/>
      <c r="AA70" s="273"/>
      <c r="AB70" s="308"/>
      <c r="AC70" s="308"/>
      <c r="AD70" s="308"/>
      <c r="AE70" s="308"/>
      <c r="AF70" s="308"/>
      <c r="AG70" s="308"/>
      <c r="AH70" s="308"/>
    </row>
  </sheetData>
  <sheetProtection/>
  <mergeCells count="183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</mergeCells>
  <printOptions/>
  <pageMargins left="0.7" right="0.7" top="0.75" bottom="0.75" header="0.3" footer="0.3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K50"/>
  <sheetViews>
    <sheetView workbookViewId="0" topLeftCell="A1">
      <selection activeCell="I5" sqref="I5:K5"/>
    </sheetView>
  </sheetViews>
  <sheetFormatPr defaultColWidth="2.50390625" defaultRowHeight="13.5"/>
  <cols>
    <col min="1" max="8" width="2.50390625" style="323" customWidth="1"/>
    <col min="9" max="50" width="4.25390625" style="323" customWidth="1"/>
    <col min="51" max="51" width="2.50390625" style="323" customWidth="1"/>
    <col min="52" max="16384" width="2.50390625" style="323" customWidth="1"/>
  </cols>
  <sheetData>
    <row r="1" spans="1:32" ht="13.5" customHeight="1">
      <c r="A1" s="324" t="s">
        <v>183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</row>
    <row r="2" spans="1:41" ht="13.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409"/>
      <c r="AH2" s="409"/>
      <c r="AI2" s="409"/>
      <c r="AJ2" s="409"/>
      <c r="AK2" s="409"/>
      <c r="AL2" s="409"/>
      <c r="AN2" s="410"/>
      <c r="AO2" s="410"/>
    </row>
    <row r="3" spans="2:43" ht="14.25">
      <c r="B3" s="325"/>
      <c r="C3" s="325"/>
      <c r="D3" s="325"/>
      <c r="E3" s="326" t="s">
        <v>68</v>
      </c>
      <c r="F3" s="326"/>
      <c r="G3" s="326"/>
      <c r="H3" s="326"/>
      <c r="I3" s="323" t="s">
        <v>143</v>
      </c>
      <c r="AH3" s="411"/>
      <c r="AI3" s="411"/>
      <c r="AJ3" s="411"/>
      <c r="AK3" s="411"/>
      <c r="AM3" s="367"/>
      <c r="AN3" s="412"/>
      <c r="AO3" s="412"/>
      <c r="AQ3" s="410"/>
    </row>
    <row r="4" spans="2:40" ht="14.25">
      <c r="B4" s="325"/>
      <c r="C4" s="325"/>
      <c r="D4" s="325"/>
      <c r="E4" s="326"/>
      <c r="F4" s="326"/>
      <c r="G4" s="326"/>
      <c r="H4" s="326"/>
      <c r="I4" s="331" t="s">
        <v>68</v>
      </c>
      <c r="J4" s="332"/>
      <c r="K4" s="333"/>
      <c r="L4" s="331" t="s">
        <v>69</v>
      </c>
      <c r="M4" s="332"/>
      <c r="N4" s="333"/>
      <c r="O4" s="331" t="s">
        <v>70</v>
      </c>
      <c r="P4" s="332"/>
      <c r="Q4" s="332"/>
      <c r="R4" s="331" t="s">
        <v>71</v>
      </c>
      <c r="S4" s="332"/>
      <c r="T4" s="332"/>
      <c r="U4" s="370" t="s">
        <v>72</v>
      </c>
      <c r="V4" s="371"/>
      <c r="W4" s="371"/>
      <c r="X4" s="331" t="s">
        <v>73</v>
      </c>
      <c r="Y4" s="332"/>
      <c r="Z4" s="332"/>
      <c r="AA4" s="331" t="s">
        <v>74</v>
      </c>
      <c r="AB4" s="332"/>
      <c r="AC4" s="333"/>
      <c r="AD4" s="332" t="s">
        <v>75</v>
      </c>
      <c r="AE4" s="332"/>
      <c r="AF4" s="332"/>
      <c r="AG4" s="332"/>
      <c r="AH4" s="413"/>
      <c r="AI4" s="411"/>
      <c r="AJ4" s="411"/>
      <c r="AK4" s="411"/>
      <c r="AL4" s="414"/>
      <c r="AM4" s="415"/>
      <c r="AN4" s="323" t="s">
        <v>76</v>
      </c>
    </row>
    <row r="5" spans="3:40" ht="13.5" customHeight="1">
      <c r="C5" s="327" t="s">
        <v>77</v>
      </c>
      <c r="D5" s="327"/>
      <c r="E5" s="327"/>
      <c r="F5" s="327"/>
      <c r="G5" s="327"/>
      <c r="H5" s="327"/>
      <c r="I5" s="334" t="s">
        <v>80</v>
      </c>
      <c r="J5" s="335"/>
      <c r="K5" s="336"/>
      <c r="L5" s="334" t="s">
        <v>79</v>
      </c>
      <c r="M5" s="335"/>
      <c r="N5" s="336"/>
      <c r="O5" s="334" t="s">
        <v>184</v>
      </c>
      <c r="P5" s="337"/>
      <c r="Q5" s="335"/>
      <c r="R5" s="334" t="s">
        <v>81</v>
      </c>
      <c r="S5" s="337"/>
      <c r="T5" s="335"/>
      <c r="U5" s="372" t="s">
        <v>185</v>
      </c>
      <c r="V5" s="373"/>
      <c r="W5" s="374"/>
      <c r="X5" s="375" t="s">
        <v>157</v>
      </c>
      <c r="Y5" s="387"/>
      <c r="Z5" s="387"/>
      <c r="AA5" s="375" t="s">
        <v>163</v>
      </c>
      <c r="AB5" s="387"/>
      <c r="AC5" s="388"/>
      <c r="AD5" s="375">
        <v>8</v>
      </c>
      <c r="AE5" s="387"/>
      <c r="AF5" s="387"/>
      <c r="AG5" s="388"/>
      <c r="AH5" s="411"/>
      <c r="AI5" s="411"/>
      <c r="AJ5" s="411"/>
      <c r="AK5" s="411"/>
      <c r="AL5" s="414"/>
      <c r="AM5" s="367"/>
      <c r="AN5" s="416" t="s">
        <v>86</v>
      </c>
    </row>
    <row r="6" spans="3:40" ht="13.5" customHeight="1">
      <c r="C6" s="327" t="s">
        <v>87</v>
      </c>
      <c r="D6" s="327"/>
      <c r="E6" s="327"/>
      <c r="F6" s="327"/>
      <c r="G6" s="327"/>
      <c r="H6" s="327"/>
      <c r="I6" s="429">
        <v>45185</v>
      </c>
      <c r="J6" s="430"/>
      <c r="K6" s="431"/>
      <c r="L6" s="429">
        <v>45178</v>
      </c>
      <c r="M6" s="430"/>
      <c r="N6" s="431"/>
      <c r="O6" s="429">
        <v>45185</v>
      </c>
      <c r="P6" s="430"/>
      <c r="Q6" s="431"/>
      <c r="R6" s="429">
        <v>45185</v>
      </c>
      <c r="S6" s="430"/>
      <c r="T6" s="431"/>
      <c r="U6" s="429">
        <v>45185</v>
      </c>
      <c r="V6" s="430"/>
      <c r="W6" s="431"/>
      <c r="X6" s="429">
        <v>45185</v>
      </c>
      <c r="Y6" s="430"/>
      <c r="Z6" s="431"/>
      <c r="AA6" s="429">
        <v>45178</v>
      </c>
      <c r="AB6" s="430"/>
      <c r="AC6" s="431"/>
      <c r="AD6" s="429">
        <v>45185</v>
      </c>
      <c r="AE6" s="430"/>
      <c r="AF6" s="430"/>
      <c r="AG6" s="431"/>
      <c r="AH6" s="411"/>
      <c r="AI6" s="411"/>
      <c r="AJ6" s="411"/>
      <c r="AK6" s="411"/>
      <c r="AL6" s="414"/>
      <c r="AM6" s="367"/>
      <c r="AN6" s="323" t="s">
        <v>88</v>
      </c>
    </row>
    <row r="7" spans="3:39" ht="13.5" customHeight="1">
      <c r="C7" s="327" t="s">
        <v>89</v>
      </c>
      <c r="D7" s="327"/>
      <c r="E7" s="327"/>
      <c r="F7" s="327"/>
      <c r="G7" s="327"/>
      <c r="H7" s="327"/>
      <c r="I7" s="341">
        <v>0.5625</v>
      </c>
      <c r="J7" s="339"/>
      <c r="K7" s="340"/>
      <c r="L7" s="341">
        <v>0.3958333333333333</v>
      </c>
      <c r="M7" s="339"/>
      <c r="N7" s="340"/>
      <c r="O7" s="341">
        <v>0.3958333333333333</v>
      </c>
      <c r="P7" s="339"/>
      <c r="Q7" s="340"/>
      <c r="R7" s="341">
        <v>0.375</v>
      </c>
      <c r="S7" s="339"/>
      <c r="T7" s="340"/>
      <c r="U7" s="341">
        <v>0.6041666666666666</v>
      </c>
      <c r="V7" s="339"/>
      <c r="W7" s="340"/>
      <c r="X7" s="341">
        <v>0.5625</v>
      </c>
      <c r="Y7" s="339"/>
      <c r="Z7" s="340"/>
      <c r="AA7" s="341">
        <v>0.3958333333333333</v>
      </c>
      <c r="AB7" s="339"/>
      <c r="AC7" s="340"/>
      <c r="AD7" s="341">
        <v>0.3958333333333333</v>
      </c>
      <c r="AE7" s="339"/>
      <c r="AF7" s="389"/>
      <c r="AG7" s="340"/>
      <c r="AH7" s="411"/>
      <c r="AI7" s="411"/>
      <c r="AJ7" s="411"/>
      <c r="AK7" s="411"/>
      <c r="AL7" s="414"/>
      <c r="AM7" s="367"/>
    </row>
    <row r="8" spans="9:46" ht="13.5">
      <c r="I8" s="342">
        <v>1</v>
      </c>
      <c r="J8" s="343">
        <v>2</v>
      </c>
      <c r="K8" s="344">
        <v>3</v>
      </c>
      <c r="L8" s="342">
        <v>4</v>
      </c>
      <c r="M8" s="343">
        <v>5</v>
      </c>
      <c r="N8" s="345">
        <v>6</v>
      </c>
      <c r="O8" s="342">
        <v>7</v>
      </c>
      <c r="P8" s="343">
        <v>8</v>
      </c>
      <c r="Q8" s="345">
        <v>9</v>
      </c>
      <c r="R8" s="342">
        <v>10</v>
      </c>
      <c r="S8" s="343">
        <v>11</v>
      </c>
      <c r="T8" s="345">
        <v>12</v>
      </c>
      <c r="U8" s="342">
        <v>13</v>
      </c>
      <c r="V8" s="343">
        <v>14</v>
      </c>
      <c r="W8" s="345">
        <v>15</v>
      </c>
      <c r="X8" s="342">
        <v>16</v>
      </c>
      <c r="Y8" s="345">
        <v>17</v>
      </c>
      <c r="Z8" s="345">
        <v>18</v>
      </c>
      <c r="AA8" s="390">
        <v>19</v>
      </c>
      <c r="AB8" s="343">
        <v>20</v>
      </c>
      <c r="AC8" s="344">
        <v>21</v>
      </c>
      <c r="AD8" s="391">
        <v>22</v>
      </c>
      <c r="AE8" s="345">
        <v>23</v>
      </c>
      <c r="AF8" s="345">
        <v>24</v>
      </c>
      <c r="AG8" s="344">
        <v>25</v>
      </c>
      <c r="AH8" s="411"/>
      <c r="AI8" s="411"/>
      <c r="AJ8" s="411"/>
      <c r="AK8" s="411"/>
      <c r="AL8" s="417"/>
      <c r="AM8" s="418" t="s">
        <v>90</v>
      </c>
      <c r="AN8" s="419" t="s">
        <v>91</v>
      </c>
      <c r="AO8" s="386"/>
      <c r="AP8" s="386"/>
      <c r="AQ8" s="386"/>
      <c r="AR8" s="386"/>
      <c r="AS8" s="386"/>
      <c r="AT8" s="386"/>
    </row>
    <row r="9" spans="3:46" ht="13.5" customHeight="1">
      <c r="C9" s="328" t="s">
        <v>186</v>
      </c>
      <c r="I9" s="346" t="str">
        <f>'リーグ組合せ'!D2</f>
        <v>美濃</v>
      </c>
      <c r="J9" s="347" t="str">
        <f>'リーグ組合せ'!D10</f>
        <v>アンフィニ青</v>
      </c>
      <c r="K9" s="348" t="str">
        <f>'リーグ組合せ'!D6</f>
        <v>旭ヶ丘</v>
      </c>
      <c r="L9" s="349" t="str">
        <f>'リーグ組合せ'!D7</f>
        <v>武儀</v>
      </c>
      <c r="M9" s="350" t="str">
        <f>'リーグ組合せ'!D3</f>
        <v>大和</v>
      </c>
      <c r="N9" s="351" t="str">
        <f>'リーグ組合せ'!D8</f>
        <v>桜ヶ丘</v>
      </c>
      <c r="O9" s="352" t="str">
        <f>'リーグ組合せ'!D4</f>
        <v>山手</v>
      </c>
      <c r="P9" s="353" t="str">
        <f>'リーグ組合せ'!D9</f>
        <v>土田</v>
      </c>
      <c r="Q9" s="376" t="str">
        <f>'リーグ組合せ'!D5</f>
        <v>加茂野</v>
      </c>
      <c r="R9" s="346" t="str">
        <f>'リーグ組合せ'!D11</f>
        <v>御嵩</v>
      </c>
      <c r="S9" s="347" t="str">
        <f>'リーグ組合せ'!D19</f>
        <v>スカーボ</v>
      </c>
      <c r="T9" s="377" t="str">
        <f>'リーグ組合せ'!D15</f>
        <v>瀬尻</v>
      </c>
      <c r="U9" s="346" t="str">
        <f>'リーグ組合せ'!D16</f>
        <v>西可児</v>
      </c>
      <c r="V9" s="378" t="str">
        <f>'リーグ組合せ'!D12</f>
        <v>太田</v>
      </c>
      <c r="W9" s="378" t="str">
        <f>'リーグ組合せ'!D17</f>
        <v>今渡</v>
      </c>
      <c r="X9" s="346" t="str">
        <f>'リーグ組合せ'!D13</f>
        <v>コヴィーダ</v>
      </c>
      <c r="Y9" s="392" t="str">
        <f>'リーグ組合せ'!D18</f>
        <v>アンフィニ白</v>
      </c>
      <c r="Z9" s="351" t="str">
        <f>'リーグ組合せ'!D14</f>
        <v>郡上八幡</v>
      </c>
      <c r="AA9" s="346" t="str">
        <f>'リーグ組合せ'!D25</f>
        <v>下有知</v>
      </c>
      <c r="AB9" s="393" t="str">
        <f>'リーグ組合せ'!D26</f>
        <v>ティグレイ</v>
      </c>
      <c r="AC9" s="351" t="str">
        <f>'リーグ組合せ'!D21</f>
        <v>金竜</v>
      </c>
      <c r="AD9" s="346" t="str">
        <f>'リーグ組合せ'!D24</f>
        <v>安桜</v>
      </c>
      <c r="AE9" s="376" t="str">
        <f>'リーグ組合せ'!D23</f>
        <v>坂祝</v>
      </c>
      <c r="AF9" s="432" t="str">
        <f>'リーグ組合せ'!D20</f>
        <v>中部</v>
      </c>
      <c r="AG9" s="351" t="str">
        <f>'リーグ組合せ'!D22</f>
        <v>関さくら</v>
      </c>
      <c r="AH9" s="411"/>
      <c r="AI9" s="411"/>
      <c r="AJ9" s="411"/>
      <c r="AK9" s="411"/>
      <c r="AL9" s="420"/>
      <c r="AN9" s="386"/>
      <c r="AO9" s="386"/>
      <c r="AP9" s="386"/>
      <c r="AQ9" s="419" t="s">
        <v>93</v>
      </c>
      <c r="AR9" s="386"/>
      <c r="AS9" s="386"/>
      <c r="AT9" s="386"/>
    </row>
    <row r="10" spans="3:40" ht="13.5" customHeight="1">
      <c r="C10" s="329">
        <v>45185</v>
      </c>
      <c r="D10" s="329"/>
      <c r="E10" s="329"/>
      <c r="F10" s="329"/>
      <c r="G10" s="329"/>
      <c r="H10" s="330"/>
      <c r="I10" s="354"/>
      <c r="J10" s="355"/>
      <c r="K10" s="356"/>
      <c r="L10" s="349"/>
      <c r="M10" s="350"/>
      <c r="N10" s="357"/>
      <c r="O10" s="352"/>
      <c r="P10" s="353"/>
      <c r="Q10" s="379"/>
      <c r="R10" s="354"/>
      <c r="S10" s="355"/>
      <c r="T10" s="380"/>
      <c r="U10" s="354"/>
      <c r="V10" s="381"/>
      <c r="W10" s="381"/>
      <c r="X10" s="354"/>
      <c r="Y10" s="397"/>
      <c r="Z10" s="357"/>
      <c r="AA10" s="354"/>
      <c r="AB10" s="398"/>
      <c r="AC10" s="357"/>
      <c r="AD10" s="354"/>
      <c r="AE10" s="379"/>
      <c r="AF10" s="433"/>
      <c r="AG10" s="357"/>
      <c r="AH10" s="411"/>
      <c r="AI10" s="411"/>
      <c r="AJ10" s="411"/>
      <c r="AK10" s="411"/>
      <c r="AL10" s="420"/>
      <c r="AM10" s="421" t="s">
        <v>90</v>
      </c>
      <c r="AN10" s="323" t="s">
        <v>94</v>
      </c>
    </row>
    <row r="11" spans="9:46" ht="21.75" customHeight="1">
      <c r="I11" s="354"/>
      <c r="J11" s="355"/>
      <c r="K11" s="356"/>
      <c r="L11" s="349"/>
      <c r="M11" s="350"/>
      <c r="N11" s="357"/>
      <c r="O11" s="352"/>
      <c r="P11" s="353"/>
      <c r="Q11" s="379"/>
      <c r="R11" s="354"/>
      <c r="S11" s="355"/>
      <c r="T11" s="380"/>
      <c r="U11" s="354"/>
      <c r="V11" s="381"/>
      <c r="W11" s="381"/>
      <c r="X11" s="354"/>
      <c r="Y11" s="397"/>
      <c r="Z11" s="357"/>
      <c r="AA11" s="354"/>
      <c r="AB11" s="398"/>
      <c r="AC11" s="357"/>
      <c r="AD11" s="354"/>
      <c r="AE11" s="379"/>
      <c r="AF11" s="433"/>
      <c r="AG11" s="357"/>
      <c r="AH11" s="411"/>
      <c r="AI11" s="411"/>
      <c r="AJ11" s="411"/>
      <c r="AK11" s="411"/>
      <c r="AL11" s="420"/>
      <c r="AM11" s="422" t="s">
        <v>90</v>
      </c>
      <c r="AN11" s="423" t="s">
        <v>95</v>
      </c>
      <c r="AO11" s="423"/>
      <c r="AP11" s="423"/>
      <c r="AQ11" s="423"/>
      <c r="AR11" s="423"/>
      <c r="AS11" s="423"/>
      <c r="AT11" s="423"/>
    </row>
    <row r="12" spans="9:46" ht="13.5" customHeight="1">
      <c r="I12" s="354"/>
      <c r="J12" s="355"/>
      <c r="K12" s="356"/>
      <c r="L12" s="349"/>
      <c r="M12" s="350"/>
      <c r="N12" s="357"/>
      <c r="O12" s="352"/>
      <c r="P12" s="353"/>
      <c r="Q12" s="379"/>
      <c r="R12" s="354"/>
      <c r="S12" s="355"/>
      <c r="T12" s="380"/>
      <c r="U12" s="354"/>
      <c r="V12" s="381"/>
      <c r="W12" s="381"/>
      <c r="X12" s="354"/>
      <c r="Y12" s="397"/>
      <c r="Z12" s="357"/>
      <c r="AA12" s="354"/>
      <c r="AB12" s="398"/>
      <c r="AC12" s="357"/>
      <c r="AD12" s="354"/>
      <c r="AE12" s="379"/>
      <c r="AF12" s="433"/>
      <c r="AG12" s="357"/>
      <c r="AH12" s="411"/>
      <c r="AI12" s="411"/>
      <c r="AJ12" s="411"/>
      <c r="AK12" s="411"/>
      <c r="AL12" s="420"/>
      <c r="AM12" s="422" t="s">
        <v>90</v>
      </c>
      <c r="AN12" s="423" t="s">
        <v>96</v>
      </c>
      <c r="AO12" s="423"/>
      <c r="AP12" s="423"/>
      <c r="AQ12" s="423"/>
      <c r="AR12" s="423"/>
      <c r="AS12" s="423"/>
      <c r="AT12" s="423"/>
    </row>
    <row r="13" spans="9:45" ht="30" customHeight="1">
      <c r="I13" s="358"/>
      <c r="J13" s="359"/>
      <c r="K13" s="360"/>
      <c r="L13" s="361"/>
      <c r="M13" s="362"/>
      <c r="N13" s="363"/>
      <c r="O13" s="364"/>
      <c r="P13" s="365"/>
      <c r="Q13" s="382"/>
      <c r="R13" s="358"/>
      <c r="S13" s="359"/>
      <c r="T13" s="383"/>
      <c r="U13" s="358"/>
      <c r="V13" s="384"/>
      <c r="W13" s="384"/>
      <c r="X13" s="358"/>
      <c r="Y13" s="402"/>
      <c r="Z13" s="363"/>
      <c r="AA13" s="358"/>
      <c r="AB13" s="403"/>
      <c r="AC13" s="363"/>
      <c r="AD13" s="358"/>
      <c r="AE13" s="382"/>
      <c r="AF13" s="434"/>
      <c r="AG13" s="363"/>
      <c r="AH13" s="411"/>
      <c r="AI13" s="411"/>
      <c r="AJ13" s="411"/>
      <c r="AK13" s="411"/>
      <c r="AL13" s="420"/>
      <c r="AM13" s="422" t="s">
        <v>90</v>
      </c>
      <c r="AN13" s="386" t="s">
        <v>97</v>
      </c>
      <c r="AO13" s="424"/>
      <c r="AP13" s="424"/>
      <c r="AQ13" s="424"/>
      <c r="AR13" s="424"/>
      <c r="AS13" s="386"/>
    </row>
    <row r="14" spans="34:40" ht="13.5">
      <c r="AH14" s="411"/>
      <c r="AI14" s="411"/>
      <c r="AJ14" s="411"/>
      <c r="AK14" s="411"/>
      <c r="AM14" s="421" t="s">
        <v>90</v>
      </c>
      <c r="AN14" s="323" t="s">
        <v>98</v>
      </c>
    </row>
    <row r="15" spans="39:63" ht="17.25" customHeight="1">
      <c r="AM15" s="421" t="s">
        <v>90</v>
      </c>
      <c r="AN15" s="386" t="s">
        <v>99</v>
      </c>
      <c r="AO15" s="386"/>
      <c r="AP15" s="386"/>
      <c r="AQ15" s="386"/>
      <c r="AR15" s="386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</row>
    <row r="16" spans="9:63" ht="17.25">
      <c r="I16" s="366" t="s">
        <v>149</v>
      </c>
      <c r="J16" s="367"/>
      <c r="T16" s="385"/>
      <c r="AM16" s="422" t="s">
        <v>90</v>
      </c>
      <c r="AN16" s="423" t="s">
        <v>101</v>
      </c>
      <c r="AO16" s="423"/>
      <c r="AP16" s="423"/>
      <c r="AQ16" s="423"/>
      <c r="AR16" s="423"/>
      <c r="AS16" s="423"/>
      <c r="AT16" s="423"/>
      <c r="AZ16" s="425"/>
      <c r="BA16" s="425"/>
      <c r="BB16" s="425"/>
      <c r="BC16" s="425"/>
      <c r="BD16" s="425"/>
      <c r="BE16" s="425"/>
      <c r="BF16" s="425"/>
      <c r="BG16" s="425"/>
      <c r="BH16" s="425"/>
      <c r="BI16" s="425"/>
      <c r="BJ16" s="425"/>
      <c r="BK16" s="425"/>
    </row>
    <row r="17" spans="9:63" ht="17.25">
      <c r="I17" s="367"/>
      <c r="J17" s="367"/>
      <c r="T17" s="385"/>
      <c r="AM17" s="421" t="s">
        <v>90</v>
      </c>
      <c r="AN17" s="323" t="s">
        <v>102</v>
      </c>
      <c r="AZ17" s="425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425"/>
    </row>
    <row r="18" spans="9:63" ht="17.25">
      <c r="I18" s="368"/>
      <c r="J18" s="367"/>
      <c r="T18" s="385"/>
      <c r="AM18" s="421" t="s">
        <v>90</v>
      </c>
      <c r="AN18" s="386" t="s">
        <v>103</v>
      </c>
      <c r="AO18" s="386"/>
      <c r="AZ18" s="425"/>
      <c r="BA18" s="425"/>
      <c r="BB18" s="425"/>
      <c r="BC18" s="425"/>
      <c r="BD18" s="425"/>
      <c r="BE18" s="425"/>
      <c r="BF18" s="425"/>
      <c r="BG18" s="425"/>
      <c r="BH18" s="425"/>
      <c r="BI18" s="425"/>
      <c r="BJ18" s="425"/>
      <c r="BK18" s="425"/>
    </row>
    <row r="19" spans="9:63" ht="17.25" customHeight="1">
      <c r="I19" s="369" t="s">
        <v>104</v>
      </c>
      <c r="J19" s="367"/>
      <c r="T19" s="385"/>
      <c r="AE19" s="408"/>
      <c r="AF19" s="408"/>
      <c r="AM19" s="418" t="s">
        <v>90</v>
      </c>
      <c r="AN19" s="386" t="s">
        <v>105</v>
      </c>
      <c r="AO19" s="386"/>
      <c r="AP19" s="386"/>
      <c r="AQ19" s="386"/>
      <c r="AR19" s="386"/>
      <c r="AS19" s="386"/>
      <c r="AT19" s="386"/>
      <c r="AZ19" s="425"/>
      <c r="BA19" s="425"/>
      <c r="BB19" s="425"/>
      <c r="BC19" s="425"/>
      <c r="BD19" s="425"/>
      <c r="BE19" s="425"/>
      <c r="BF19" s="425"/>
      <c r="BG19" s="425"/>
      <c r="BH19" s="425"/>
      <c r="BI19" s="425"/>
      <c r="BJ19" s="425"/>
      <c r="BK19" s="425"/>
    </row>
    <row r="20" spans="9:63" ht="17.25">
      <c r="I20" s="369" t="s">
        <v>106</v>
      </c>
      <c r="J20" s="367"/>
      <c r="T20" s="385"/>
      <c r="AE20" s="408"/>
      <c r="AF20" s="408"/>
      <c r="AM20" s="422" t="s">
        <v>90</v>
      </c>
      <c r="AN20" s="423" t="s">
        <v>107</v>
      </c>
      <c r="AO20" s="423"/>
      <c r="AP20" s="423"/>
      <c r="AQ20" s="423"/>
      <c r="AR20" s="423"/>
      <c r="AS20" s="423"/>
      <c r="AT20" s="423"/>
      <c r="AZ20" s="425"/>
      <c r="BA20" s="425"/>
      <c r="BB20" s="425"/>
      <c r="BC20" s="425"/>
      <c r="BD20" s="425"/>
      <c r="BE20" s="425"/>
      <c r="BF20" s="425"/>
      <c r="BG20" s="425"/>
      <c r="BH20" s="425"/>
      <c r="BI20" s="425"/>
      <c r="BJ20" s="425"/>
      <c r="BK20" s="425"/>
    </row>
    <row r="21" spans="28:63" ht="17.25">
      <c r="AB21" s="386"/>
      <c r="AM21" s="421" t="s">
        <v>90</v>
      </c>
      <c r="AN21" s="386" t="s">
        <v>108</v>
      </c>
      <c r="AO21" s="386"/>
      <c r="AP21" s="386"/>
      <c r="AQ21" s="386"/>
      <c r="AR21" s="386"/>
      <c r="AS21" s="386"/>
      <c r="AT21" s="386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</row>
    <row r="22" spans="39:63" ht="17.25">
      <c r="AM22" s="418" t="s">
        <v>90</v>
      </c>
      <c r="AN22" s="386" t="s">
        <v>109</v>
      </c>
      <c r="AO22" s="386"/>
      <c r="AP22" s="386"/>
      <c r="AQ22" s="386"/>
      <c r="AR22" s="386"/>
      <c r="AS22" s="386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</row>
    <row r="23" spans="39:63" ht="17.25">
      <c r="AM23" s="421" t="s">
        <v>90</v>
      </c>
      <c r="AN23" s="386" t="s">
        <v>110</v>
      </c>
      <c r="AO23" s="386"/>
      <c r="AP23" s="386"/>
      <c r="AQ23" s="386"/>
      <c r="AR23" s="386"/>
      <c r="AS23" s="386"/>
      <c r="AT23" s="386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</row>
    <row r="24" spans="28:63" ht="17.25">
      <c r="AB24" s="386"/>
      <c r="AM24" s="421" t="s">
        <v>90</v>
      </c>
      <c r="AN24" s="323" t="s">
        <v>111</v>
      </c>
      <c r="AZ24" s="425"/>
      <c r="BA24" s="425"/>
      <c r="BB24" s="425"/>
      <c r="BC24" s="425"/>
      <c r="BD24" s="425"/>
      <c r="BE24" s="425"/>
      <c r="BF24" s="425"/>
      <c r="BG24" s="425"/>
      <c r="BH24" s="425"/>
      <c r="BI24" s="425"/>
      <c r="BJ24" s="425"/>
      <c r="BK24" s="425"/>
    </row>
    <row r="25" spans="39:63" ht="17.25">
      <c r="AM25" s="421" t="s">
        <v>90</v>
      </c>
      <c r="AN25" s="323" t="s">
        <v>112</v>
      </c>
      <c r="AZ25" s="425"/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</row>
    <row r="26" spans="24:63" ht="17.25" customHeight="1">
      <c r="X26" s="386"/>
      <c r="Y26" s="386"/>
      <c r="Z26" s="386"/>
      <c r="AA26" s="386"/>
      <c r="AB26" s="386"/>
      <c r="AM26" s="421" t="s">
        <v>90</v>
      </c>
      <c r="AN26" s="323" t="s">
        <v>113</v>
      </c>
      <c r="AZ26" s="425"/>
      <c r="BA26" s="425"/>
      <c r="BB26" s="425"/>
      <c r="BC26" s="425"/>
      <c r="BD26" s="425"/>
      <c r="BE26" s="425"/>
      <c r="BF26" s="425"/>
      <c r="BG26" s="425"/>
      <c r="BH26" s="425"/>
      <c r="BI26" s="425"/>
      <c r="BJ26" s="425"/>
      <c r="BK26" s="425"/>
    </row>
    <row r="27" spans="39:40" ht="13.5" customHeight="1">
      <c r="AM27" s="421" t="s">
        <v>90</v>
      </c>
      <c r="AN27" s="323" t="s">
        <v>114</v>
      </c>
    </row>
    <row r="28" spans="39:40" ht="13.5">
      <c r="AM28" s="421" t="s">
        <v>90</v>
      </c>
      <c r="AN28" s="386" t="s">
        <v>80</v>
      </c>
    </row>
    <row r="29" spans="28:40" ht="13.5">
      <c r="AB29" s="386"/>
      <c r="AM29" s="421" t="s">
        <v>90</v>
      </c>
      <c r="AN29" s="386" t="s">
        <v>115</v>
      </c>
    </row>
    <row r="30" spans="39:40" ht="13.5" customHeight="1">
      <c r="AM30" s="421" t="s">
        <v>90</v>
      </c>
      <c r="AN30" s="323" t="s">
        <v>116</v>
      </c>
    </row>
    <row r="31" spans="39:47" ht="13.5">
      <c r="AM31" s="422" t="s">
        <v>90</v>
      </c>
      <c r="AN31" s="423" t="s">
        <v>117</v>
      </c>
      <c r="AO31" s="423"/>
      <c r="AP31" s="423"/>
      <c r="AQ31" s="423"/>
      <c r="AR31" s="423"/>
      <c r="AS31" s="423"/>
      <c r="AT31" s="423"/>
      <c r="AU31" s="423"/>
    </row>
    <row r="41" ht="13.5">
      <c r="AA41" s="386"/>
    </row>
    <row r="43" ht="13.5">
      <c r="AA43" s="386"/>
    </row>
    <row r="44" ht="13.5">
      <c r="AA44" s="386"/>
    </row>
    <row r="45" ht="13.5">
      <c r="AA45" s="386"/>
    </row>
    <row r="46" ht="13.5">
      <c r="AA46" s="386"/>
    </row>
    <row r="47" ht="13.5">
      <c r="AA47" s="386"/>
    </row>
    <row r="48" ht="13.5">
      <c r="AA48" s="386"/>
    </row>
    <row r="49" ht="13.5">
      <c r="AA49" s="386"/>
    </row>
    <row r="50" ht="13.5">
      <c r="AA50" s="386" t="s">
        <v>150</v>
      </c>
    </row>
  </sheetData>
  <sheetProtection/>
  <mergeCells count="69">
    <mergeCell ref="E3:H3"/>
    <mergeCell ref="I4:K4"/>
    <mergeCell ref="L4:N4"/>
    <mergeCell ref="O4:Q4"/>
    <mergeCell ref="R4:T4"/>
    <mergeCell ref="U4:W4"/>
    <mergeCell ref="X4:Z4"/>
    <mergeCell ref="AA4:AC4"/>
    <mergeCell ref="AD4:AG4"/>
    <mergeCell ref="C5:H5"/>
    <mergeCell ref="I5:K5"/>
    <mergeCell ref="L5:N5"/>
    <mergeCell ref="O5:Q5"/>
    <mergeCell ref="R5:T5"/>
    <mergeCell ref="U5:W5"/>
    <mergeCell ref="X5:Z5"/>
    <mergeCell ref="AA5:AC5"/>
    <mergeCell ref="AD5:AG5"/>
    <mergeCell ref="C6:H6"/>
    <mergeCell ref="I6:K6"/>
    <mergeCell ref="L6:N6"/>
    <mergeCell ref="O6:Q6"/>
    <mergeCell ref="R6:T6"/>
    <mergeCell ref="U6:W6"/>
    <mergeCell ref="X6:Z6"/>
    <mergeCell ref="AA6:AC6"/>
    <mergeCell ref="AD6:AG6"/>
    <mergeCell ref="C7:H7"/>
    <mergeCell ref="I7:K7"/>
    <mergeCell ref="L7:N7"/>
    <mergeCell ref="O7:Q7"/>
    <mergeCell ref="R7:T7"/>
    <mergeCell ref="U7:W7"/>
    <mergeCell ref="X7:Z7"/>
    <mergeCell ref="AA7:AC7"/>
    <mergeCell ref="AD7:AG7"/>
    <mergeCell ref="C10:H10"/>
    <mergeCell ref="AN11:AT11"/>
    <mergeCell ref="AN12:AT12"/>
    <mergeCell ref="AN16:AT16"/>
    <mergeCell ref="AN20:AT20"/>
    <mergeCell ref="AN31:AU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L9:AL13"/>
    <mergeCell ref="A1:AC2"/>
  </mergeCells>
  <printOptions/>
  <pageMargins left="0.7" right="0.7" top="0.75" bottom="0.75" header="0.3" footer="0.3"/>
  <pageSetup orientation="landscape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74"/>
  <sheetViews>
    <sheetView zoomScale="80" zoomScaleNormal="80" workbookViewId="0" topLeftCell="A1">
      <selection activeCell="S31" sqref="S31"/>
    </sheetView>
  </sheetViews>
  <sheetFormatPr defaultColWidth="9.00390625" defaultRowHeight="13.5"/>
  <cols>
    <col min="1" max="1" width="5.50390625" style="237" customWidth="1"/>
    <col min="2" max="16" width="2.125" style="237" customWidth="1"/>
    <col min="17" max="17" width="3.25390625" style="237" customWidth="1"/>
    <col min="18" max="18" width="2.125" style="237" customWidth="1"/>
    <col min="19" max="19" width="3.625" style="237" customWidth="1"/>
    <col min="20" max="27" width="2.125" style="237" customWidth="1"/>
    <col min="28" max="33" width="2.75390625" style="237" customWidth="1"/>
    <col min="34" max="34" width="9.00390625" style="237" customWidth="1"/>
    <col min="35" max="35" width="12.375" style="237" customWidth="1"/>
    <col min="36" max="16384" width="9.00390625" style="237" customWidth="1"/>
  </cols>
  <sheetData>
    <row r="1" spans="3:28" ht="23.25" customHeight="1">
      <c r="C1" s="238" t="s">
        <v>183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3:31" ht="18.75"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AC2" s="290"/>
      <c r="AD2" s="290"/>
      <c r="AE2" s="290"/>
    </row>
    <row r="4" spans="2:16" ht="13.5">
      <c r="B4" s="237" t="s">
        <v>119</v>
      </c>
      <c r="N4"/>
      <c r="P4"/>
    </row>
    <row r="5" spans="6:43" ht="13.5">
      <c r="F5" s="239">
        <f>'８節'!I6</f>
        <v>45185</v>
      </c>
      <c r="G5" s="239"/>
      <c r="H5" s="239"/>
      <c r="I5" s="239"/>
      <c r="J5" s="239"/>
      <c r="K5" s="239"/>
      <c r="R5" s="276" t="str">
        <f>'８節'!I5</f>
        <v>Ｌポート</v>
      </c>
      <c r="S5" s="277"/>
      <c r="T5" s="277"/>
      <c r="U5" s="277"/>
      <c r="V5" s="277"/>
      <c r="W5" s="277"/>
      <c r="X5" s="278" t="s">
        <v>52</v>
      </c>
      <c r="AB5" s="291">
        <f>'８節'!I7</f>
        <v>0.5625</v>
      </c>
      <c r="AC5" s="292"/>
      <c r="AD5" s="292"/>
      <c r="AE5" s="292"/>
      <c r="AJ5" s="309" t="s">
        <v>120</v>
      </c>
      <c r="AK5" s="310" t="s">
        <v>121</v>
      </c>
      <c r="AL5" s="310" t="s">
        <v>122</v>
      </c>
      <c r="AM5" s="310" t="s">
        <v>123</v>
      </c>
      <c r="AN5" s="310" t="s">
        <v>124</v>
      </c>
      <c r="AO5" s="310" t="s">
        <v>125</v>
      </c>
      <c r="AP5" s="310" t="s">
        <v>126</v>
      </c>
      <c r="AQ5" s="310" t="s">
        <v>127</v>
      </c>
    </row>
    <row r="6" spans="2:43" ht="13.5">
      <c r="B6" s="240" t="s">
        <v>128</v>
      </c>
      <c r="C6" s="241"/>
      <c r="D6" s="241" t="s">
        <v>129</v>
      </c>
      <c r="E6" s="241"/>
      <c r="F6" s="241"/>
      <c r="G6" s="241"/>
      <c r="H6" s="241"/>
      <c r="I6" s="241" t="s">
        <v>130</v>
      </c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 t="s">
        <v>131</v>
      </c>
      <c r="AC6" s="241"/>
      <c r="AD6" s="241"/>
      <c r="AE6" s="241"/>
      <c r="AF6" s="241"/>
      <c r="AG6" s="311"/>
      <c r="AM6" s="312"/>
      <c r="AN6" s="312"/>
      <c r="AO6" s="312"/>
      <c r="AP6" s="312"/>
      <c r="AQ6" s="312"/>
    </row>
    <row r="7" spans="2:43" ht="13.5">
      <c r="B7" s="242">
        <v>1</v>
      </c>
      <c r="C7" s="243"/>
      <c r="D7" s="244">
        <f>AB5</f>
        <v>0.5625</v>
      </c>
      <c r="E7" s="245"/>
      <c r="F7" s="245"/>
      <c r="G7" s="245"/>
      <c r="H7" s="245"/>
      <c r="I7" s="261" t="str">
        <f>'８節'!I9</f>
        <v>美濃</v>
      </c>
      <c r="J7" s="261"/>
      <c r="K7" s="261"/>
      <c r="L7" s="261"/>
      <c r="M7" s="261"/>
      <c r="N7" s="261"/>
      <c r="O7" s="262"/>
      <c r="P7" s="263"/>
      <c r="Q7" s="279">
        <v>2</v>
      </c>
      <c r="R7" s="477" t="s">
        <v>132</v>
      </c>
      <c r="S7" s="279">
        <v>2</v>
      </c>
      <c r="T7" s="263"/>
      <c r="U7" s="273" t="str">
        <f>'８節'!K9</f>
        <v>旭ヶ丘</v>
      </c>
      <c r="V7" s="273"/>
      <c r="W7" s="273"/>
      <c r="X7" s="273"/>
      <c r="Y7" s="273"/>
      <c r="Z7" s="273"/>
      <c r="AA7" s="273"/>
      <c r="AB7" s="293" t="str">
        <f>'８節'!J9</f>
        <v>アンフィニ青</v>
      </c>
      <c r="AC7" s="294"/>
      <c r="AD7" s="294"/>
      <c r="AE7" s="294"/>
      <c r="AF7" s="294"/>
      <c r="AG7" s="313"/>
      <c r="AI7" s="237" t="str">
        <f>I7</f>
        <v>美濃</v>
      </c>
      <c r="AJ7" s="312">
        <v>0</v>
      </c>
      <c r="AK7" s="312">
        <v>0</v>
      </c>
      <c r="AL7" s="312">
        <v>0</v>
      </c>
      <c r="AM7" s="312">
        <f>Q7+Q9</f>
        <v>6</v>
      </c>
      <c r="AN7" s="312">
        <f>S7+S9</f>
        <v>3</v>
      </c>
      <c r="AO7" s="312">
        <f>AM7-AN7</f>
        <v>3</v>
      </c>
      <c r="AP7" s="312">
        <f>AJ7*3+AL7*1</f>
        <v>0</v>
      </c>
      <c r="AQ7" s="322">
        <v>1</v>
      </c>
    </row>
    <row r="8" spans="2:43" ht="13.5">
      <c r="B8" s="242">
        <v>2</v>
      </c>
      <c r="C8" s="243"/>
      <c r="D8" s="246">
        <f>D7+"1:2０"</f>
        <v>0.6180555555555556</v>
      </c>
      <c r="E8" s="243"/>
      <c r="F8" s="243"/>
      <c r="G8" s="243"/>
      <c r="H8" s="243"/>
      <c r="I8" s="264" t="str">
        <f>AB7</f>
        <v>アンフィニ青</v>
      </c>
      <c r="J8" s="264"/>
      <c r="K8" s="264"/>
      <c r="L8" s="264"/>
      <c r="M8" s="264"/>
      <c r="N8" s="264"/>
      <c r="O8" s="265"/>
      <c r="P8" s="266"/>
      <c r="Q8" s="280">
        <v>0</v>
      </c>
      <c r="R8" s="478" t="s">
        <v>132</v>
      </c>
      <c r="S8" s="280">
        <v>0</v>
      </c>
      <c r="T8" s="266"/>
      <c r="U8" s="281" t="str">
        <f>U7</f>
        <v>旭ヶ丘</v>
      </c>
      <c r="V8" s="281"/>
      <c r="W8" s="281"/>
      <c r="X8" s="281"/>
      <c r="Y8" s="281"/>
      <c r="Z8" s="281"/>
      <c r="AA8" s="281"/>
      <c r="AB8" s="295" t="str">
        <f>I7</f>
        <v>美濃</v>
      </c>
      <c r="AC8" s="296"/>
      <c r="AD8" s="296"/>
      <c r="AE8" s="296"/>
      <c r="AF8" s="296"/>
      <c r="AG8" s="314"/>
      <c r="AI8" s="237" t="str">
        <f>I8</f>
        <v>アンフィニ青</v>
      </c>
      <c r="AJ8" s="312">
        <v>0</v>
      </c>
      <c r="AK8" s="312">
        <v>0</v>
      </c>
      <c r="AL8" s="312">
        <v>0</v>
      </c>
      <c r="AM8" s="312">
        <f>Q8+S9</f>
        <v>1</v>
      </c>
      <c r="AN8" s="312">
        <f>S8+Q9</f>
        <v>4</v>
      </c>
      <c r="AO8" s="312">
        <f>AM8-AN8</f>
        <v>-3</v>
      </c>
      <c r="AP8" s="312">
        <f>AJ8*3+AL8*1</f>
        <v>0</v>
      </c>
      <c r="AQ8" s="322">
        <v>2</v>
      </c>
    </row>
    <row r="9" spans="2:43" ht="13.5">
      <c r="B9" s="247">
        <v>3</v>
      </c>
      <c r="C9" s="248"/>
      <c r="D9" s="249">
        <f>D8+"1：2０"</f>
        <v>0.6736111111111112</v>
      </c>
      <c r="E9" s="250"/>
      <c r="F9" s="250"/>
      <c r="G9" s="250"/>
      <c r="H9" s="250"/>
      <c r="I9" s="267" t="str">
        <f>I7</f>
        <v>美濃</v>
      </c>
      <c r="J9" s="267"/>
      <c r="K9" s="267"/>
      <c r="L9" s="267"/>
      <c r="M9" s="267"/>
      <c r="N9" s="267"/>
      <c r="O9" s="268"/>
      <c r="P9" s="269"/>
      <c r="Q9" s="282">
        <v>4</v>
      </c>
      <c r="R9" s="479" t="s">
        <v>132</v>
      </c>
      <c r="S9" s="282">
        <v>1</v>
      </c>
      <c r="T9" s="269"/>
      <c r="U9" s="283" t="str">
        <f>AB7</f>
        <v>アンフィニ青</v>
      </c>
      <c r="V9" s="283"/>
      <c r="W9" s="283"/>
      <c r="X9" s="283"/>
      <c r="Y9" s="283"/>
      <c r="Z9" s="283"/>
      <c r="AA9" s="283"/>
      <c r="AB9" s="297" t="str">
        <f>U7</f>
        <v>旭ヶ丘</v>
      </c>
      <c r="AC9" s="298"/>
      <c r="AD9" s="298"/>
      <c r="AE9" s="298"/>
      <c r="AF9" s="298"/>
      <c r="AG9" s="315"/>
      <c r="AI9" s="237" t="str">
        <f>U7</f>
        <v>旭ヶ丘</v>
      </c>
      <c r="AJ9" s="312">
        <v>0</v>
      </c>
      <c r="AK9" s="312">
        <v>0</v>
      </c>
      <c r="AL9" s="312">
        <v>0</v>
      </c>
      <c r="AM9" s="312">
        <f>S7+S8</f>
        <v>2</v>
      </c>
      <c r="AN9" s="312">
        <f>Q7+Q8</f>
        <v>2</v>
      </c>
      <c r="AO9" s="312">
        <f>AM9-AN9</f>
        <v>0</v>
      </c>
      <c r="AP9" s="312">
        <f>AJ9*3+AL9*1</f>
        <v>0</v>
      </c>
      <c r="AQ9" s="322">
        <v>3</v>
      </c>
    </row>
    <row r="11" spans="2:16" ht="13.5">
      <c r="B11" s="237" t="s">
        <v>133</v>
      </c>
      <c r="N11"/>
      <c r="P11"/>
    </row>
    <row r="12" spans="6:43" ht="13.5">
      <c r="F12" s="239">
        <f>'８節'!L6</f>
        <v>45178</v>
      </c>
      <c r="G12" s="239"/>
      <c r="H12" s="239"/>
      <c r="I12" s="239"/>
      <c r="J12" s="239"/>
      <c r="K12" s="239"/>
      <c r="R12" s="276" t="str">
        <f>'８節'!L5</f>
        <v>旧中濃高校Ｇ</v>
      </c>
      <c r="S12" s="277"/>
      <c r="T12" s="277"/>
      <c r="U12" s="277"/>
      <c r="V12" s="277"/>
      <c r="W12" s="277"/>
      <c r="X12" s="278" t="s">
        <v>52</v>
      </c>
      <c r="AB12" s="291">
        <f>'８節'!L7</f>
        <v>0.3958333333333333</v>
      </c>
      <c r="AC12" s="292"/>
      <c r="AD12" s="292"/>
      <c r="AE12" s="292"/>
      <c r="AJ12" s="309" t="s">
        <v>120</v>
      </c>
      <c r="AK12" s="310" t="s">
        <v>121</v>
      </c>
      <c r="AL12" s="310" t="s">
        <v>122</v>
      </c>
      <c r="AM12" s="310" t="s">
        <v>123</v>
      </c>
      <c r="AN12" s="310" t="s">
        <v>124</v>
      </c>
      <c r="AO12" s="310" t="s">
        <v>125</v>
      </c>
      <c r="AP12" s="310" t="s">
        <v>126</v>
      </c>
      <c r="AQ12" s="310" t="s">
        <v>127</v>
      </c>
    </row>
    <row r="13" spans="2:43" ht="13.5">
      <c r="B13" s="240" t="s">
        <v>128</v>
      </c>
      <c r="C13" s="241"/>
      <c r="D13" s="241" t="s">
        <v>129</v>
      </c>
      <c r="E13" s="241"/>
      <c r="F13" s="241"/>
      <c r="G13" s="241"/>
      <c r="H13" s="241"/>
      <c r="I13" s="241" t="s">
        <v>130</v>
      </c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 t="s">
        <v>131</v>
      </c>
      <c r="AC13" s="241"/>
      <c r="AD13" s="241"/>
      <c r="AE13" s="241"/>
      <c r="AF13" s="241"/>
      <c r="AG13" s="311"/>
      <c r="AM13" s="312"/>
      <c r="AN13" s="312"/>
      <c r="AO13" s="312"/>
      <c r="AP13" s="312"/>
      <c r="AQ13" s="312"/>
    </row>
    <row r="14" spans="2:43" ht="13.5">
      <c r="B14" s="242">
        <v>1</v>
      </c>
      <c r="C14" s="243"/>
      <c r="D14" s="244">
        <f>AB12</f>
        <v>0.3958333333333333</v>
      </c>
      <c r="E14" s="245"/>
      <c r="F14" s="245"/>
      <c r="G14" s="245"/>
      <c r="H14" s="245"/>
      <c r="I14" s="261" t="str">
        <f>'８節'!L9</f>
        <v>武儀</v>
      </c>
      <c r="J14" s="261"/>
      <c r="K14" s="261"/>
      <c r="L14" s="261"/>
      <c r="M14" s="261"/>
      <c r="N14" s="261"/>
      <c r="O14" s="262"/>
      <c r="P14" s="263"/>
      <c r="Q14" s="279">
        <v>1</v>
      </c>
      <c r="R14" s="477" t="s">
        <v>132</v>
      </c>
      <c r="S14" s="279">
        <v>7</v>
      </c>
      <c r="T14" s="263"/>
      <c r="U14" s="273" t="str">
        <f>'８節'!N9</f>
        <v>桜ヶ丘</v>
      </c>
      <c r="V14" s="273"/>
      <c r="W14" s="273"/>
      <c r="X14" s="273"/>
      <c r="Y14" s="273"/>
      <c r="Z14" s="273"/>
      <c r="AA14" s="273"/>
      <c r="AB14" s="293" t="str">
        <f>'８節'!M9</f>
        <v>大和</v>
      </c>
      <c r="AC14" s="294"/>
      <c r="AD14" s="294"/>
      <c r="AE14" s="294"/>
      <c r="AF14" s="294"/>
      <c r="AG14" s="313"/>
      <c r="AI14" s="237" t="str">
        <f>I14</f>
        <v>武儀</v>
      </c>
      <c r="AJ14" s="312">
        <v>0</v>
      </c>
      <c r="AK14" s="312">
        <v>0</v>
      </c>
      <c r="AL14" s="312">
        <v>0</v>
      </c>
      <c r="AM14" s="312">
        <f>Q14+Q16</f>
        <v>1</v>
      </c>
      <c r="AN14" s="312">
        <f>S14+S16</f>
        <v>26</v>
      </c>
      <c r="AO14" s="312">
        <f>AM14-AN14</f>
        <v>-25</v>
      </c>
      <c r="AP14" s="312">
        <f>AJ14*3+AL14*1</f>
        <v>0</v>
      </c>
      <c r="AQ14" s="322">
        <v>1</v>
      </c>
    </row>
    <row r="15" spans="2:43" ht="13.5">
      <c r="B15" s="242">
        <v>2</v>
      </c>
      <c r="C15" s="243"/>
      <c r="D15" s="246">
        <f>D14+"1:2０"</f>
        <v>0.45138888888888884</v>
      </c>
      <c r="E15" s="243"/>
      <c r="F15" s="243"/>
      <c r="G15" s="243"/>
      <c r="H15" s="243"/>
      <c r="I15" s="264" t="str">
        <f>AB14</f>
        <v>大和</v>
      </c>
      <c r="J15" s="264"/>
      <c r="K15" s="264"/>
      <c r="L15" s="264"/>
      <c r="M15" s="264"/>
      <c r="N15" s="264"/>
      <c r="O15" s="265"/>
      <c r="P15" s="266"/>
      <c r="Q15" s="280">
        <v>12</v>
      </c>
      <c r="R15" s="478" t="s">
        <v>132</v>
      </c>
      <c r="S15" s="280">
        <v>0</v>
      </c>
      <c r="T15" s="266"/>
      <c r="U15" s="281" t="str">
        <f>U14</f>
        <v>桜ヶ丘</v>
      </c>
      <c r="V15" s="281"/>
      <c r="W15" s="281"/>
      <c r="X15" s="281"/>
      <c r="Y15" s="281"/>
      <c r="Z15" s="281"/>
      <c r="AA15" s="281"/>
      <c r="AB15" s="295" t="str">
        <f>I14</f>
        <v>武儀</v>
      </c>
      <c r="AC15" s="296"/>
      <c r="AD15" s="296"/>
      <c r="AE15" s="296"/>
      <c r="AF15" s="296"/>
      <c r="AG15" s="314"/>
      <c r="AI15" s="237" t="str">
        <f>I15</f>
        <v>大和</v>
      </c>
      <c r="AJ15" s="312">
        <v>0</v>
      </c>
      <c r="AK15" s="312">
        <v>0</v>
      </c>
      <c r="AL15" s="312">
        <v>0</v>
      </c>
      <c r="AM15" s="312">
        <f>Q15+S16</f>
        <v>31</v>
      </c>
      <c r="AN15" s="312">
        <f>S15+Q16</f>
        <v>0</v>
      </c>
      <c r="AO15" s="312">
        <f>AM15-AN15</f>
        <v>31</v>
      </c>
      <c r="AP15" s="312">
        <f>AJ15*3+AL15*1</f>
        <v>0</v>
      </c>
      <c r="AQ15" s="322">
        <v>2</v>
      </c>
    </row>
    <row r="16" spans="2:43" ht="13.5">
      <c r="B16" s="247">
        <v>3</v>
      </c>
      <c r="C16" s="248"/>
      <c r="D16" s="249">
        <f>D15+"1：2０"</f>
        <v>0.5069444444444444</v>
      </c>
      <c r="E16" s="250"/>
      <c r="F16" s="250"/>
      <c r="G16" s="250"/>
      <c r="H16" s="250"/>
      <c r="I16" s="267" t="str">
        <f>I14</f>
        <v>武儀</v>
      </c>
      <c r="J16" s="267"/>
      <c r="K16" s="267"/>
      <c r="L16" s="267"/>
      <c r="M16" s="267"/>
      <c r="N16" s="267"/>
      <c r="O16" s="268"/>
      <c r="P16" s="269"/>
      <c r="Q16" s="282">
        <v>0</v>
      </c>
      <c r="R16" s="479" t="s">
        <v>132</v>
      </c>
      <c r="S16" s="282">
        <v>19</v>
      </c>
      <c r="T16" s="269"/>
      <c r="U16" s="283" t="str">
        <f>AB14</f>
        <v>大和</v>
      </c>
      <c r="V16" s="283"/>
      <c r="W16" s="283"/>
      <c r="X16" s="283"/>
      <c r="Y16" s="283"/>
      <c r="Z16" s="283"/>
      <c r="AA16" s="283"/>
      <c r="AB16" s="297" t="str">
        <f>U14</f>
        <v>桜ヶ丘</v>
      </c>
      <c r="AC16" s="298"/>
      <c r="AD16" s="298"/>
      <c r="AE16" s="298"/>
      <c r="AF16" s="298"/>
      <c r="AG16" s="315"/>
      <c r="AI16" s="237" t="str">
        <f>U14</f>
        <v>桜ヶ丘</v>
      </c>
      <c r="AJ16" s="312">
        <v>0</v>
      </c>
      <c r="AK16" s="312">
        <v>0</v>
      </c>
      <c r="AL16" s="312">
        <v>0</v>
      </c>
      <c r="AM16" s="312">
        <f>S14+S15</f>
        <v>7</v>
      </c>
      <c r="AN16" s="312">
        <f>Q14+Q15</f>
        <v>13</v>
      </c>
      <c r="AO16" s="312">
        <f>AM16-AN16</f>
        <v>-6</v>
      </c>
      <c r="AP16" s="312">
        <f>AJ16*3+AL16*1</f>
        <v>0</v>
      </c>
      <c r="AQ16" s="322">
        <v>3</v>
      </c>
    </row>
    <row r="18" spans="2:16" ht="13.5">
      <c r="B18" s="237" t="s">
        <v>135</v>
      </c>
      <c r="N18"/>
      <c r="P18"/>
    </row>
    <row r="19" spans="2:43" ht="13.5">
      <c r="B19" s="251"/>
      <c r="C19" s="251"/>
      <c r="D19" s="251"/>
      <c r="E19" s="251"/>
      <c r="F19" s="239">
        <f>'８節'!O6</f>
        <v>45185</v>
      </c>
      <c r="G19" s="239"/>
      <c r="H19" s="239"/>
      <c r="I19" s="239"/>
      <c r="J19" s="239"/>
      <c r="K19" s="239"/>
      <c r="L19" s="251"/>
      <c r="M19" s="251"/>
      <c r="N19" s="251"/>
      <c r="O19" s="251"/>
      <c r="P19" s="251"/>
      <c r="Q19" s="251"/>
      <c r="R19" s="276" t="str">
        <f>'８節'!O5</f>
        <v>富加Ｂ＆Ｇ</v>
      </c>
      <c r="S19" s="277"/>
      <c r="T19" s="277"/>
      <c r="U19" s="277"/>
      <c r="V19" s="277"/>
      <c r="W19" s="277"/>
      <c r="X19" s="284" t="s">
        <v>52</v>
      </c>
      <c r="Y19" s="251"/>
      <c r="Z19" s="251"/>
      <c r="AA19" s="251"/>
      <c r="AB19" s="291">
        <f>'８節'!O7</f>
        <v>0.3958333333333333</v>
      </c>
      <c r="AC19" s="292"/>
      <c r="AD19" s="292"/>
      <c r="AE19" s="292"/>
      <c r="AF19" s="251"/>
      <c r="AG19" s="251"/>
      <c r="AJ19" s="309" t="s">
        <v>120</v>
      </c>
      <c r="AK19" s="310" t="s">
        <v>121</v>
      </c>
      <c r="AL19" s="310" t="s">
        <v>122</v>
      </c>
      <c r="AM19" s="310" t="s">
        <v>123</v>
      </c>
      <c r="AN19" s="310" t="s">
        <v>124</v>
      </c>
      <c r="AO19" s="310" t="s">
        <v>125</v>
      </c>
      <c r="AP19" s="310" t="s">
        <v>126</v>
      </c>
      <c r="AQ19" s="310" t="s">
        <v>127</v>
      </c>
    </row>
    <row r="20" spans="2:43" ht="13.5">
      <c r="B20" s="240" t="s">
        <v>128</v>
      </c>
      <c r="C20" s="241"/>
      <c r="D20" s="241" t="s">
        <v>129</v>
      </c>
      <c r="E20" s="241"/>
      <c r="F20" s="241"/>
      <c r="G20" s="241"/>
      <c r="H20" s="241"/>
      <c r="I20" s="241" t="s">
        <v>130</v>
      </c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 t="s">
        <v>131</v>
      </c>
      <c r="AC20" s="241"/>
      <c r="AD20" s="241"/>
      <c r="AE20" s="241"/>
      <c r="AF20" s="241"/>
      <c r="AG20" s="311"/>
      <c r="AM20" s="312"/>
      <c r="AN20" s="312"/>
      <c r="AO20" s="312"/>
      <c r="AP20" s="312"/>
      <c r="AQ20" s="312"/>
    </row>
    <row r="21" spans="2:43" ht="13.5">
      <c r="B21" s="242">
        <v>1</v>
      </c>
      <c r="C21" s="243"/>
      <c r="D21" s="244">
        <f>AB19</f>
        <v>0.3958333333333333</v>
      </c>
      <c r="E21" s="245"/>
      <c r="F21" s="245"/>
      <c r="G21" s="245"/>
      <c r="H21" s="245"/>
      <c r="I21" s="261" t="str">
        <f>'８節'!O9</f>
        <v>山手</v>
      </c>
      <c r="J21" s="261"/>
      <c r="K21" s="261"/>
      <c r="L21" s="261"/>
      <c r="M21" s="261"/>
      <c r="N21" s="261"/>
      <c r="O21" s="262"/>
      <c r="P21" s="263"/>
      <c r="Q21" s="279">
        <v>1</v>
      </c>
      <c r="R21" s="477" t="s">
        <v>132</v>
      </c>
      <c r="S21" s="279">
        <v>3</v>
      </c>
      <c r="T21" s="263"/>
      <c r="U21" s="273" t="str">
        <f>'８節'!Q9</f>
        <v>加茂野</v>
      </c>
      <c r="V21" s="273"/>
      <c r="W21" s="273"/>
      <c r="X21" s="273"/>
      <c r="Y21" s="273"/>
      <c r="Z21" s="273"/>
      <c r="AA21" s="273"/>
      <c r="AB21" s="293" t="str">
        <f>'８節'!P9</f>
        <v>土田</v>
      </c>
      <c r="AC21" s="294"/>
      <c r="AD21" s="294"/>
      <c r="AE21" s="294"/>
      <c r="AF21" s="294"/>
      <c r="AG21" s="313"/>
      <c r="AI21" s="237" t="str">
        <f>I21</f>
        <v>山手</v>
      </c>
      <c r="AJ21" s="312">
        <v>0</v>
      </c>
      <c r="AK21" s="312">
        <v>0</v>
      </c>
      <c r="AL21" s="312">
        <v>0</v>
      </c>
      <c r="AM21" s="312">
        <f>Q21+Q23</f>
        <v>1</v>
      </c>
      <c r="AN21" s="312">
        <f>S21+S23</f>
        <v>6</v>
      </c>
      <c r="AO21" s="312">
        <f>AM21-AN21</f>
        <v>-5</v>
      </c>
      <c r="AP21" s="312">
        <f>AJ21*3+AL21*1</f>
        <v>0</v>
      </c>
      <c r="AQ21" s="322">
        <v>1</v>
      </c>
    </row>
    <row r="22" spans="2:43" ht="13.5">
      <c r="B22" s="242">
        <v>2</v>
      </c>
      <c r="C22" s="243"/>
      <c r="D22" s="246">
        <f>D21+"1:2０"</f>
        <v>0.45138888888888884</v>
      </c>
      <c r="E22" s="243"/>
      <c r="F22" s="243"/>
      <c r="G22" s="243"/>
      <c r="H22" s="243"/>
      <c r="I22" s="264" t="str">
        <f>AB21</f>
        <v>土田</v>
      </c>
      <c r="J22" s="264"/>
      <c r="K22" s="264"/>
      <c r="L22" s="264"/>
      <c r="M22" s="264"/>
      <c r="N22" s="264"/>
      <c r="O22" s="265"/>
      <c r="P22" s="266"/>
      <c r="Q22" s="280">
        <v>5</v>
      </c>
      <c r="R22" s="478" t="s">
        <v>132</v>
      </c>
      <c r="S22" s="280">
        <v>0</v>
      </c>
      <c r="T22" s="266"/>
      <c r="U22" s="281" t="str">
        <f>U21</f>
        <v>加茂野</v>
      </c>
      <c r="V22" s="281"/>
      <c r="W22" s="281"/>
      <c r="X22" s="281"/>
      <c r="Y22" s="281"/>
      <c r="Z22" s="281"/>
      <c r="AA22" s="281"/>
      <c r="AB22" s="295" t="str">
        <f>I21</f>
        <v>山手</v>
      </c>
      <c r="AC22" s="296"/>
      <c r="AD22" s="296"/>
      <c r="AE22" s="296"/>
      <c r="AF22" s="296"/>
      <c r="AG22" s="314"/>
      <c r="AI22" s="237" t="str">
        <f>I22</f>
        <v>土田</v>
      </c>
      <c r="AJ22" s="312">
        <v>0</v>
      </c>
      <c r="AK22" s="312">
        <v>0</v>
      </c>
      <c r="AL22" s="312">
        <v>0</v>
      </c>
      <c r="AM22" s="312">
        <f>Q22+S23</f>
        <v>8</v>
      </c>
      <c r="AN22" s="312">
        <f>S22+Q23</f>
        <v>0</v>
      </c>
      <c r="AO22" s="312">
        <f>AM22-AN22</f>
        <v>8</v>
      </c>
      <c r="AP22" s="312">
        <f>AJ22*3+AL22*1</f>
        <v>0</v>
      </c>
      <c r="AQ22" s="322">
        <v>2</v>
      </c>
    </row>
    <row r="23" spans="2:43" ht="13.5">
      <c r="B23" s="247">
        <v>3</v>
      </c>
      <c r="C23" s="248"/>
      <c r="D23" s="249">
        <f>D22+"1：2０"</f>
        <v>0.5069444444444444</v>
      </c>
      <c r="E23" s="250"/>
      <c r="F23" s="250"/>
      <c r="G23" s="250"/>
      <c r="H23" s="250"/>
      <c r="I23" s="267" t="str">
        <f>I21</f>
        <v>山手</v>
      </c>
      <c r="J23" s="267"/>
      <c r="K23" s="267"/>
      <c r="L23" s="267"/>
      <c r="M23" s="267"/>
      <c r="N23" s="267"/>
      <c r="O23" s="268"/>
      <c r="P23" s="269"/>
      <c r="Q23" s="282">
        <v>0</v>
      </c>
      <c r="R23" s="479" t="s">
        <v>132</v>
      </c>
      <c r="S23" s="282">
        <v>3</v>
      </c>
      <c r="T23" s="269"/>
      <c r="U23" s="283" t="str">
        <f>AB21</f>
        <v>土田</v>
      </c>
      <c r="V23" s="283"/>
      <c r="W23" s="283"/>
      <c r="X23" s="283"/>
      <c r="Y23" s="283"/>
      <c r="Z23" s="283"/>
      <c r="AA23" s="283"/>
      <c r="AB23" s="297" t="str">
        <f>U21</f>
        <v>加茂野</v>
      </c>
      <c r="AC23" s="298"/>
      <c r="AD23" s="298"/>
      <c r="AE23" s="298"/>
      <c r="AF23" s="298"/>
      <c r="AG23" s="315"/>
      <c r="AI23" s="237" t="str">
        <f>U21</f>
        <v>加茂野</v>
      </c>
      <c r="AJ23" s="312">
        <v>0</v>
      </c>
      <c r="AK23" s="312">
        <v>0</v>
      </c>
      <c r="AL23" s="312">
        <v>0</v>
      </c>
      <c r="AM23" s="312">
        <f>S21+S22</f>
        <v>3</v>
      </c>
      <c r="AN23" s="312">
        <f>Q21+Q22</f>
        <v>6</v>
      </c>
      <c r="AO23" s="312">
        <f>AM23-AN23</f>
        <v>-3</v>
      </c>
      <c r="AP23" s="312">
        <f>AJ23*3+AL23*1</f>
        <v>0</v>
      </c>
      <c r="AQ23" s="322">
        <v>3</v>
      </c>
    </row>
    <row r="25" spans="2:16" ht="13.5">
      <c r="B25" s="237" t="s">
        <v>136</v>
      </c>
      <c r="N25"/>
      <c r="P25"/>
    </row>
    <row r="26" spans="2:43" ht="13.5">
      <c r="B26" s="251"/>
      <c r="C26" s="251"/>
      <c r="D26" s="251"/>
      <c r="E26" s="251"/>
      <c r="F26" s="239">
        <f>'８節'!R6</f>
        <v>45185</v>
      </c>
      <c r="G26" s="239"/>
      <c r="H26" s="239"/>
      <c r="I26" s="239"/>
      <c r="J26" s="239"/>
      <c r="K26" s="239"/>
      <c r="L26" s="251"/>
      <c r="M26" s="251"/>
      <c r="N26" s="251"/>
      <c r="O26" s="251"/>
      <c r="P26" s="251"/>
      <c r="Q26" s="251"/>
      <c r="R26" s="276" t="str">
        <f>'８節'!R5</f>
        <v>白山Ｇ</v>
      </c>
      <c r="S26" s="277"/>
      <c r="T26" s="277"/>
      <c r="U26" s="277"/>
      <c r="V26" s="277"/>
      <c r="W26" s="277"/>
      <c r="X26" s="284" t="s">
        <v>52</v>
      </c>
      <c r="Y26" s="251"/>
      <c r="Z26" s="251"/>
      <c r="AA26" s="251"/>
      <c r="AB26" s="291">
        <f>'８節'!R7</f>
        <v>0.375</v>
      </c>
      <c r="AC26" s="292"/>
      <c r="AD26" s="292"/>
      <c r="AE26" s="292"/>
      <c r="AF26" s="251"/>
      <c r="AG26" s="251"/>
      <c r="AJ26" s="309" t="s">
        <v>120</v>
      </c>
      <c r="AK26" s="310" t="s">
        <v>121</v>
      </c>
      <c r="AL26" s="310" t="s">
        <v>122</v>
      </c>
      <c r="AM26" s="310" t="s">
        <v>123</v>
      </c>
      <c r="AN26" s="310" t="s">
        <v>124</v>
      </c>
      <c r="AO26" s="310" t="s">
        <v>125</v>
      </c>
      <c r="AP26" s="310" t="s">
        <v>126</v>
      </c>
      <c r="AQ26" s="310" t="s">
        <v>127</v>
      </c>
    </row>
    <row r="27" spans="2:43" ht="13.5">
      <c r="B27" s="240" t="s">
        <v>128</v>
      </c>
      <c r="C27" s="241"/>
      <c r="D27" s="241" t="s">
        <v>129</v>
      </c>
      <c r="E27" s="241"/>
      <c r="F27" s="241"/>
      <c r="G27" s="241"/>
      <c r="H27" s="241"/>
      <c r="I27" s="241" t="s">
        <v>130</v>
      </c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 t="s">
        <v>131</v>
      </c>
      <c r="AC27" s="241"/>
      <c r="AD27" s="241"/>
      <c r="AE27" s="241"/>
      <c r="AF27" s="241"/>
      <c r="AG27" s="311"/>
      <c r="AM27" s="312"/>
      <c r="AN27" s="312"/>
      <c r="AO27" s="312"/>
      <c r="AP27" s="312"/>
      <c r="AQ27" s="312"/>
    </row>
    <row r="28" spans="2:43" ht="13.5">
      <c r="B28" s="242">
        <v>1</v>
      </c>
      <c r="C28" s="243"/>
      <c r="D28" s="244">
        <f>AB26</f>
        <v>0.375</v>
      </c>
      <c r="E28" s="245"/>
      <c r="F28" s="245"/>
      <c r="G28" s="245"/>
      <c r="H28" s="245"/>
      <c r="I28" s="261" t="str">
        <f>'８節'!R9</f>
        <v>御嵩</v>
      </c>
      <c r="J28" s="261"/>
      <c r="K28" s="261"/>
      <c r="L28" s="261"/>
      <c r="M28" s="261"/>
      <c r="N28" s="261"/>
      <c r="O28" s="262"/>
      <c r="P28" s="263"/>
      <c r="Q28" s="279">
        <v>2</v>
      </c>
      <c r="R28" s="477" t="s">
        <v>132</v>
      </c>
      <c r="S28" s="279">
        <v>1</v>
      </c>
      <c r="T28" s="263"/>
      <c r="U28" s="273" t="str">
        <f>'８節'!T9</f>
        <v>瀬尻</v>
      </c>
      <c r="V28" s="273"/>
      <c r="W28" s="273"/>
      <c r="X28" s="273"/>
      <c r="Y28" s="273"/>
      <c r="Z28" s="273"/>
      <c r="AA28" s="273"/>
      <c r="AB28" s="293" t="str">
        <f>'８節'!S9</f>
        <v>スカーボ</v>
      </c>
      <c r="AC28" s="294"/>
      <c r="AD28" s="294"/>
      <c r="AE28" s="294"/>
      <c r="AF28" s="294"/>
      <c r="AG28" s="313"/>
      <c r="AI28" s="237" t="str">
        <f>I28</f>
        <v>御嵩</v>
      </c>
      <c r="AJ28" s="312">
        <v>0</v>
      </c>
      <c r="AK28" s="312">
        <v>0</v>
      </c>
      <c r="AL28" s="312">
        <v>0</v>
      </c>
      <c r="AM28" s="312">
        <f>Q28+Q30</f>
        <v>2</v>
      </c>
      <c r="AN28" s="312">
        <f>S28+S30</f>
        <v>4</v>
      </c>
      <c r="AO28" s="312">
        <f>AM28-AN28</f>
        <v>-2</v>
      </c>
      <c r="AP28" s="312">
        <f>AJ28*3+AL28*1</f>
        <v>0</v>
      </c>
      <c r="AQ28" s="322">
        <v>1</v>
      </c>
    </row>
    <row r="29" spans="2:43" ht="13.5">
      <c r="B29" s="242">
        <v>2</v>
      </c>
      <c r="C29" s="243"/>
      <c r="D29" s="246">
        <f>D28+"1:2０"</f>
        <v>0.4305555555555556</v>
      </c>
      <c r="E29" s="243"/>
      <c r="F29" s="243"/>
      <c r="G29" s="243"/>
      <c r="H29" s="243"/>
      <c r="I29" s="264" t="str">
        <f>AB28</f>
        <v>スカーボ</v>
      </c>
      <c r="J29" s="264"/>
      <c r="K29" s="264"/>
      <c r="L29" s="264"/>
      <c r="M29" s="264"/>
      <c r="N29" s="264"/>
      <c r="O29" s="265"/>
      <c r="P29" s="266"/>
      <c r="Q29" s="280">
        <v>3</v>
      </c>
      <c r="R29" s="478" t="s">
        <v>132</v>
      </c>
      <c r="S29" s="280">
        <v>0</v>
      </c>
      <c r="T29" s="266"/>
      <c r="U29" s="281" t="str">
        <f>U28</f>
        <v>瀬尻</v>
      </c>
      <c r="V29" s="281"/>
      <c r="W29" s="281"/>
      <c r="X29" s="281"/>
      <c r="Y29" s="281"/>
      <c r="Z29" s="281"/>
      <c r="AA29" s="281"/>
      <c r="AB29" s="295" t="str">
        <f>I28</f>
        <v>御嵩</v>
      </c>
      <c r="AC29" s="296"/>
      <c r="AD29" s="296"/>
      <c r="AE29" s="296"/>
      <c r="AF29" s="296"/>
      <c r="AG29" s="314"/>
      <c r="AI29" s="237" t="str">
        <f>I29</f>
        <v>スカーボ</v>
      </c>
      <c r="AJ29" s="312">
        <v>0</v>
      </c>
      <c r="AK29" s="312">
        <v>0</v>
      </c>
      <c r="AL29" s="312">
        <v>0</v>
      </c>
      <c r="AM29" s="312">
        <f>Q29+S30</f>
        <v>6</v>
      </c>
      <c r="AN29" s="312">
        <f>S29+Q30</f>
        <v>0</v>
      </c>
      <c r="AO29" s="312">
        <f>AM29-AN29</f>
        <v>6</v>
      </c>
      <c r="AP29" s="312">
        <f>AJ29*3+AL29*1</f>
        <v>0</v>
      </c>
      <c r="AQ29" s="322">
        <v>2</v>
      </c>
    </row>
    <row r="30" spans="2:43" ht="13.5">
      <c r="B30" s="247">
        <v>3</v>
      </c>
      <c r="C30" s="248"/>
      <c r="D30" s="249">
        <f>D29+"1：2０"</f>
        <v>0.48611111111111116</v>
      </c>
      <c r="E30" s="250"/>
      <c r="F30" s="250"/>
      <c r="G30" s="250"/>
      <c r="H30" s="250"/>
      <c r="I30" s="267" t="str">
        <f>I28</f>
        <v>御嵩</v>
      </c>
      <c r="J30" s="267"/>
      <c r="K30" s="267"/>
      <c r="L30" s="267"/>
      <c r="M30" s="267"/>
      <c r="N30" s="267"/>
      <c r="O30" s="268"/>
      <c r="P30" s="269"/>
      <c r="Q30" s="282">
        <v>0</v>
      </c>
      <c r="R30" s="479" t="s">
        <v>132</v>
      </c>
      <c r="S30" s="282">
        <v>3</v>
      </c>
      <c r="T30" s="269"/>
      <c r="U30" s="283" t="str">
        <f>AB28</f>
        <v>スカーボ</v>
      </c>
      <c r="V30" s="283"/>
      <c r="W30" s="283"/>
      <c r="X30" s="283"/>
      <c r="Y30" s="283"/>
      <c r="Z30" s="283"/>
      <c r="AA30" s="283"/>
      <c r="AB30" s="297" t="str">
        <f>U28</f>
        <v>瀬尻</v>
      </c>
      <c r="AC30" s="298"/>
      <c r="AD30" s="298"/>
      <c r="AE30" s="298"/>
      <c r="AF30" s="298"/>
      <c r="AG30" s="315"/>
      <c r="AI30" s="237" t="str">
        <f>U28</f>
        <v>瀬尻</v>
      </c>
      <c r="AJ30" s="312">
        <v>0</v>
      </c>
      <c r="AK30" s="312">
        <v>0</v>
      </c>
      <c r="AL30" s="312">
        <v>0</v>
      </c>
      <c r="AM30" s="312">
        <f>S28+S29</f>
        <v>1</v>
      </c>
      <c r="AN30" s="312">
        <f>Q28+Q29</f>
        <v>5</v>
      </c>
      <c r="AO30" s="312">
        <f>AM30-AN30</f>
        <v>-4</v>
      </c>
      <c r="AP30" s="312">
        <f>AJ30*3+AL30*1</f>
        <v>0</v>
      </c>
      <c r="AQ30" s="322">
        <v>3</v>
      </c>
    </row>
    <row r="32" spans="2:16" ht="13.5">
      <c r="B32" s="237" t="s">
        <v>137</v>
      </c>
      <c r="N32"/>
      <c r="P32"/>
    </row>
    <row r="33" spans="2:43" ht="13.5">
      <c r="B33" s="251"/>
      <c r="C33" s="251"/>
      <c r="D33" s="251"/>
      <c r="E33" s="251"/>
      <c r="F33" s="239">
        <f>'８節'!U6</f>
        <v>45185</v>
      </c>
      <c r="G33" s="239"/>
      <c r="H33" s="239"/>
      <c r="I33" s="239"/>
      <c r="J33" s="239"/>
      <c r="K33" s="239"/>
      <c r="L33" s="251"/>
      <c r="M33" s="251"/>
      <c r="N33" s="251"/>
      <c r="O33" s="251"/>
      <c r="P33" s="251"/>
      <c r="Q33" s="251"/>
      <c r="R33" s="276" t="str">
        <f>'８節'!U5</f>
        <v>塩河Ｇ</v>
      </c>
      <c r="S33" s="277"/>
      <c r="T33" s="277"/>
      <c r="U33" s="277"/>
      <c r="V33" s="277"/>
      <c r="W33" s="277"/>
      <c r="X33" s="284" t="s">
        <v>52</v>
      </c>
      <c r="Y33" s="251"/>
      <c r="Z33" s="251"/>
      <c r="AA33" s="251"/>
      <c r="AB33" s="291">
        <f>'８節'!U7</f>
        <v>0.6041666666666666</v>
      </c>
      <c r="AC33" s="292"/>
      <c r="AD33" s="292"/>
      <c r="AE33" s="292"/>
      <c r="AF33" s="251"/>
      <c r="AG33" s="251"/>
      <c r="AJ33" s="309" t="s">
        <v>120</v>
      </c>
      <c r="AK33" s="310" t="s">
        <v>121</v>
      </c>
      <c r="AL33" s="310" t="s">
        <v>122</v>
      </c>
      <c r="AM33" s="310" t="s">
        <v>123</v>
      </c>
      <c r="AN33" s="310" t="s">
        <v>124</v>
      </c>
      <c r="AO33" s="310" t="s">
        <v>125</v>
      </c>
      <c r="AP33" s="310" t="s">
        <v>126</v>
      </c>
      <c r="AQ33" s="310" t="s">
        <v>127</v>
      </c>
    </row>
    <row r="34" spans="2:43" ht="13.5">
      <c r="B34" s="240" t="s">
        <v>128</v>
      </c>
      <c r="C34" s="241"/>
      <c r="D34" s="241" t="s">
        <v>129</v>
      </c>
      <c r="E34" s="241"/>
      <c r="F34" s="241"/>
      <c r="G34" s="241"/>
      <c r="H34" s="241"/>
      <c r="I34" s="241" t="s">
        <v>130</v>
      </c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 t="s">
        <v>131</v>
      </c>
      <c r="AC34" s="241"/>
      <c r="AD34" s="241"/>
      <c r="AE34" s="241"/>
      <c r="AF34" s="241"/>
      <c r="AG34" s="311"/>
      <c r="AM34" s="312"/>
      <c r="AN34" s="312"/>
      <c r="AO34" s="312"/>
      <c r="AP34" s="312"/>
      <c r="AQ34" s="312"/>
    </row>
    <row r="35" spans="2:43" ht="13.5">
      <c r="B35" s="242">
        <v>1</v>
      </c>
      <c r="C35" s="243"/>
      <c r="D35" s="244">
        <f>AB33</f>
        <v>0.6041666666666666</v>
      </c>
      <c r="E35" s="245"/>
      <c r="F35" s="245"/>
      <c r="G35" s="245"/>
      <c r="H35" s="245"/>
      <c r="I35" s="261" t="str">
        <f>'８節'!U9</f>
        <v>西可児</v>
      </c>
      <c r="J35" s="261"/>
      <c r="K35" s="261"/>
      <c r="L35" s="261"/>
      <c r="M35" s="261"/>
      <c r="N35" s="261"/>
      <c r="O35" s="262"/>
      <c r="P35" s="263"/>
      <c r="Q35" s="279">
        <v>4</v>
      </c>
      <c r="R35" s="477" t="s">
        <v>132</v>
      </c>
      <c r="S35" s="279">
        <v>0</v>
      </c>
      <c r="T35" s="263"/>
      <c r="U35" s="273" t="str">
        <f>'８節'!W9</f>
        <v>今渡</v>
      </c>
      <c r="V35" s="273"/>
      <c r="W35" s="273"/>
      <c r="X35" s="273"/>
      <c r="Y35" s="273"/>
      <c r="Z35" s="273"/>
      <c r="AA35" s="273"/>
      <c r="AB35" s="293" t="str">
        <f>'８節'!V9</f>
        <v>太田</v>
      </c>
      <c r="AC35" s="294"/>
      <c r="AD35" s="294"/>
      <c r="AE35" s="294"/>
      <c r="AF35" s="294"/>
      <c r="AG35" s="313"/>
      <c r="AI35" s="237" t="str">
        <f>I35</f>
        <v>西可児</v>
      </c>
      <c r="AJ35" s="312">
        <v>0</v>
      </c>
      <c r="AK35" s="312">
        <v>0</v>
      </c>
      <c r="AL35" s="312">
        <v>0</v>
      </c>
      <c r="AM35" s="312">
        <f>Q35+Q37</f>
        <v>7</v>
      </c>
      <c r="AN35" s="312">
        <f>S35+S37</f>
        <v>0</v>
      </c>
      <c r="AO35" s="312">
        <f>AM35-AN35</f>
        <v>7</v>
      </c>
      <c r="AP35" s="312">
        <f>AJ35*3+AL35*1</f>
        <v>0</v>
      </c>
      <c r="AQ35" s="322">
        <v>2</v>
      </c>
    </row>
    <row r="36" spans="2:43" ht="13.5">
      <c r="B36" s="242">
        <v>2</v>
      </c>
      <c r="C36" s="243"/>
      <c r="D36" s="246">
        <f>D35+"1:2０"</f>
        <v>0.6597222222222222</v>
      </c>
      <c r="E36" s="243"/>
      <c r="F36" s="243"/>
      <c r="G36" s="243"/>
      <c r="H36" s="243"/>
      <c r="I36" s="264" t="str">
        <f>AB35</f>
        <v>太田</v>
      </c>
      <c r="J36" s="264"/>
      <c r="K36" s="264"/>
      <c r="L36" s="264"/>
      <c r="M36" s="264"/>
      <c r="N36" s="264"/>
      <c r="O36" s="265"/>
      <c r="P36" s="266"/>
      <c r="Q36" s="280">
        <v>4</v>
      </c>
      <c r="R36" s="478" t="s">
        <v>132</v>
      </c>
      <c r="S36" s="280">
        <v>2</v>
      </c>
      <c r="T36" s="266"/>
      <c r="U36" s="281" t="str">
        <f>U35</f>
        <v>今渡</v>
      </c>
      <c r="V36" s="281"/>
      <c r="W36" s="281"/>
      <c r="X36" s="281"/>
      <c r="Y36" s="281"/>
      <c r="Z36" s="281"/>
      <c r="AA36" s="281"/>
      <c r="AB36" s="295" t="str">
        <f>I35</f>
        <v>西可児</v>
      </c>
      <c r="AC36" s="296"/>
      <c r="AD36" s="296"/>
      <c r="AE36" s="296"/>
      <c r="AF36" s="296"/>
      <c r="AG36" s="314"/>
      <c r="AI36" s="237" t="str">
        <f>I36</f>
        <v>太田</v>
      </c>
      <c r="AJ36" s="312">
        <v>0</v>
      </c>
      <c r="AK36" s="312">
        <v>0</v>
      </c>
      <c r="AL36" s="312">
        <v>0</v>
      </c>
      <c r="AM36" s="312">
        <f>Q36+S37</f>
        <v>4</v>
      </c>
      <c r="AN36" s="312">
        <f>S36+Q37</f>
        <v>5</v>
      </c>
      <c r="AO36" s="312">
        <f>AM36-AN36</f>
        <v>-1</v>
      </c>
      <c r="AP36" s="312">
        <f>AJ36*3+AL36*1</f>
        <v>0</v>
      </c>
      <c r="AQ36" s="322">
        <v>3</v>
      </c>
    </row>
    <row r="37" spans="2:43" ht="13.5">
      <c r="B37" s="247">
        <v>3</v>
      </c>
      <c r="C37" s="248"/>
      <c r="D37" s="249">
        <f>D36+"1：2０"</f>
        <v>0.7152777777777778</v>
      </c>
      <c r="E37" s="250"/>
      <c r="F37" s="250"/>
      <c r="G37" s="250"/>
      <c r="H37" s="250"/>
      <c r="I37" s="267" t="str">
        <f>I35</f>
        <v>西可児</v>
      </c>
      <c r="J37" s="267"/>
      <c r="K37" s="267"/>
      <c r="L37" s="267"/>
      <c r="M37" s="267"/>
      <c r="N37" s="267"/>
      <c r="O37" s="268"/>
      <c r="P37" s="269"/>
      <c r="Q37" s="282">
        <v>3</v>
      </c>
      <c r="R37" s="479" t="s">
        <v>132</v>
      </c>
      <c r="S37" s="282">
        <v>0</v>
      </c>
      <c r="T37" s="269"/>
      <c r="U37" s="283" t="str">
        <f>AB35</f>
        <v>太田</v>
      </c>
      <c r="V37" s="283"/>
      <c r="W37" s="283"/>
      <c r="X37" s="283"/>
      <c r="Y37" s="283"/>
      <c r="Z37" s="283"/>
      <c r="AA37" s="283"/>
      <c r="AB37" s="297" t="str">
        <f>U35</f>
        <v>今渡</v>
      </c>
      <c r="AC37" s="298"/>
      <c r="AD37" s="298"/>
      <c r="AE37" s="298"/>
      <c r="AF37" s="298"/>
      <c r="AG37" s="315"/>
      <c r="AI37" s="237" t="str">
        <f>U35</f>
        <v>今渡</v>
      </c>
      <c r="AJ37" s="312">
        <v>0</v>
      </c>
      <c r="AK37" s="312">
        <v>0</v>
      </c>
      <c r="AL37" s="312">
        <v>0</v>
      </c>
      <c r="AM37" s="312">
        <f>S35+S36</f>
        <v>2</v>
      </c>
      <c r="AN37" s="312">
        <f>Q35+Q36</f>
        <v>8</v>
      </c>
      <c r="AO37" s="312">
        <f>AM37-AN37</f>
        <v>-6</v>
      </c>
      <c r="AP37" s="312">
        <f>AJ37*3+AL37*1</f>
        <v>0</v>
      </c>
      <c r="AQ37" s="322">
        <v>1</v>
      </c>
    </row>
    <row r="39" spans="2:16" ht="13.5">
      <c r="B39" s="237" t="s">
        <v>138</v>
      </c>
      <c r="N39"/>
      <c r="P39"/>
    </row>
    <row r="40" spans="2:43" ht="13.5">
      <c r="B40" s="251"/>
      <c r="C40" s="251"/>
      <c r="D40" s="251"/>
      <c r="E40" s="251"/>
      <c r="F40" s="239">
        <f>'８節'!X6</f>
        <v>45185</v>
      </c>
      <c r="G40" s="239"/>
      <c r="H40" s="239"/>
      <c r="I40" s="239"/>
      <c r="J40" s="239"/>
      <c r="K40" s="239"/>
      <c r="L40" s="251"/>
      <c r="M40" s="251"/>
      <c r="N40" s="251"/>
      <c r="O40" s="251"/>
      <c r="P40" s="251"/>
      <c r="Q40" s="251"/>
      <c r="R40" s="276" t="str">
        <f>'８節'!X5</f>
        <v>可茂特支</v>
      </c>
      <c r="S40" s="277"/>
      <c r="T40" s="277"/>
      <c r="U40" s="277"/>
      <c r="V40" s="277"/>
      <c r="W40" s="277"/>
      <c r="X40" s="284" t="s">
        <v>52</v>
      </c>
      <c r="Y40" s="251"/>
      <c r="Z40" s="251"/>
      <c r="AA40" s="251"/>
      <c r="AB40" s="291">
        <f>'８節'!X7</f>
        <v>0.5625</v>
      </c>
      <c r="AC40" s="292"/>
      <c r="AD40" s="292"/>
      <c r="AE40" s="292"/>
      <c r="AF40" s="251"/>
      <c r="AG40" s="251"/>
      <c r="AJ40" s="309" t="s">
        <v>120</v>
      </c>
      <c r="AK40" s="310" t="s">
        <v>121</v>
      </c>
      <c r="AL40" s="310" t="s">
        <v>122</v>
      </c>
      <c r="AM40" s="310" t="s">
        <v>123</v>
      </c>
      <c r="AN40" s="310" t="s">
        <v>124</v>
      </c>
      <c r="AO40" s="310" t="s">
        <v>125</v>
      </c>
      <c r="AP40" s="310" t="s">
        <v>126</v>
      </c>
      <c r="AQ40" s="310" t="s">
        <v>127</v>
      </c>
    </row>
    <row r="41" spans="2:42" ht="13.5">
      <c r="B41" s="240" t="s">
        <v>128</v>
      </c>
      <c r="C41" s="241"/>
      <c r="D41" s="241" t="s">
        <v>129</v>
      </c>
      <c r="E41" s="241"/>
      <c r="F41" s="241"/>
      <c r="G41" s="241"/>
      <c r="H41" s="241"/>
      <c r="I41" s="241" t="s">
        <v>130</v>
      </c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 t="s">
        <v>131</v>
      </c>
      <c r="AC41" s="241"/>
      <c r="AD41" s="241"/>
      <c r="AE41" s="241"/>
      <c r="AF41" s="241"/>
      <c r="AG41" s="311"/>
      <c r="AM41" s="312"/>
      <c r="AN41" s="312"/>
      <c r="AO41" s="312"/>
      <c r="AP41" s="312"/>
    </row>
    <row r="42" spans="2:43" ht="13.5">
      <c r="B42" s="242">
        <v>1</v>
      </c>
      <c r="C42" s="243"/>
      <c r="D42" s="244">
        <f>AB40</f>
        <v>0.5625</v>
      </c>
      <c r="E42" s="245"/>
      <c r="F42" s="245"/>
      <c r="G42" s="245"/>
      <c r="H42" s="245"/>
      <c r="I42" s="261" t="str">
        <f>'８節'!X9</f>
        <v>コヴィーダ</v>
      </c>
      <c r="J42" s="261"/>
      <c r="K42" s="261"/>
      <c r="L42" s="261"/>
      <c r="M42" s="261"/>
      <c r="N42" s="261"/>
      <c r="O42" s="262"/>
      <c r="P42" s="263"/>
      <c r="Q42" s="279"/>
      <c r="R42" s="477" t="s">
        <v>132</v>
      </c>
      <c r="S42" s="279"/>
      <c r="T42" s="263"/>
      <c r="U42" s="273" t="str">
        <f>'８節'!Z9</f>
        <v>郡上八幡</v>
      </c>
      <c r="V42" s="273"/>
      <c r="W42" s="273"/>
      <c r="X42" s="273"/>
      <c r="Y42" s="273"/>
      <c r="Z42" s="273"/>
      <c r="AA42" s="273"/>
      <c r="AB42" s="293" t="str">
        <f>'８節'!Y9</f>
        <v>アンフィニ白</v>
      </c>
      <c r="AC42" s="294"/>
      <c r="AD42" s="294"/>
      <c r="AE42" s="294"/>
      <c r="AF42" s="294"/>
      <c r="AG42" s="313"/>
      <c r="AI42" s="237" t="str">
        <f>I42</f>
        <v>コヴィーダ</v>
      </c>
      <c r="AJ42" s="312">
        <v>0</v>
      </c>
      <c r="AK42" s="312">
        <v>0</v>
      </c>
      <c r="AL42" s="312">
        <v>0</v>
      </c>
      <c r="AM42" s="312">
        <f>Q42+Q44</f>
        <v>0</v>
      </c>
      <c r="AN42" s="312">
        <f>S42+S44</f>
        <v>0</v>
      </c>
      <c r="AO42" s="312">
        <f>AM42-AN42</f>
        <v>0</v>
      </c>
      <c r="AP42" s="312">
        <f>AJ42*3+AL42*1</f>
        <v>0</v>
      </c>
      <c r="AQ42" s="322">
        <v>2</v>
      </c>
    </row>
    <row r="43" spans="2:43" ht="13.5">
      <c r="B43" s="242">
        <v>2</v>
      </c>
      <c r="C43" s="243"/>
      <c r="D43" s="246">
        <f>D42+"1:2０"</f>
        <v>0.6180555555555556</v>
      </c>
      <c r="E43" s="243"/>
      <c r="F43" s="243"/>
      <c r="G43" s="243"/>
      <c r="H43" s="243"/>
      <c r="I43" s="264" t="str">
        <f>AB42</f>
        <v>アンフィニ白</v>
      </c>
      <c r="J43" s="264"/>
      <c r="K43" s="264"/>
      <c r="L43" s="264"/>
      <c r="M43" s="264"/>
      <c r="N43" s="264"/>
      <c r="O43" s="265"/>
      <c r="P43" s="266"/>
      <c r="Q43" s="280"/>
      <c r="R43" s="478" t="s">
        <v>132</v>
      </c>
      <c r="S43" s="280"/>
      <c r="T43" s="266"/>
      <c r="U43" s="281" t="str">
        <f>U42</f>
        <v>郡上八幡</v>
      </c>
      <c r="V43" s="281"/>
      <c r="W43" s="281"/>
      <c r="X43" s="281"/>
      <c r="Y43" s="281"/>
      <c r="Z43" s="281"/>
      <c r="AA43" s="281"/>
      <c r="AB43" s="295" t="str">
        <f>I42</f>
        <v>コヴィーダ</v>
      </c>
      <c r="AC43" s="296"/>
      <c r="AD43" s="296"/>
      <c r="AE43" s="296"/>
      <c r="AF43" s="296"/>
      <c r="AG43" s="314"/>
      <c r="AI43" s="237" t="str">
        <f>AB42</f>
        <v>アンフィニ白</v>
      </c>
      <c r="AJ43" s="312">
        <v>0</v>
      </c>
      <c r="AK43" s="312">
        <v>0</v>
      </c>
      <c r="AL43" s="312">
        <v>0</v>
      </c>
      <c r="AM43" s="312">
        <f>Q43+S44</f>
        <v>0</v>
      </c>
      <c r="AN43" s="312">
        <f>S43+Q44</f>
        <v>0</v>
      </c>
      <c r="AO43" s="312">
        <f>AM43-AN43</f>
        <v>0</v>
      </c>
      <c r="AP43" s="312">
        <f>AJ43*3+AL43*1</f>
        <v>0</v>
      </c>
      <c r="AQ43" s="322">
        <v>1</v>
      </c>
    </row>
    <row r="44" spans="2:43" ht="13.5">
      <c r="B44" s="247">
        <v>3</v>
      </c>
      <c r="C44" s="248"/>
      <c r="D44" s="249">
        <f>D43+"1：2０"</f>
        <v>0.6736111111111112</v>
      </c>
      <c r="E44" s="250"/>
      <c r="F44" s="250"/>
      <c r="G44" s="250"/>
      <c r="H44" s="250"/>
      <c r="I44" s="270" t="str">
        <f>I42</f>
        <v>コヴィーダ</v>
      </c>
      <c r="J44" s="270"/>
      <c r="K44" s="270"/>
      <c r="L44" s="270"/>
      <c r="M44" s="270"/>
      <c r="N44" s="270"/>
      <c r="O44" s="271"/>
      <c r="P44" s="272"/>
      <c r="Q44" s="285"/>
      <c r="R44" s="480" t="s">
        <v>132</v>
      </c>
      <c r="S44" s="285"/>
      <c r="T44" s="272"/>
      <c r="U44" s="286" t="str">
        <f>AB42</f>
        <v>アンフィニ白</v>
      </c>
      <c r="V44" s="286"/>
      <c r="W44" s="286"/>
      <c r="X44" s="286"/>
      <c r="Y44" s="286"/>
      <c r="Z44" s="286"/>
      <c r="AA44" s="286"/>
      <c r="AB44" s="299" t="str">
        <f>U42</f>
        <v>郡上八幡</v>
      </c>
      <c r="AC44" s="300"/>
      <c r="AD44" s="300"/>
      <c r="AE44" s="300"/>
      <c r="AF44" s="300"/>
      <c r="AG44" s="316"/>
      <c r="AI44" s="237" t="str">
        <f>U42</f>
        <v>郡上八幡</v>
      </c>
      <c r="AJ44" s="312">
        <v>0</v>
      </c>
      <c r="AK44" s="312">
        <v>0</v>
      </c>
      <c r="AL44" s="312">
        <v>0</v>
      </c>
      <c r="AM44" s="312">
        <f>S42+S43</f>
        <v>0</v>
      </c>
      <c r="AN44" s="312">
        <f>Q42+Q43</f>
        <v>0</v>
      </c>
      <c r="AO44" s="312">
        <f>AM44-AN44</f>
        <v>0</v>
      </c>
      <c r="AP44" s="312">
        <f>AJ44*3+AL44*1</f>
        <v>0</v>
      </c>
      <c r="AQ44" s="322">
        <v>3</v>
      </c>
    </row>
    <row r="45" ht="13.5">
      <c r="AK45" s="237" t="s">
        <v>139</v>
      </c>
    </row>
    <row r="46" spans="2:16" ht="13.5">
      <c r="B46" s="237" t="s">
        <v>140</v>
      </c>
      <c r="N46"/>
      <c r="P46"/>
    </row>
    <row r="47" spans="2:43" ht="13.5">
      <c r="B47" s="251"/>
      <c r="C47" s="251"/>
      <c r="D47" s="251"/>
      <c r="E47" s="251"/>
      <c r="F47" s="239">
        <f>'８節'!AA6</f>
        <v>45178</v>
      </c>
      <c r="G47" s="239"/>
      <c r="H47" s="239"/>
      <c r="I47" s="239"/>
      <c r="J47" s="239"/>
      <c r="K47" s="239"/>
      <c r="L47" s="251"/>
      <c r="M47" s="251"/>
      <c r="N47" s="251"/>
      <c r="O47" s="251"/>
      <c r="P47" s="251"/>
      <c r="Q47" s="251"/>
      <c r="R47" s="276" t="str">
        <f>'８節'!AA5</f>
        <v>中池多目的</v>
      </c>
      <c r="S47" s="276"/>
      <c r="T47" s="276"/>
      <c r="U47" s="276"/>
      <c r="V47" s="276"/>
      <c r="W47" s="276"/>
      <c r="X47" s="284" t="s">
        <v>52</v>
      </c>
      <c r="Y47" s="251"/>
      <c r="Z47" s="251"/>
      <c r="AA47" s="251"/>
      <c r="AB47" s="291">
        <f>'８節'!AA7</f>
        <v>0.3958333333333333</v>
      </c>
      <c r="AC47" s="291"/>
      <c r="AD47" s="291"/>
      <c r="AE47" s="291"/>
      <c r="AF47" s="251"/>
      <c r="AG47" s="251"/>
      <c r="AJ47" s="309" t="s">
        <v>120</v>
      </c>
      <c r="AK47" s="310" t="s">
        <v>121</v>
      </c>
      <c r="AL47" s="310" t="s">
        <v>122</v>
      </c>
      <c r="AM47" s="310" t="s">
        <v>123</v>
      </c>
      <c r="AN47" s="310" t="s">
        <v>124</v>
      </c>
      <c r="AO47" s="310" t="s">
        <v>125</v>
      </c>
      <c r="AP47" s="310" t="s">
        <v>126</v>
      </c>
      <c r="AQ47" s="310" t="s">
        <v>127</v>
      </c>
    </row>
    <row r="48" spans="2:42" ht="13.5">
      <c r="B48" s="252" t="s">
        <v>128</v>
      </c>
      <c r="C48" s="253"/>
      <c r="D48" s="254" t="s">
        <v>129</v>
      </c>
      <c r="E48" s="255"/>
      <c r="F48" s="255"/>
      <c r="G48" s="255"/>
      <c r="H48" s="253"/>
      <c r="I48" s="254" t="s">
        <v>130</v>
      </c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3"/>
      <c r="AB48" s="254" t="s">
        <v>131</v>
      </c>
      <c r="AC48" s="255"/>
      <c r="AD48" s="255"/>
      <c r="AE48" s="255"/>
      <c r="AF48" s="255"/>
      <c r="AG48" s="317"/>
      <c r="AM48" s="312"/>
      <c r="AN48" s="312"/>
      <c r="AO48" s="312"/>
      <c r="AP48" s="312"/>
    </row>
    <row r="49" spans="2:43" ht="13.5">
      <c r="B49" s="242">
        <v>1</v>
      </c>
      <c r="C49" s="243"/>
      <c r="D49" s="244">
        <f>AB47</f>
        <v>0.3958333333333333</v>
      </c>
      <c r="E49" s="245"/>
      <c r="F49" s="245"/>
      <c r="G49" s="245"/>
      <c r="H49" s="245"/>
      <c r="I49" s="273" t="str">
        <f>'８節'!AA9</f>
        <v>下有知</v>
      </c>
      <c r="J49" s="273"/>
      <c r="K49" s="273"/>
      <c r="L49" s="273"/>
      <c r="M49" s="273"/>
      <c r="N49" s="273"/>
      <c r="O49" s="273"/>
      <c r="P49" s="263"/>
      <c r="Q49" s="279">
        <v>0</v>
      </c>
      <c r="R49" s="477" t="s">
        <v>132</v>
      </c>
      <c r="S49" s="279">
        <v>2</v>
      </c>
      <c r="T49" s="263"/>
      <c r="U49" s="281" t="str">
        <f>'８節'!AC9</f>
        <v>金竜</v>
      </c>
      <c r="V49" s="281"/>
      <c r="W49" s="281"/>
      <c r="X49" s="281"/>
      <c r="Y49" s="281"/>
      <c r="Z49" s="281"/>
      <c r="AA49" s="274"/>
      <c r="AB49" s="301" t="str">
        <f>'８節'!AB9</f>
        <v>ティグレイ</v>
      </c>
      <c r="AC49" s="302"/>
      <c r="AD49" s="302"/>
      <c r="AE49" s="302"/>
      <c r="AF49" s="302"/>
      <c r="AG49" s="318"/>
      <c r="AH49" s="308"/>
      <c r="AI49" s="237" t="str">
        <f>I49</f>
        <v>下有知</v>
      </c>
      <c r="AJ49" s="312">
        <v>0</v>
      </c>
      <c r="AK49" s="312">
        <v>0</v>
      </c>
      <c r="AL49" s="312">
        <v>0</v>
      </c>
      <c r="AM49" s="312">
        <f>Q49+Q51</f>
        <v>2</v>
      </c>
      <c r="AN49" s="312">
        <f>S49+S51</f>
        <v>10</v>
      </c>
      <c r="AO49" s="312">
        <f>AM49-AN49</f>
        <v>-8</v>
      </c>
      <c r="AP49" s="312">
        <f>AJ49*3+AL49*1</f>
        <v>0</v>
      </c>
      <c r="AQ49" s="322">
        <v>1</v>
      </c>
    </row>
    <row r="50" spans="2:43" ht="13.5">
      <c r="B50" s="242">
        <v>2</v>
      </c>
      <c r="C50" s="243"/>
      <c r="D50" s="246">
        <f>D49+"1:2０"</f>
        <v>0.45138888888888884</v>
      </c>
      <c r="E50" s="243"/>
      <c r="F50" s="243"/>
      <c r="G50" s="243"/>
      <c r="H50" s="243"/>
      <c r="I50" s="261" t="str">
        <f>AB49</f>
        <v>ティグレイ</v>
      </c>
      <c r="J50" s="261"/>
      <c r="K50" s="261"/>
      <c r="L50" s="261"/>
      <c r="M50" s="261"/>
      <c r="N50" s="261"/>
      <c r="O50" s="262"/>
      <c r="P50" s="266"/>
      <c r="Q50" s="280">
        <v>4</v>
      </c>
      <c r="R50" s="478" t="s">
        <v>132</v>
      </c>
      <c r="S50" s="280">
        <v>0</v>
      </c>
      <c r="T50" s="266"/>
      <c r="U50" s="274" t="str">
        <f>U49</f>
        <v>金竜</v>
      </c>
      <c r="V50" s="264"/>
      <c r="W50" s="264"/>
      <c r="X50" s="264"/>
      <c r="Y50" s="264"/>
      <c r="Z50" s="264"/>
      <c r="AA50" s="264"/>
      <c r="AB50" s="301" t="str">
        <f>I49</f>
        <v>下有知</v>
      </c>
      <c r="AC50" s="302"/>
      <c r="AD50" s="302"/>
      <c r="AE50" s="302"/>
      <c r="AF50" s="302"/>
      <c r="AG50" s="318"/>
      <c r="AH50" s="308"/>
      <c r="AI50" s="237" t="str">
        <f>AB49</f>
        <v>ティグレイ</v>
      </c>
      <c r="AJ50" s="312">
        <v>0</v>
      </c>
      <c r="AK50" s="312">
        <v>0</v>
      </c>
      <c r="AL50" s="312">
        <v>0</v>
      </c>
      <c r="AM50" s="312">
        <f>Q50+S51</f>
        <v>12</v>
      </c>
      <c r="AN50" s="312">
        <f>S50+Q51</f>
        <v>2</v>
      </c>
      <c r="AO50" s="312">
        <f>AM50-AN50</f>
        <v>10</v>
      </c>
      <c r="AP50" s="312">
        <f>AJ50*3+AL50*1</f>
        <v>0</v>
      </c>
      <c r="AQ50" s="322">
        <v>2</v>
      </c>
    </row>
    <row r="51" spans="2:43" ht="13.5">
      <c r="B51" s="247">
        <v>3</v>
      </c>
      <c r="C51" s="248"/>
      <c r="D51" s="249">
        <f>D50+"1：2０"</f>
        <v>0.5069444444444444</v>
      </c>
      <c r="E51" s="250"/>
      <c r="F51" s="250"/>
      <c r="G51" s="250"/>
      <c r="H51" s="250"/>
      <c r="I51" s="270" t="str">
        <f>I49</f>
        <v>下有知</v>
      </c>
      <c r="J51" s="270"/>
      <c r="K51" s="270"/>
      <c r="L51" s="270"/>
      <c r="M51" s="270"/>
      <c r="N51" s="270"/>
      <c r="O51" s="271"/>
      <c r="P51" s="272"/>
      <c r="Q51" s="285">
        <v>2</v>
      </c>
      <c r="R51" s="480" t="s">
        <v>132</v>
      </c>
      <c r="S51" s="285">
        <v>8</v>
      </c>
      <c r="T51" s="272"/>
      <c r="U51" s="286" t="str">
        <f>AB49</f>
        <v>ティグレイ</v>
      </c>
      <c r="V51" s="286"/>
      <c r="W51" s="286"/>
      <c r="X51" s="286"/>
      <c r="Y51" s="286"/>
      <c r="Z51" s="286"/>
      <c r="AA51" s="286"/>
      <c r="AB51" s="303" t="str">
        <f>U49</f>
        <v>金竜</v>
      </c>
      <c r="AC51" s="304"/>
      <c r="AD51" s="304"/>
      <c r="AE51" s="304"/>
      <c r="AF51" s="304"/>
      <c r="AG51" s="319"/>
      <c r="AH51" s="308"/>
      <c r="AI51" s="237" t="str">
        <f>U49</f>
        <v>金竜</v>
      </c>
      <c r="AJ51" s="312">
        <v>0</v>
      </c>
      <c r="AK51" s="312">
        <v>0</v>
      </c>
      <c r="AL51" s="312">
        <v>0</v>
      </c>
      <c r="AM51" s="312">
        <f>S49+S50</f>
        <v>2</v>
      </c>
      <c r="AN51" s="312">
        <f>Q49+Q50</f>
        <v>4</v>
      </c>
      <c r="AO51" s="312">
        <f>AM51-AN51</f>
        <v>-2</v>
      </c>
      <c r="AP51" s="312">
        <f>AJ51*3+AL51*1</f>
        <v>0</v>
      </c>
      <c r="AQ51" s="322">
        <v>3</v>
      </c>
    </row>
    <row r="53" spans="2:34" ht="13.5">
      <c r="B53" s="237" t="s">
        <v>141</v>
      </c>
      <c r="AB53" s="305"/>
      <c r="AC53" s="305"/>
      <c r="AD53" s="305"/>
      <c r="AE53" s="305"/>
      <c r="AF53" s="305"/>
      <c r="AG53" s="305"/>
      <c r="AH53" s="305"/>
    </row>
    <row r="54" spans="5:44" ht="13.5">
      <c r="E54" s="237"/>
      <c r="F54" s="256">
        <f>'８節'!AD6</f>
        <v>45185</v>
      </c>
      <c r="G54" s="257"/>
      <c r="H54" s="257"/>
      <c r="I54" s="257"/>
      <c r="J54" s="257"/>
      <c r="K54" s="257"/>
      <c r="L54" s="257"/>
      <c r="R54" s="257">
        <f>'８節'!AD5</f>
        <v>8</v>
      </c>
      <c r="S54" s="257"/>
      <c r="T54" s="257"/>
      <c r="U54" s="257"/>
      <c r="V54" s="257"/>
      <c r="W54" s="257"/>
      <c r="X54" s="287" t="s">
        <v>74</v>
      </c>
      <c r="AB54" s="291">
        <f>'８節'!AD7</f>
        <v>0.3958333333333333</v>
      </c>
      <c r="AC54" s="292"/>
      <c r="AD54" s="292"/>
      <c r="AE54" s="292"/>
      <c r="AG54" s="305"/>
      <c r="AH54" s="305"/>
      <c r="AJ54" s="309" t="s">
        <v>120</v>
      </c>
      <c r="AK54" s="310" t="s">
        <v>121</v>
      </c>
      <c r="AL54" s="310" t="s">
        <v>122</v>
      </c>
      <c r="AM54" s="310" t="s">
        <v>123</v>
      </c>
      <c r="AN54" s="310" t="s">
        <v>124</v>
      </c>
      <c r="AO54" s="310" t="s">
        <v>125</v>
      </c>
      <c r="AP54" s="310" t="s">
        <v>126</v>
      </c>
      <c r="AQ54" s="310" t="s">
        <v>127</v>
      </c>
      <c r="AR54" s="237"/>
    </row>
    <row r="55" spans="2:34" ht="13.5">
      <c r="B55" s="240" t="s">
        <v>128</v>
      </c>
      <c r="C55" s="241"/>
      <c r="D55" s="241" t="s">
        <v>129</v>
      </c>
      <c r="E55" s="241"/>
      <c r="F55" s="241"/>
      <c r="G55" s="241"/>
      <c r="H55" s="241"/>
      <c r="I55" s="241" t="s">
        <v>130</v>
      </c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306" t="s">
        <v>131</v>
      </c>
      <c r="AC55" s="307"/>
      <c r="AD55" s="307"/>
      <c r="AE55" s="307"/>
      <c r="AF55" s="307"/>
      <c r="AG55" s="320"/>
      <c r="AH55" s="321"/>
    </row>
    <row r="56" spans="2:43" ht="12.75" customHeight="1">
      <c r="B56" s="242">
        <v>1</v>
      </c>
      <c r="C56" s="243"/>
      <c r="D56" s="244">
        <f>AB54</f>
        <v>0.3958333333333333</v>
      </c>
      <c r="E56" s="245"/>
      <c r="F56" s="245"/>
      <c r="G56" s="245"/>
      <c r="H56" s="245"/>
      <c r="I56" s="273" t="str">
        <f>'８節'!AE9</f>
        <v>坂祝</v>
      </c>
      <c r="J56" s="273"/>
      <c r="K56" s="273"/>
      <c r="L56" s="273"/>
      <c r="M56" s="273"/>
      <c r="N56" s="273"/>
      <c r="O56" s="273"/>
      <c r="P56" s="263"/>
      <c r="Q56" s="279">
        <v>0</v>
      </c>
      <c r="R56" s="477" t="s">
        <v>132</v>
      </c>
      <c r="S56" s="279">
        <v>8</v>
      </c>
      <c r="T56" s="263"/>
      <c r="U56" s="273" t="str">
        <f>'８節'!AF9</f>
        <v>中部</v>
      </c>
      <c r="V56" s="273"/>
      <c r="W56" s="273"/>
      <c r="X56" s="273"/>
      <c r="Y56" s="273"/>
      <c r="Z56" s="273"/>
      <c r="AA56" s="273"/>
      <c r="AB56" s="301" t="str">
        <f>U57</f>
        <v>関さくら</v>
      </c>
      <c r="AC56" s="302"/>
      <c r="AD56" s="302"/>
      <c r="AE56" s="302"/>
      <c r="AF56" s="302"/>
      <c r="AG56" s="318"/>
      <c r="AH56" s="308"/>
      <c r="AI56" s="237" t="str">
        <f>I57</f>
        <v>安桜</v>
      </c>
      <c r="AJ56" s="312">
        <v>0</v>
      </c>
      <c r="AK56" s="312">
        <v>0</v>
      </c>
      <c r="AL56" s="312">
        <v>0</v>
      </c>
      <c r="AM56" s="312">
        <f>Q57+Q59</f>
        <v>3</v>
      </c>
      <c r="AN56" s="312">
        <f>S57+S59</f>
        <v>3</v>
      </c>
      <c r="AO56" s="312">
        <f>AM56-AN56</f>
        <v>0</v>
      </c>
      <c r="AP56" s="312">
        <f>AJ56*3+AL56*1</f>
        <v>0</v>
      </c>
      <c r="AQ56" s="322">
        <v>1</v>
      </c>
    </row>
    <row r="57" spans="2:43" ht="12.75" customHeight="1">
      <c r="B57" s="242">
        <v>2</v>
      </c>
      <c r="C57" s="243"/>
      <c r="D57" s="246">
        <f>D56+"1:0０"</f>
        <v>0.4375</v>
      </c>
      <c r="E57" s="243"/>
      <c r="F57" s="243"/>
      <c r="G57" s="243"/>
      <c r="H57" s="243"/>
      <c r="I57" s="273" t="str">
        <f>'８節'!AD9</f>
        <v>安桜</v>
      </c>
      <c r="J57" s="273"/>
      <c r="K57" s="273"/>
      <c r="L57" s="273"/>
      <c r="M57" s="273"/>
      <c r="N57" s="273"/>
      <c r="O57" s="273"/>
      <c r="P57" s="266"/>
      <c r="Q57" s="280">
        <v>3</v>
      </c>
      <c r="R57" s="478" t="s">
        <v>132</v>
      </c>
      <c r="S57" s="280">
        <v>1</v>
      </c>
      <c r="T57" s="266"/>
      <c r="U57" s="273" t="str">
        <f>'８節'!AG9</f>
        <v>関さくら</v>
      </c>
      <c r="V57" s="273"/>
      <c r="W57" s="273"/>
      <c r="X57" s="273"/>
      <c r="Y57" s="273"/>
      <c r="Z57" s="273"/>
      <c r="AA57" s="273"/>
      <c r="AB57" s="301" t="str">
        <f>U56</f>
        <v>中部</v>
      </c>
      <c r="AC57" s="302"/>
      <c r="AD57" s="302"/>
      <c r="AE57" s="302"/>
      <c r="AF57" s="302"/>
      <c r="AG57" s="318"/>
      <c r="AH57" s="308"/>
      <c r="AI57" s="237" t="str">
        <f>I56</f>
        <v>坂祝</v>
      </c>
      <c r="AJ57" s="312">
        <v>0</v>
      </c>
      <c r="AK57" s="312">
        <v>0</v>
      </c>
      <c r="AL57" s="312">
        <v>0</v>
      </c>
      <c r="AM57" s="312">
        <f>Q56+Q58</f>
        <v>3</v>
      </c>
      <c r="AN57" s="312">
        <f>S56+Q58</f>
        <v>11</v>
      </c>
      <c r="AO57" s="312">
        <f>AM57-AN57</f>
        <v>-8</v>
      </c>
      <c r="AP57" s="312">
        <f>AJ57*3+AL57*1</f>
        <v>0</v>
      </c>
      <c r="AQ57" s="322">
        <v>2</v>
      </c>
    </row>
    <row r="58" spans="2:43" ht="12.75" customHeight="1">
      <c r="B58" s="242">
        <v>3</v>
      </c>
      <c r="C58" s="243"/>
      <c r="D58" s="246">
        <f>D57+"1:2０"</f>
        <v>0.4930555555555556</v>
      </c>
      <c r="E58" s="243"/>
      <c r="F58" s="243"/>
      <c r="G58" s="243"/>
      <c r="H58" s="243"/>
      <c r="I58" s="264" t="str">
        <f>I56</f>
        <v>坂祝</v>
      </c>
      <c r="J58" s="264"/>
      <c r="K58" s="264"/>
      <c r="L58" s="264"/>
      <c r="M58" s="264"/>
      <c r="N58" s="264"/>
      <c r="O58" s="265"/>
      <c r="P58" s="266"/>
      <c r="Q58" s="280">
        <v>3</v>
      </c>
      <c r="R58" s="478" t="s">
        <v>132</v>
      </c>
      <c r="S58" s="280">
        <v>0</v>
      </c>
      <c r="T58" s="266"/>
      <c r="U58" s="264" t="str">
        <f>U57</f>
        <v>関さくら</v>
      </c>
      <c r="V58" s="264"/>
      <c r="W58" s="264"/>
      <c r="X58" s="264"/>
      <c r="Y58" s="264"/>
      <c r="Z58" s="264"/>
      <c r="AA58" s="264"/>
      <c r="AB58" s="301" t="str">
        <f>I57</f>
        <v>安桜</v>
      </c>
      <c r="AC58" s="302"/>
      <c r="AD58" s="302"/>
      <c r="AE58" s="302"/>
      <c r="AF58" s="302"/>
      <c r="AG58" s="318"/>
      <c r="AH58" s="308"/>
      <c r="AI58" s="237" t="str">
        <f>U56</f>
        <v>中部</v>
      </c>
      <c r="AJ58" s="312">
        <v>0</v>
      </c>
      <c r="AK58" s="312">
        <v>0</v>
      </c>
      <c r="AL58" s="312">
        <v>0</v>
      </c>
      <c r="AM58" s="312">
        <f>S57+S58</f>
        <v>1</v>
      </c>
      <c r="AN58" s="312">
        <f>Q57+Q58</f>
        <v>6</v>
      </c>
      <c r="AO58" s="312">
        <f>AM58-AN58</f>
        <v>-5</v>
      </c>
      <c r="AP58" s="312">
        <f>AJ58*3+AL58*1</f>
        <v>0</v>
      </c>
      <c r="AQ58" s="322">
        <v>3</v>
      </c>
    </row>
    <row r="59" spans="2:43" ht="12.75" customHeight="1">
      <c r="B59" s="247">
        <v>4</v>
      </c>
      <c r="C59" s="248"/>
      <c r="D59" s="249">
        <f>D57+"2：2０"</f>
        <v>0.5347222222222222</v>
      </c>
      <c r="E59" s="250"/>
      <c r="F59" s="250"/>
      <c r="G59" s="250"/>
      <c r="H59" s="250"/>
      <c r="I59" s="267" t="str">
        <f>I57</f>
        <v>安桜</v>
      </c>
      <c r="J59" s="267"/>
      <c r="K59" s="267"/>
      <c r="L59" s="267"/>
      <c r="M59" s="267"/>
      <c r="N59" s="267"/>
      <c r="O59" s="268"/>
      <c r="P59" s="272"/>
      <c r="Q59" s="285">
        <v>0</v>
      </c>
      <c r="R59" s="480" t="s">
        <v>132</v>
      </c>
      <c r="S59" s="285">
        <v>2</v>
      </c>
      <c r="T59" s="272"/>
      <c r="U59" s="267" t="str">
        <f>U56</f>
        <v>中部</v>
      </c>
      <c r="V59" s="267"/>
      <c r="W59" s="267"/>
      <c r="X59" s="267"/>
      <c r="Y59" s="267"/>
      <c r="Z59" s="267"/>
      <c r="AA59" s="268"/>
      <c r="AB59" s="303" t="str">
        <f>I58</f>
        <v>坂祝</v>
      </c>
      <c r="AC59" s="304"/>
      <c r="AD59" s="304"/>
      <c r="AE59" s="304"/>
      <c r="AF59" s="304"/>
      <c r="AG59" s="319"/>
      <c r="AH59" s="308"/>
      <c r="AI59" s="237" t="str">
        <f>U57</f>
        <v>関さくら</v>
      </c>
      <c r="AJ59" s="312">
        <v>0</v>
      </c>
      <c r="AK59" s="312">
        <v>0</v>
      </c>
      <c r="AL59" s="312">
        <v>0</v>
      </c>
      <c r="AM59" s="312">
        <f>S56+S59</f>
        <v>10</v>
      </c>
      <c r="AN59" s="312">
        <f>Q56+Q59</f>
        <v>0</v>
      </c>
      <c r="AO59" s="312">
        <f>AM59-AN59</f>
        <v>10</v>
      </c>
      <c r="AP59" s="312">
        <f>AJ59*3+AL59*1</f>
        <v>0</v>
      </c>
      <c r="AQ59" s="322">
        <v>4</v>
      </c>
    </row>
    <row r="60" spans="2:34" ht="13.5">
      <c r="B60" s="258"/>
      <c r="C60" s="258"/>
      <c r="D60" s="259"/>
      <c r="E60" s="259"/>
      <c r="F60" s="259"/>
      <c r="G60" s="259"/>
      <c r="H60" s="259"/>
      <c r="I60" s="273"/>
      <c r="J60" s="273"/>
      <c r="K60" s="273"/>
      <c r="L60" s="273"/>
      <c r="M60" s="273"/>
      <c r="N60" s="273"/>
      <c r="O60" s="273"/>
      <c r="P60" s="263"/>
      <c r="Q60" s="289"/>
      <c r="R60" s="289"/>
      <c r="S60" s="289"/>
      <c r="T60" s="263"/>
      <c r="U60" s="273"/>
      <c r="V60" s="273"/>
      <c r="W60" s="273"/>
      <c r="X60" s="273"/>
      <c r="Y60" s="273"/>
      <c r="Z60" s="273"/>
      <c r="AA60" s="273"/>
      <c r="AB60" s="308"/>
      <c r="AC60" s="308"/>
      <c r="AD60" s="308"/>
      <c r="AE60" s="308"/>
      <c r="AF60" s="308"/>
      <c r="AG60" s="308"/>
      <c r="AH60" s="308"/>
    </row>
    <row r="61" spans="1:44" ht="13.5">
      <c r="A61" s="260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</row>
    <row r="62" spans="1:44" ht="13.5">
      <c r="A62" s="260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</row>
    <row r="63" spans="1:44" ht="13.5">
      <c r="A63" s="260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</row>
    <row r="64" spans="1:44" ht="13.5">
      <c r="A64" s="260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</row>
    <row r="65" spans="1:44" ht="13.5">
      <c r="A65" s="260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</row>
    <row r="66" spans="1:44" ht="13.5">
      <c r="A66" s="260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</row>
    <row r="67" spans="1:44" ht="13.5">
      <c r="A67" s="260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</row>
    <row r="68" spans="1:44" ht="13.5">
      <c r="A68" s="260"/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  <c r="AR68" s="260"/>
    </row>
    <row r="69" spans="1:44" ht="13.5">
      <c r="A69" s="260"/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0"/>
    </row>
    <row r="70" spans="1:44" ht="13.5">
      <c r="A70" s="260"/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</row>
    <row r="71" spans="1:44" ht="13.5">
      <c r="A71" s="260"/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</row>
    <row r="72" spans="1:44" ht="13.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</row>
    <row r="73" spans="1:44" ht="13.5">
      <c r="A73" s="260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</row>
    <row r="74" spans="1:44" ht="13.5">
      <c r="A74" s="260"/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  <c r="AM74" s="260"/>
      <c r="AN74" s="260"/>
      <c r="AO74" s="260"/>
      <c r="AP74" s="260"/>
      <c r="AQ74" s="260"/>
      <c r="AR74" s="260"/>
    </row>
  </sheetData>
  <sheetProtection/>
  <mergeCells count="183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</mergeCells>
  <printOptions/>
  <pageMargins left="0.7" right="0.7" top="0.75" bottom="0.75" header="0.3" footer="0.3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0"/>
  <sheetViews>
    <sheetView workbookViewId="0" topLeftCell="A1">
      <selection activeCell="L5" sqref="L5:N5"/>
    </sheetView>
  </sheetViews>
  <sheetFormatPr defaultColWidth="2.50390625" defaultRowHeight="13.5"/>
  <cols>
    <col min="1" max="8" width="2.50390625" style="323" customWidth="1"/>
    <col min="9" max="50" width="4.25390625" style="323" customWidth="1"/>
    <col min="51" max="51" width="2.50390625" style="323" customWidth="1"/>
    <col min="52" max="16384" width="2.50390625" style="323" customWidth="1"/>
  </cols>
  <sheetData>
    <row r="1" spans="1:32" ht="13.5" customHeight="1">
      <c r="A1" s="324" t="s">
        <v>187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</row>
    <row r="2" spans="1:41" ht="13.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409">
        <v>43261</v>
      </c>
      <c r="AH2" s="409"/>
      <c r="AI2" s="409"/>
      <c r="AJ2" s="409"/>
      <c r="AK2" s="409"/>
      <c r="AL2" s="409"/>
      <c r="AM2" s="323" t="s">
        <v>66</v>
      </c>
      <c r="AN2" s="410"/>
      <c r="AO2" s="410"/>
    </row>
    <row r="3" spans="2:43" ht="14.25">
      <c r="B3" s="325"/>
      <c r="C3" s="325"/>
      <c r="D3" s="325"/>
      <c r="E3" s="326" t="s">
        <v>68</v>
      </c>
      <c r="F3" s="326"/>
      <c r="G3" s="326"/>
      <c r="H3" s="326"/>
      <c r="I3" s="323" t="s">
        <v>143</v>
      </c>
      <c r="AH3" s="411"/>
      <c r="AI3" s="411"/>
      <c r="AJ3" s="411"/>
      <c r="AK3" s="411"/>
      <c r="AM3" s="367"/>
      <c r="AN3" s="412"/>
      <c r="AO3" s="412"/>
      <c r="AQ3" s="410"/>
    </row>
    <row r="4" spans="2:40" ht="14.25">
      <c r="B4" s="325"/>
      <c r="C4" s="325"/>
      <c r="D4" s="325"/>
      <c r="E4" s="326"/>
      <c r="F4" s="326"/>
      <c r="G4" s="326"/>
      <c r="H4" s="326"/>
      <c r="I4" s="331" t="s">
        <v>68</v>
      </c>
      <c r="J4" s="332"/>
      <c r="K4" s="333"/>
      <c r="L4" s="331" t="s">
        <v>69</v>
      </c>
      <c r="M4" s="332"/>
      <c r="N4" s="333"/>
      <c r="O4" s="331" t="s">
        <v>70</v>
      </c>
      <c r="P4" s="332"/>
      <c r="Q4" s="332"/>
      <c r="R4" s="331" t="s">
        <v>71</v>
      </c>
      <c r="S4" s="332"/>
      <c r="T4" s="332"/>
      <c r="U4" s="370" t="s">
        <v>72</v>
      </c>
      <c r="V4" s="371"/>
      <c r="W4" s="371"/>
      <c r="X4" s="331" t="s">
        <v>73</v>
      </c>
      <c r="Y4" s="332"/>
      <c r="Z4" s="332"/>
      <c r="AA4" s="331" t="s">
        <v>74</v>
      </c>
      <c r="AB4" s="332"/>
      <c r="AC4" s="333"/>
      <c r="AD4" s="332" t="s">
        <v>75</v>
      </c>
      <c r="AE4" s="332"/>
      <c r="AF4" s="332"/>
      <c r="AG4" s="332"/>
      <c r="AH4" s="413"/>
      <c r="AI4" s="411"/>
      <c r="AJ4" s="411"/>
      <c r="AK4" s="411"/>
      <c r="AL4" s="414"/>
      <c r="AM4" s="415"/>
      <c r="AN4" s="323" t="s">
        <v>76</v>
      </c>
    </row>
    <row r="5" spans="3:40" ht="13.5" customHeight="1">
      <c r="C5" s="327" t="s">
        <v>77</v>
      </c>
      <c r="D5" s="327"/>
      <c r="E5" s="327"/>
      <c r="F5" s="327"/>
      <c r="G5" s="327"/>
      <c r="H5" s="327"/>
      <c r="I5" s="334">
        <v>1</v>
      </c>
      <c r="J5" s="335"/>
      <c r="K5" s="336"/>
      <c r="L5" s="334" t="s">
        <v>80</v>
      </c>
      <c r="M5" s="337"/>
      <c r="N5" s="335"/>
      <c r="O5" s="334">
        <v>3</v>
      </c>
      <c r="P5" s="337"/>
      <c r="Q5" s="335"/>
      <c r="R5" s="334" t="s">
        <v>80</v>
      </c>
      <c r="S5" s="337"/>
      <c r="T5" s="335"/>
      <c r="U5" s="372" t="s">
        <v>78</v>
      </c>
      <c r="V5" s="373"/>
      <c r="W5" s="374"/>
      <c r="X5" s="375" t="s">
        <v>188</v>
      </c>
      <c r="Y5" s="387"/>
      <c r="Z5" s="387"/>
      <c r="AA5" s="375" t="s">
        <v>171</v>
      </c>
      <c r="AB5" s="387"/>
      <c r="AC5" s="388"/>
      <c r="AD5" s="387" t="s">
        <v>172</v>
      </c>
      <c r="AE5" s="387"/>
      <c r="AF5" s="387"/>
      <c r="AG5" s="387"/>
      <c r="AH5" s="413"/>
      <c r="AI5" s="411"/>
      <c r="AJ5" s="411"/>
      <c r="AK5" s="411"/>
      <c r="AL5" s="414"/>
      <c r="AM5" s="367"/>
      <c r="AN5" s="416" t="s">
        <v>86</v>
      </c>
    </row>
    <row r="6" spans="3:40" ht="13.5" customHeight="1">
      <c r="C6" s="327" t="s">
        <v>87</v>
      </c>
      <c r="D6" s="327"/>
      <c r="E6" s="327"/>
      <c r="F6" s="327"/>
      <c r="G6" s="327"/>
      <c r="H6" s="327"/>
      <c r="I6" s="338">
        <v>44835</v>
      </c>
      <c r="J6" s="339"/>
      <c r="K6" s="340"/>
      <c r="L6" s="338">
        <v>44835</v>
      </c>
      <c r="M6" s="339"/>
      <c r="N6" s="340"/>
      <c r="O6" s="338">
        <v>44835</v>
      </c>
      <c r="P6" s="339"/>
      <c r="Q6" s="340"/>
      <c r="R6" s="338">
        <v>44835</v>
      </c>
      <c r="S6" s="339"/>
      <c r="T6" s="340"/>
      <c r="U6" s="338">
        <v>45199</v>
      </c>
      <c r="V6" s="339"/>
      <c r="W6" s="340"/>
      <c r="X6" s="338">
        <v>45199</v>
      </c>
      <c r="Y6" s="339"/>
      <c r="Z6" s="340"/>
      <c r="AA6" s="338">
        <v>44835</v>
      </c>
      <c r="AB6" s="339"/>
      <c r="AC6" s="340"/>
      <c r="AD6" s="338">
        <v>44835</v>
      </c>
      <c r="AE6" s="339"/>
      <c r="AF6" s="389"/>
      <c r="AG6" s="340"/>
      <c r="AH6" s="411"/>
      <c r="AI6" s="411"/>
      <c r="AJ6" s="411"/>
      <c r="AK6" s="411"/>
      <c r="AL6" s="414"/>
      <c r="AM6" s="367"/>
      <c r="AN6" s="323" t="s">
        <v>88</v>
      </c>
    </row>
    <row r="7" spans="3:39" ht="13.5" customHeight="1">
      <c r="C7" s="327" t="s">
        <v>89</v>
      </c>
      <c r="D7" s="327"/>
      <c r="E7" s="327"/>
      <c r="F7" s="327"/>
      <c r="G7" s="327"/>
      <c r="H7" s="327"/>
      <c r="I7" s="341">
        <v>0.3958333333333333</v>
      </c>
      <c r="J7" s="339"/>
      <c r="K7" s="340"/>
      <c r="L7" s="341">
        <v>0.5625</v>
      </c>
      <c r="M7" s="339"/>
      <c r="N7" s="340"/>
      <c r="O7" s="341">
        <v>0.3958333333333333</v>
      </c>
      <c r="P7" s="339"/>
      <c r="Q7" s="340"/>
      <c r="R7" s="341">
        <v>0.375</v>
      </c>
      <c r="S7" s="339"/>
      <c r="T7" s="340"/>
      <c r="U7" s="341">
        <v>0.3541666666666667</v>
      </c>
      <c r="V7" s="339"/>
      <c r="W7" s="340"/>
      <c r="X7" s="341">
        <v>0.5625</v>
      </c>
      <c r="Y7" s="339"/>
      <c r="Z7" s="340"/>
      <c r="AA7" s="341">
        <v>0.3958333333333333</v>
      </c>
      <c r="AB7" s="339"/>
      <c r="AC7" s="340"/>
      <c r="AD7" s="341">
        <v>0.3958333333333333</v>
      </c>
      <c r="AE7" s="339"/>
      <c r="AF7" s="389"/>
      <c r="AG7" s="340"/>
      <c r="AH7" s="411"/>
      <c r="AI7" s="411"/>
      <c r="AJ7" s="411"/>
      <c r="AK7" s="411"/>
      <c r="AL7" s="414"/>
      <c r="AM7" s="367"/>
    </row>
    <row r="8" spans="9:46" ht="13.5">
      <c r="I8" s="342">
        <v>1</v>
      </c>
      <c r="J8" s="343">
        <v>2</v>
      </c>
      <c r="K8" s="344">
        <v>3</v>
      </c>
      <c r="L8" s="342">
        <v>4</v>
      </c>
      <c r="M8" s="343">
        <v>5</v>
      </c>
      <c r="N8" s="345">
        <v>6</v>
      </c>
      <c r="O8" s="342">
        <v>7</v>
      </c>
      <c r="P8" s="343">
        <v>8</v>
      </c>
      <c r="Q8" s="345">
        <v>9</v>
      </c>
      <c r="R8" s="342">
        <v>10</v>
      </c>
      <c r="S8" s="343">
        <v>11</v>
      </c>
      <c r="T8" s="345">
        <v>12</v>
      </c>
      <c r="U8" s="342">
        <v>13</v>
      </c>
      <c r="V8" s="343">
        <v>14</v>
      </c>
      <c r="W8" s="345">
        <v>15</v>
      </c>
      <c r="X8" s="342">
        <v>16</v>
      </c>
      <c r="Y8" s="345">
        <v>17</v>
      </c>
      <c r="Z8" s="345">
        <v>18</v>
      </c>
      <c r="AA8" s="390">
        <v>19</v>
      </c>
      <c r="AB8" s="343">
        <v>20</v>
      </c>
      <c r="AC8" s="344">
        <v>21</v>
      </c>
      <c r="AD8" s="391">
        <v>22</v>
      </c>
      <c r="AE8" s="345">
        <v>23</v>
      </c>
      <c r="AF8" s="345">
        <v>24</v>
      </c>
      <c r="AG8" s="344">
        <v>25</v>
      </c>
      <c r="AH8" s="411"/>
      <c r="AI8" s="411"/>
      <c r="AJ8" s="411"/>
      <c r="AK8" s="411"/>
      <c r="AL8" s="417"/>
      <c r="AM8" s="418" t="s">
        <v>90</v>
      </c>
      <c r="AN8" s="419" t="s">
        <v>91</v>
      </c>
      <c r="AO8" s="386"/>
      <c r="AP8" s="386"/>
      <c r="AQ8" s="386"/>
      <c r="AR8" s="386"/>
      <c r="AS8" s="386"/>
      <c r="AT8" s="386"/>
    </row>
    <row r="9" spans="3:46" ht="13.5" customHeight="1">
      <c r="C9" s="328" t="s">
        <v>189</v>
      </c>
      <c r="I9" s="346" t="str">
        <f>'リーグ組合せ'!D9</f>
        <v>土田</v>
      </c>
      <c r="J9" s="347" t="str">
        <f>'リーグ組合せ'!D7</f>
        <v>武儀</v>
      </c>
      <c r="K9" s="348" t="str">
        <f>'リーグ組合せ'!D2</f>
        <v>美濃</v>
      </c>
      <c r="L9" s="349" t="str">
        <f>'リーグ組合せ'!D10</f>
        <v>アンフィニ青</v>
      </c>
      <c r="M9" s="350" t="str">
        <f>'リーグ組合せ'!D3</f>
        <v>大和</v>
      </c>
      <c r="N9" s="351" t="str">
        <f>'リーグ組合せ'!D5</f>
        <v>加茂野</v>
      </c>
      <c r="O9" s="352" t="str">
        <f>'リーグ組合せ'!D4</f>
        <v>山手</v>
      </c>
      <c r="P9" s="353" t="str">
        <f>'リーグ組合せ'!D8</f>
        <v>桜ヶ丘</v>
      </c>
      <c r="Q9" s="376" t="str">
        <f>'リーグ組合せ'!D6</f>
        <v>旭ヶ丘</v>
      </c>
      <c r="R9" s="346" t="str">
        <f>'リーグ組合せ'!D18</f>
        <v>アンフィニ白</v>
      </c>
      <c r="S9" s="347" t="str">
        <f>'リーグ組合せ'!D16</f>
        <v>西可児</v>
      </c>
      <c r="T9" s="377" t="str">
        <f>'リーグ組合せ'!D11</f>
        <v>御嵩</v>
      </c>
      <c r="U9" s="346" t="str">
        <f>'リーグ組合せ'!D19</f>
        <v>スカーボ</v>
      </c>
      <c r="V9" s="378" t="str">
        <f>'リーグ組合せ'!D12</f>
        <v>太田</v>
      </c>
      <c r="W9" s="378" t="str">
        <f>'リーグ組合せ'!D14</f>
        <v>郡上八幡</v>
      </c>
      <c r="X9" s="346" t="str">
        <f>'リーグ組合せ'!D13</f>
        <v>コヴィーダ</v>
      </c>
      <c r="Y9" s="392" t="str">
        <f>'リーグ組合せ'!D17</f>
        <v>今渡</v>
      </c>
      <c r="Z9" s="393" t="str">
        <f>'リーグ組合せ'!D15</f>
        <v>瀬尻</v>
      </c>
      <c r="AA9" s="426" t="str">
        <f>'リーグ組合せ'!D23</f>
        <v>坂祝</v>
      </c>
      <c r="AB9" s="393" t="str">
        <f>'リーグ組合せ'!D25</f>
        <v>下有知</v>
      </c>
      <c r="AC9" s="393" t="str">
        <f>'リーグ組合せ'!D21</f>
        <v>金竜</v>
      </c>
      <c r="AD9" s="426" t="str">
        <f>'リーグ組合せ'!D26</f>
        <v>ティグレイ</v>
      </c>
      <c r="AE9" s="393" t="str">
        <f>'リーグ組合せ'!D24</f>
        <v>安桜</v>
      </c>
      <c r="AF9" s="393" t="str">
        <f>'リーグ組合せ'!D22</f>
        <v>関さくら</v>
      </c>
      <c r="AG9" s="393" t="str">
        <f>'リーグ組合せ'!D20</f>
        <v>中部</v>
      </c>
      <c r="AH9" s="413"/>
      <c r="AI9" s="411"/>
      <c r="AJ9" s="411"/>
      <c r="AK9" s="411"/>
      <c r="AL9" s="420"/>
      <c r="AN9" s="386"/>
      <c r="AO9" s="386"/>
      <c r="AP9" s="386"/>
      <c r="AQ9" s="419" t="s">
        <v>93</v>
      </c>
      <c r="AR9" s="386"/>
      <c r="AS9" s="386"/>
      <c r="AT9" s="386"/>
    </row>
    <row r="10" spans="3:40" ht="13.5" customHeight="1">
      <c r="C10" s="329">
        <v>44835</v>
      </c>
      <c r="D10" s="329"/>
      <c r="E10" s="329"/>
      <c r="F10" s="329"/>
      <c r="G10" s="329"/>
      <c r="H10" s="330"/>
      <c r="I10" s="354"/>
      <c r="J10" s="355"/>
      <c r="K10" s="356"/>
      <c r="L10" s="349"/>
      <c r="M10" s="350"/>
      <c r="N10" s="357"/>
      <c r="O10" s="352"/>
      <c r="P10" s="353"/>
      <c r="Q10" s="379"/>
      <c r="R10" s="354"/>
      <c r="S10" s="355"/>
      <c r="T10" s="380"/>
      <c r="U10" s="354"/>
      <c r="V10" s="381"/>
      <c r="W10" s="381"/>
      <c r="X10" s="354"/>
      <c r="Y10" s="397"/>
      <c r="Z10" s="398"/>
      <c r="AA10" s="427"/>
      <c r="AB10" s="398"/>
      <c r="AC10" s="398"/>
      <c r="AD10" s="427"/>
      <c r="AE10" s="398"/>
      <c r="AF10" s="398"/>
      <c r="AG10" s="398"/>
      <c r="AH10" s="413"/>
      <c r="AI10" s="411"/>
      <c r="AJ10" s="411"/>
      <c r="AK10" s="411"/>
      <c r="AL10" s="420"/>
      <c r="AM10" s="421" t="s">
        <v>90</v>
      </c>
      <c r="AN10" s="323" t="s">
        <v>94</v>
      </c>
    </row>
    <row r="11" spans="9:46" ht="21.75" customHeight="1">
      <c r="I11" s="354"/>
      <c r="J11" s="355"/>
      <c r="K11" s="356"/>
      <c r="L11" s="349"/>
      <c r="M11" s="350"/>
      <c r="N11" s="357"/>
      <c r="O11" s="352"/>
      <c r="P11" s="353"/>
      <c r="Q11" s="379"/>
      <c r="R11" s="354"/>
      <c r="S11" s="355"/>
      <c r="T11" s="380"/>
      <c r="U11" s="354"/>
      <c r="V11" s="381"/>
      <c r="W11" s="381"/>
      <c r="X11" s="354"/>
      <c r="Y11" s="397"/>
      <c r="Z11" s="398"/>
      <c r="AA11" s="427"/>
      <c r="AB11" s="398"/>
      <c r="AC11" s="398"/>
      <c r="AD11" s="427"/>
      <c r="AE11" s="398"/>
      <c r="AF11" s="398"/>
      <c r="AG11" s="398"/>
      <c r="AH11" s="413"/>
      <c r="AI11" s="411"/>
      <c r="AJ11" s="411"/>
      <c r="AK11" s="411"/>
      <c r="AL11" s="420"/>
      <c r="AM11" s="422" t="s">
        <v>90</v>
      </c>
      <c r="AN11" s="423" t="s">
        <v>95</v>
      </c>
      <c r="AO11" s="423"/>
      <c r="AP11" s="423"/>
      <c r="AQ11" s="423"/>
      <c r="AR11" s="423"/>
      <c r="AS11" s="423"/>
      <c r="AT11" s="423"/>
    </row>
    <row r="12" spans="9:46" ht="13.5" customHeight="1">
      <c r="I12" s="354"/>
      <c r="J12" s="355"/>
      <c r="K12" s="356"/>
      <c r="L12" s="349"/>
      <c r="M12" s="350"/>
      <c r="N12" s="357"/>
      <c r="O12" s="352"/>
      <c r="P12" s="353"/>
      <c r="Q12" s="379"/>
      <c r="R12" s="354"/>
      <c r="S12" s="355"/>
      <c r="T12" s="380"/>
      <c r="U12" s="354"/>
      <c r="V12" s="381"/>
      <c r="W12" s="381"/>
      <c r="X12" s="354"/>
      <c r="Y12" s="397"/>
      <c r="Z12" s="398"/>
      <c r="AA12" s="427"/>
      <c r="AB12" s="398"/>
      <c r="AC12" s="398"/>
      <c r="AD12" s="427"/>
      <c r="AE12" s="398"/>
      <c r="AF12" s="398"/>
      <c r="AG12" s="398"/>
      <c r="AH12" s="413"/>
      <c r="AI12" s="411"/>
      <c r="AJ12" s="411"/>
      <c r="AK12" s="411"/>
      <c r="AL12" s="420"/>
      <c r="AM12" s="422" t="s">
        <v>90</v>
      </c>
      <c r="AN12" s="423" t="s">
        <v>96</v>
      </c>
      <c r="AO12" s="423"/>
      <c r="AP12" s="423"/>
      <c r="AQ12" s="423"/>
      <c r="AR12" s="423"/>
      <c r="AS12" s="423"/>
      <c r="AT12" s="423"/>
    </row>
    <row r="13" spans="9:45" ht="27" customHeight="1">
      <c r="I13" s="358"/>
      <c r="J13" s="359"/>
      <c r="K13" s="360"/>
      <c r="L13" s="361"/>
      <c r="M13" s="362"/>
      <c r="N13" s="363"/>
      <c r="O13" s="364"/>
      <c r="P13" s="365"/>
      <c r="Q13" s="382"/>
      <c r="R13" s="358"/>
      <c r="S13" s="359"/>
      <c r="T13" s="383"/>
      <c r="U13" s="358"/>
      <c r="V13" s="384"/>
      <c r="W13" s="384"/>
      <c r="X13" s="358"/>
      <c r="Y13" s="402"/>
      <c r="Z13" s="403"/>
      <c r="AA13" s="428"/>
      <c r="AB13" s="403"/>
      <c r="AC13" s="403"/>
      <c r="AD13" s="428"/>
      <c r="AE13" s="403"/>
      <c r="AF13" s="403"/>
      <c r="AG13" s="403"/>
      <c r="AH13" s="413"/>
      <c r="AI13" s="411"/>
      <c r="AJ13" s="411"/>
      <c r="AK13" s="411"/>
      <c r="AL13" s="420"/>
      <c r="AM13" s="422" t="s">
        <v>90</v>
      </c>
      <c r="AN13" s="386" t="s">
        <v>97</v>
      </c>
      <c r="AO13" s="424"/>
      <c r="AP13" s="424"/>
      <c r="AQ13" s="424"/>
      <c r="AR13" s="424"/>
      <c r="AS13" s="386"/>
    </row>
    <row r="14" spans="34:40" ht="13.5">
      <c r="AH14" s="411"/>
      <c r="AI14" s="411"/>
      <c r="AJ14" s="411"/>
      <c r="AK14" s="411"/>
      <c r="AM14" s="421" t="s">
        <v>90</v>
      </c>
      <c r="AN14" s="323" t="s">
        <v>98</v>
      </c>
    </row>
    <row r="15" spans="39:63" ht="17.25" customHeight="1">
      <c r="AM15" s="421" t="s">
        <v>90</v>
      </c>
      <c r="AN15" s="386" t="s">
        <v>99</v>
      </c>
      <c r="AO15" s="386"/>
      <c r="AP15" s="386"/>
      <c r="AQ15" s="386"/>
      <c r="AR15" s="386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</row>
    <row r="16" spans="9:63" ht="17.25">
      <c r="I16" s="366" t="s">
        <v>149</v>
      </c>
      <c r="J16" s="367"/>
      <c r="T16" s="385"/>
      <c r="AM16" s="422" t="s">
        <v>90</v>
      </c>
      <c r="AN16" s="423" t="s">
        <v>101</v>
      </c>
      <c r="AO16" s="423"/>
      <c r="AP16" s="423"/>
      <c r="AQ16" s="423"/>
      <c r="AR16" s="423"/>
      <c r="AS16" s="423"/>
      <c r="AT16" s="423"/>
      <c r="AZ16" s="425"/>
      <c r="BA16" s="425"/>
      <c r="BB16" s="425"/>
      <c r="BC16" s="425"/>
      <c r="BD16" s="425"/>
      <c r="BE16" s="425"/>
      <c r="BF16" s="425"/>
      <c r="BG16" s="425"/>
      <c r="BH16" s="425"/>
      <c r="BI16" s="425"/>
      <c r="BJ16" s="425"/>
      <c r="BK16" s="425"/>
    </row>
    <row r="17" spans="9:63" ht="17.25">
      <c r="I17" s="367"/>
      <c r="J17" s="367"/>
      <c r="T17" s="385"/>
      <c r="AM17" s="421" t="s">
        <v>90</v>
      </c>
      <c r="AN17" s="323" t="s">
        <v>102</v>
      </c>
      <c r="AZ17" s="425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425"/>
    </row>
    <row r="18" spans="9:63" ht="17.25">
      <c r="I18" s="368"/>
      <c r="J18" s="367"/>
      <c r="T18" s="385"/>
      <c r="AM18" s="421" t="s">
        <v>90</v>
      </c>
      <c r="AN18" s="386" t="s">
        <v>103</v>
      </c>
      <c r="AO18" s="386"/>
      <c r="AZ18" s="425"/>
      <c r="BA18" s="425"/>
      <c r="BB18" s="425"/>
      <c r="BC18" s="425"/>
      <c r="BD18" s="425"/>
      <c r="BE18" s="425"/>
      <c r="BF18" s="425"/>
      <c r="BG18" s="425"/>
      <c r="BH18" s="425"/>
      <c r="BI18" s="425"/>
      <c r="BJ18" s="425"/>
      <c r="BK18" s="425"/>
    </row>
    <row r="19" spans="9:63" ht="17.25" customHeight="1">
      <c r="I19" s="369" t="s">
        <v>104</v>
      </c>
      <c r="J19" s="367"/>
      <c r="T19" s="385"/>
      <c r="AE19" s="408"/>
      <c r="AF19" s="408"/>
      <c r="AM19" s="418" t="s">
        <v>90</v>
      </c>
      <c r="AN19" s="386" t="s">
        <v>105</v>
      </c>
      <c r="AO19" s="386"/>
      <c r="AP19" s="386"/>
      <c r="AQ19" s="386"/>
      <c r="AR19" s="386"/>
      <c r="AS19" s="386"/>
      <c r="AT19" s="386"/>
      <c r="AZ19" s="425"/>
      <c r="BA19" s="425"/>
      <c r="BB19" s="425"/>
      <c r="BC19" s="425"/>
      <c r="BD19" s="425"/>
      <c r="BE19" s="425"/>
      <c r="BF19" s="425"/>
      <c r="BG19" s="425"/>
      <c r="BH19" s="425"/>
      <c r="BI19" s="425"/>
      <c r="BJ19" s="425"/>
      <c r="BK19" s="425"/>
    </row>
    <row r="20" spans="9:63" ht="17.25">
      <c r="I20" s="369" t="s">
        <v>106</v>
      </c>
      <c r="J20" s="367"/>
      <c r="T20" s="385"/>
      <c r="AE20" s="408"/>
      <c r="AF20" s="408"/>
      <c r="AM20" s="422" t="s">
        <v>90</v>
      </c>
      <c r="AN20" s="423" t="s">
        <v>107</v>
      </c>
      <c r="AO20" s="423"/>
      <c r="AP20" s="423"/>
      <c r="AQ20" s="423"/>
      <c r="AR20" s="423"/>
      <c r="AS20" s="423"/>
      <c r="AT20" s="423"/>
      <c r="AZ20" s="425"/>
      <c r="BA20" s="425"/>
      <c r="BB20" s="425"/>
      <c r="BC20" s="425"/>
      <c r="BD20" s="425"/>
      <c r="BE20" s="425"/>
      <c r="BF20" s="425"/>
      <c r="BG20" s="425"/>
      <c r="BH20" s="425"/>
      <c r="BI20" s="425"/>
      <c r="BJ20" s="425"/>
      <c r="BK20" s="425"/>
    </row>
    <row r="21" spans="28:63" ht="17.25">
      <c r="AB21" s="386"/>
      <c r="AM21" s="421" t="s">
        <v>90</v>
      </c>
      <c r="AN21" s="386" t="s">
        <v>108</v>
      </c>
      <c r="AO21" s="386"/>
      <c r="AP21" s="386"/>
      <c r="AQ21" s="386"/>
      <c r="AR21" s="386"/>
      <c r="AS21" s="386"/>
      <c r="AT21" s="386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</row>
    <row r="22" spans="39:63" ht="17.25">
      <c r="AM22" s="418" t="s">
        <v>90</v>
      </c>
      <c r="AN22" s="386" t="s">
        <v>109</v>
      </c>
      <c r="AO22" s="386"/>
      <c r="AP22" s="386"/>
      <c r="AQ22" s="386"/>
      <c r="AR22" s="386"/>
      <c r="AS22" s="386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</row>
    <row r="23" spans="39:63" ht="17.25">
      <c r="AM23" s="421" t="s">
        <v>90</v>
      </c>
      <c r="AN23" s="386" t="s">
        <v>110</v>
      </c>
      <c r="AO23" s="386"/>
      <c r="AP23" s="386"/>
      <c r="AQ23" s="386"/>
      <c r="AR23" s="386"/>
      <c r="AS23" s="386"/>
      <c r="AT23" s="386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</row>
    <row r="24" spans="28:63" ht="17.25">
      <c r="AB24" s="386"/>
      <c r="AM24" s="421" t="s">
        <v>90</v>
      </c>
      <c r="AN24" s="323" t="s">
        <v>111</v>
      </c>
      <c r="AZ24" s="425"/>
      <c r="BA24" s="425"/>
      <c r="BB24" s="425"/>
      <c r="BC24" s="425"/>
      <c r="BD24" s="425"/>
      <c r="BE24" s="425"/>
      <c r="BF24" s="425"/>
      <c r="BG24" s="425"/>
      <c r="BH24" s="425"/>
      <c r="BI24" s="425"/>
      <c r="BJ24" s="425"/>
      <c r="BK24" s="425"/>
    </row>
    <row r="25" spans="39:63" ht="17.25">
      <c r="AM25" s="421" t="s">
        <v>90</v>
      </c>
      <c r="AN25" s="323" t="s">
        <v>112</v>
      </c>
      <c r="AZ25" s="425"/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</row>
    <row r="26" spans="24:63" ht="17.25" customHeight="1">
      <c r="X26" s="386"/>
      <c r="Y26" s="386"/>
      <c r="Z26" s="386"/>
      <c r="AA26" s="386"/>
      <c r="AB26" s="386"/>
      <c r="AM26" s="421" t="s">
        <v>90</v>
      </c>
      <c r="AN26" s="323" t="s">
        <v>113</v>
      </c>
      <c r="AZ26" s="425"/>
      <c r="BA26" s="425"/>
      <c r="BB26" s="425"/>
      <c r="BC26" s="425"/>
      <c r="BD26" s="425"/>
      <c r="BE26" s="425"/>
      <c r="BF26" s="425"/>
      <c r="BG26" s="425"/>
      <c r="BH26" s="425"/>
      <c r="BI26" s="425"/>
      <c r="BJ26" s="425"/>
      <c r="BK26" s="425"/>
    </row>
    <row r="27" spans="39:40" ht="13.5" customHeight="1">
      <c r="AM27" s="421" t="s">
        <v>90</v>
      </c>
      <c r="AN27" s="323" t="s">
        <v>114</v>
      </c>
    </row>
    <row r="28" spans="39:40" ht="13.5">
      <c r="AM28" s="421" t="s">
        <v>90</v>
      </c>
      <c r="AN28" s="386" t="s">
        <v>80</v>
      </c>
    </row>
    <row r="29" spans="28:40" ht="13.5">
      <c r="AB29" s="386"/>
      <c r="AM29" s="421" t="s">
        <v>90</v>
      </c>
      <c r="AN29" s="386" t="s">
        <v>115</v>
      </c>
    </row>
    <row r="30" spans="39:40" ht="13.5" customHeight="1">
      <c r="AM30" s="421" t="s">
        <v>90</v>
      </c>
      <c r="AN30" s="323" t="s">
        <v>116</v>
      </c>
    </row>
    <row r="31" spans="39:47" ht="13.5">
      <c r="AM31" s="422" t="s">
        <v>90</v>
      </c>
      <c r="AN31" s="423" t="s">
        <v>117</v>
      </c>
      <c r="AO31" s="423"/>
      <c r="AP31" s="423"/>
      <c r="AQ31" s="423"/>
      <c r="AR31" s="423"/>
      <c r="AS31" s="423"/>
      <c r="AT31" s="423"/>
      <c r="AU31" s="423"/>
    </row>
    <row r="41" ht="13.5">
      <c r="AA41" s="386"/>
    </row>
    <row r="43" ht="13.5">
      <c r="AA43" s="386"/>
    </row>
    <row r="44" ht="13.5">
      <c r="AA44" s="386"/>
    </row>
    <row r="45" ht="13.5">
      <c r="AA45" s="386"/>
    </row>
    <row r="46" ht="13.5">
      <c r="AA46" s="386"/>
    </row>
    <row r="47" ht="13.5">
      <c r="AA47" s="386"/>
    </row>
    <row r="48" ht="13.5">
      <c r="AA48" s="386"/>
    </row>
    <row r="49" ht="13.5">
      <c r="AA49" s="386"/>
    </row>
    <row r="50" ht="13.5">
      <c r="AA50" s="386" t="s">
        <v>150</v>
      </c>
    </row>
  </sheetData>
  <sheetProtection/>
  <mergeCells count="69">
    <mergeCell ref="E3:H3"/>
    <mergeCell ref="I4:K4"/>
    <mergeCell ref="L4:N4"/>
    <mergeCell ref="O4:Q4"/>
    <mergeCell ref="R4:T4"/>
    <mergeCell ref="U4:W4"/>
    <mergeCell ref="X4:Z4"/>
    <mergeCell ref="AA4:AC4"/>
    <mergeCell ref="AD4:AG4"/>
    <mergeCell ref="C5:H5"/>
    <mergeCell ref="I5:K5"/>
    <mergeCell ref="L5:N5"/>
    <mergeCell ref="O5:Q5"/>
    <mergeCell ref="R5:T5"/>
    <mergeCell ref="U5:W5"/>
    <mergeCell ref="X5:Z5"/>
    <mergeCell ref="AA5:AC5"/>
    <mergeCell ref="AD5:AG5"/>
    <mergeCell ref="C6:H6"/>
    <mergeCell ref="I6:K6"/>
    <mergeCell ref="L6:N6"/>
    <mergeCell ref="O6:Q6"/>
    <mergeCell ref="R6:T6"/>
    <mergeCell ref="U6:W6"/>
    <mergeCell ref="X6:Z6"/>
    <mergeCell ref="AA6:AC6"/>
    <mergeCell ref="AD6:AG6"/>
    <mergeCell ref="C7:H7"/>
    <mergeCell ref="I7:K7"/>
    <mergeCell ref="L7:N7"/>
    <mergeCell ref="O7:Q7"/>
    <mergeCell ref="R7:T7"/>
    <mergeCell ref="U7:W7"/>
    <mergeCell ref="X7:Z7"/>
    <mergeCell ref="AA7:AC7"/>
    <mergeCell ref="AD7:AG7"/>
    <mergeCell ref="C10:H10"/>
    <mergeCell ref="AN11:AT11"/>
    <mergeCell ref="AN12:AT12"/>
    <mergeCell ref="AN16:AT16"/>
    <mergeCell ref="AN20:AT20"/>
    <mergeCell ref="AN31:AU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L9:AL13"/>
    <mergeCell ref="A1:AC2"/>
  </mergeCells>
  <printOptions/>
  <pageMargins left="0.7" right="0.7" top="0.75" bottom="0.75" header="0.3" footer="0.3"/>
  <pageSetup fitToHeight="1" fitToWidth="1" orientation="landscape" paperSize="9" scale="71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70"/>
  <sheetViews>
    <sheetView tabSelected="1" zoomScale="90" zoomScaleNormal="90" workbookViewId="0" topLeftCell="A37">
      <selection activeCell="S60" sqref="S60"/>
    </sheetView>
  </sheetViews>
  <sheetFormatPr defaultColWidth="9.00390625" defaultRowHeight="13.5"/>
  <cols>
    <col min="1" max="1" width="5.50390625" style="237" customWidth="1"/>
    <col min="2" max="16" width="2.125" style="237" customWidth="1"/>
    <col min="17" max="17" width="3.25390625" style="237" customWidth="1"/>
    <col min="18" max="27" width="2.125" style="237" customWidth="1"/>
    <col min="28" max="33" width="2.75390625" style="237" customWidth="1"/>
    <col min="34" max="34" width="9.00390625" style="237" customWidth="1"/>
    <col min="35" max="35" width="11.875" style="237" customWidth="1"/>
    <col min="36" max="16384" width="9.00390625" style="237" customWidth="1"/>
  </cols>
  <sheetData>
    <row r="1" spans="3:28" ht="23.25" customHeight="1">
      <c r="C1" s="238" t="s">
        <v>190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3:31" ht="18.75"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AC2" s="290"/>
      <c r="AD2" s="290"/>
      <c r="AE2" s="290"/>
    </row>
    <row r="4" spans="2:16" ht="13.5">
      <c r="B4" s="237" t="s">
        <v>119</v>
      </c>
      <c r="N4"/>
      <c r="P4"/>
    </row>
    <row r="5" spans="6:43" ht="13.5">
      <c r="F5" s="239">
        <f>'9節 '!I6</f>
        <v>44835</v>
      </c>
      <c r="G5" s="239"/>
      <c r="H5" s="239"/>
      <c r="I5" s="239"/>
      <c r="J5" s="239"/>
      <c r="K5" s="239"/>
      <c r="R5" s="276">
        <f>'9節 '!I5</f>
        <v>1</v>
      </c>
      <c r="S5" s="277"/>
      <c r="T5" s="277"/>
      <c r="U5" s="277"/>
      <c r="V5" s="277"/>
      <c r="W5" s="277"/>
      <c r="X5" s="278" t="s">
        <v>52</v>
      </c>
      <c r="AB5" s="291">
        <f>'9節 '!I7</f>
        <v>0.3958333333333333</v>
      </c>
      <c r="AC5" s="292"/>
      <c r="AD5" s="292"/>
      <c r="AE5" s="292"/>
      <c r="AJ5" s="309" t="s">
        <v>120</v>
      </c>
      <c r="AK5" s="310" t="s">
        <v>121</v>
      </c>
      <c r="AL5" s="310" t="s">
        <v>122</v>
      </c>
      <c r="AM5" s="310" t="s">
        <v>123</v>
      </c>
      <c r="AN5" s="310" t="s">
        <v>124</v>
      </c>
      <c r="AO5" s="310" t="s">
        <v>125</v>
      </c>
      <c r="AP5" s="310" t="s">
        <v>126</v>
      </c>
      <c r="AQ5" s="310" t="s">
        <v>127</v>
      </c>
    </row>
    <row r="6" spans="2:43" ht="13.5">
      <c r="B6" s="240" t="s">
        <v>128</v>
      </c>
      <c r="C6" s="241"/>
      <c r="D6" s="241" t="s">
        <v>129</v>
      </c>
      <c r="E6" s="241"/>
      <c r="F6" s="241"/>
      <c r="G6" s="241"/>
      <c r="H6" s="241"/>
      <c r="I6" s="241" t="s">
        <v>130</v>
      </c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 t="s">
        <v>131</v>
      </c>
      <c r="AC6" s="241"/>
      <c r="AD6" s="241"/>
      <c r="AE6" s="241"/>
      <c r="AF6" s="241"/>
      <c r="AG6" s="311"/>
      <c r="AM6" s="312"/>
      <c r="AN6" s="312"/>
      <c r="AO6" s="312"/>
      <c r="AP6" s="312"/>
      <c r="AQ6" s="312"/>
    </row>
    <row r="7" spans="2:43" ht="13.5">
      <c r="B7" s="242">
        <v>1</v>
      </c>
      <c r="C7" s="243"/>
      <c r="D7" s="244">
        <f>AB5</f>
        <v>0.3958333333333333</v>
      </c>
      <c r="E7" s="245"/>
      <c r="F7" s="245"/>
      <c r="G7" s="245"/>
      <c r="H7" s="245"/>
      <c r="I7" s="261" t="str">
        <f>'9節 '!I9</f>
        <v>土田</v>
      </c>
      <c r="J7" s="261"/>
      <c r="K7" s="261"/>
      <c r="L7" s="261"/>
      <c r="M7" s="261"/>
      <c r="N7" s="261"/>
      <c r="O7" s="262"/>
      <c r="P7" s="263"/>
      <c r="Q7" s="279"/>
      <c r="R7" s="477" t="s">
        <v>132</v>
      </c>
      <c r="S7" s="279"/>
      <c r="T7" s="263"/>
      <c r="U7" s="273" t="str">
        <f>'３節'!K9</f>
        <v>美濃</v>
      </c>
      <c r="V7" s="273"/>
      <c r="W7" s="273"/>
      <c r="X7" s="273"/>
      <c r="Y7" s="273"/>
      <c r="Z7" s="273"/>
      <c r="AA7" s="273"/>
      <c r="AB7" s="293" t="str">
        <f>'３節'!J9</f>
        <v>武儀</v>
      </c>
      <c r="AC7" s="294"/>
      <c r="AD7" s="294"/>
      <c r="AE7" s="294"/>
      <c r="AF7" s="294"/>
      <c r="AG7" s="313"/>
      <c r="AI7" s="237" t="str">
        <f>I7</f>
        <v>土田</v>
      </c>
      <c r="AJ7" s="312">
        <v>0</v>
      </c>
      <c r="AK7" s="312">
        <v>0</v>
      </c>
      <c r="AL7" s="312">
        <v>0</v>
      </c>
      <c r="AM7" s="312">
        <f>Q7+Q9</f>
        <v>0</v>
      </c>
      <c r="AN7" s="312">
        <f>S7+S9</f>
        <v>0</v>
      </c>
      <c r="AO7" s="312">
        <f>AM7-AN7</f>
        <v>0</v>
      </c>
      <c r="AP7" s="312">
        <f>AJ7*3+AL7*1</f>
        <v>0</v>
      </c>
      <c r="AQ7" s="322">
        <v>1</v>
      </c>
    </row>
    <row r="8" spans="2:43" ht="13.5">
      <c r="B8" s="242">
        <v>2</v>
      </c>
      <c r="C8" s="243"/>
      <c r="D8" s="246">
        <f>D7+"０:６０"</f>
        <v>0.4375</v>
      </c>
      <c r="E8" s="243"/>
      <c r="F8" s="243"/>
      <c r="G8" s="243"/>
      <c r="H8" s="243"/>
      <c r="I8" s="264" t="str">
        <f>AB7</f>
        <v>武儀</v>
      </c>
      <c r="J8" s="264"/>
      <c r="K8" s="264"/>
      <c r="L8" s="264"/>
      <c r="M8" s="264"/>
      <c r="N8" s="264"/>
      <c r="O8" s="265"/>
      <c r="P8" s="266"/>
      <c r="Q8" s="280"/>
      <c r="R8" s="478" t="s">
        <v>132</v>
      </c>
      <c r="S8" s="280"/>
      <c r="T8" s="266"/>
      <c r="U8" s="281" t="str">
        <f>U7</f>
        <v>美濃</v>
      </c>
      <c r="V8" s="281"/>
      <c r="W8" s="281"/>
      <c r="X8" s="281"/>
      <c r="Y8" s="281"/>
      <c r="Z8" s="281"/>
      <c r="AA8" s="281"/>
      <c r="AB8" s="295" t="str">
        <f>I7</f>
        <v>土田</v>
      </c>
      <c r="AC8" s="296"/>
      <c r="AD8" s="296"/>
      <c r="AE8" s="296"/>
      <c r="AF8" s="296"/>
      <c r="AG8" s="314"/>
      <c r="AI8" s="237" t="str">
        <f>I8</f>
        <v>武儀</v>
      </c>
      <c r="AJ8" s="312">
        <v>0</v>
      </c>
      <c r="AK8" s="312">
        <v>0</v>
      </c>
      <c r="AL8" s="312">
        <v>0</v>
      </c>
      <c r="AM8" s="312">
        <f>Q8+S9</f>
        <v>0</v>
      </c>
      <c r="AN8" s="312">
        <f>S8+Q9</f>
        <v>0</v>
      </c>
      <c r="AO8" s="312">
        <f>AM8-AN8</f>
        <v>0</v>
      </c>
      <c r="AP8" s="312">
        <f>AJ8*3+AL8*1</f>
        <v>0</v>
      </c>
      <c r="AQ8" s="322">
        <v>2</v>
      </c>
    </row>
    <row r="9" spans="2:43" ht="13.5">
      <c r="B9" s="247">
        <v>3</v>
      </c>
      <c r="C9" s="248"/>
      <c r="D9" s="249">
        <f>D8+"０：６０"</f>
        <v>0.4791666666666667</v>
      </c>
      <c r="E9" s="250"/>
      <c r="F9" s="250"/>
      <c r="G9" s="250"/>
      <c r="H9" s="250"/>
      <c r="I9" s="267" t="str">
        <f>I7</f>
        <v>土田</v>
      </c>
      <c r="J9" s="267"/>
      <c r="K9" s="267"/>
      <c r="L9" s="267"/>
      <c r="M9" s="267"/>
      <c r="N9" s="267"/>
      <c r="O9" s="268"/>
      <c r="P9" s="269"/>
      <c r="Q9" s="282"/>
      <c r="R9" s="479" t="s">
        <v>132</v>
      </c>
      <c r="S9" s="282"/>
      <c r="T9" s="269"/>
      <c r="U9" s="283" t="str">
        <f>AB7</f>
        <v>武儀</v>
      </c>
      <c r="V9" s="283"/>
      <c r="W9" s="283"/>
      <c r="X9" s="283"/>
      <c r="Y9" s="283"/>
      <c r="Z9" s="283"/>
      <c r="AA9" s="283"/>
      <c r="AB9" s="297" t="str">
        <f>U7</f>
        <v>美濃</v>
      </c>
      <c r="AC9" s="298"/>
      <c r="AD9" s="298"/>
      <c r="AE9" s="298"/>
      <c r="AF9" s="298"/>
      <c r="AG9" s="315"/>
      <c r="AI9" s="237" t="str">
        <f>U7</f>
        <v>美濃</v>
      </c>
      <c r="AJ9" s="312">
        <v>0</v>
      </c>
      <c r="AK9" s="312">
        <v>0</v>
      </c>
      <c r="AL9" s="312">
        <v>0</v>
      </c>
      <c r="AM9" s="312">
        <f>S7+S8</f>
        <v>0</v>
      </c>
      <c r="AN9" s="312">
        <f>Q7+Q8</f>
        <v>0</v>
      </c>
      <c r="AO9" s="312">
        <f>AM9-AN9</f>
        <v>0</v>
      </c>
      <c r="AP9" s="312">
        <f>AJ9*3+AL9*1</f>
        <v>0</v>
      </c>
      <c r="AQ9" s="322">
        <v>3</v>
      </c>
    </row>
    <row r="11" spans="2:16" ht="13.5">
      <c r="B11" s="237" t="s">
        <v>133</v>
      </c>
      <c r="N11"/>
      <c r="P11"/>
    </row>
    <row r="12" spans="6:43" ht="13.5">
      <c r="F12" s="239">
        <f>'9節 '!L6</f>
        <v>44835</v>
      </c>
      <c r="G12" s="239"/>
      <c r="H12" s="239"/>
      <c r="I12" s="239"/>
      <c r="J12" s="239"/>
      <c r="K12" s="239"/>
      <c r="R12" s="276" t="str">
        <f>'9節 '!L5</f>
        <v>Ｌポート</v>
      </c>
      <c r="S12" s="277"/>
      <c r="T12" s="277"/>
      <c r="U12" s="277"/>
      <c r="V12" s="277"/>
      <c r="W12" s="277"/>
      <c r="X12" s="278" t="s">
        <v>52</v>
      </c>
      <c r="AB12" s="291">
        <f>'9節 '!L7</f>
        <v>0.5625</v>
      </c>
      <c r="AC12" s="292"/>
      <c r="AD12" s="292"/>
      <c r="AE12" s="292"/>
      <c r="AJ12" s="309" t="s">
        <v>120</v>
      </c>
      <c r="AK12" s="310" t="s">
        <v>121</v>
      </c>
      <c r="AL12" s="310" t="s">
        <v>122</v>
      </c>
      <c r="AM12" s="310" t="s">
        <v>123</v>
      </c>
      <c r="AN12" s="310" t="s">
        <v>124</v>
      </c>
      <c r="AO12" s="310" t="s">
        <v>125</v>
      </c>
      <c r="AP12" s="310" t="s">
        <v>126</v>
      </c>
      <c r="AQ12" s="310" t="s">
        <v>127</v>
      </c>
    </row>
    <row r="13" spans="2:43" ht="13.5">
      <c r="B13" s="240" t="s">
        <v>128</v>
      </c>
      <c r="C13" s="241"/>
      <c r="D13" s="241" t="s">
        <v>129</v>
      </c>
      <c r="E13" s="241"/>
      <c r="F13" s="241"/>
      <c r="G13" s="241"/>
      <c r="H13" s="241"/>
      <c r="I13" s="241" t="s">
        <v>130</v>
      </c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 t="s">
        <v>131</v>
      </c>
      <c r="AC13" s="241"/>
      <c r="AD13" s="241"/>
      <c r="AE13" s="241"/>
      <c r="AF13" s="241"/>
      <c r="AG13" s="311"/>
      <c r="AM13" s="312"/>
      <c r="AN13" s="312"/>
      <c r="AO13" s="312"/>
      <c r="AP13" s="312"/>
      <c r="AQ13" s="312"/>
    </row>
    <row r="14" spans="2:43" ht="13.5">
      <c r="B14" s="242">
        <v>1</v>
      </c>
      <c r="C14" s="243"/>
      <c r="D14" s="244">
        <f>AB12</f>
        <v>0.5625</v>
      </c>
      <c r="E14" s="245"/>
      <c r="F14" s="245"/>
      <c r="G14" s="245"/>
      <c r="H14" s="245"/>
      <c r="I14" s="261" t="str">
        <f>'9節 '!L9</f>
        <v>アンフィニ青</v>
      </c>
      <c r="J14" s="261"/>
      <c r="K14" s="261"/>
      <c r="L14" s="261"/>
      <c r="M14" s="261"/>
      <c r="N14" s="261"/>
      <c r="O14" s="262"/>
      <c r="P14" s="263"/>
      <c r="Q14" s="279"/>
      <c r="R14" s="477" t="s">
        <v>132</v>
      </c>
      <c r="S14" s="279"/>
      <c r="T14" s="263"/>
      <c r="U14" s="273" t="str">
        <f>'３節'!N9</f>
        <v>加茂野</v>
      </c>
      <c r="V14" s="273"/>
      <c r="W14" s="273"/>
      <c r="X14" s="273"/>
      <c r="Y14" s="273"/>
      <c r="Z14" s="273"/>
      <c r="AA14" s="273"/>
      <c r="AB14" s="293" t="str">
        <f>'３節'!M9</f>
        <v>大和</v>
      </c>
      <c r="AC14" s="294"/>
      <c r="AD14" s="294"/>
      <c r="AE14" s="294"/>
      <c r="AF14" s="294"/>
      <c r="AG14" s="313"/>
      <c r="AI14" s="237" t="str">
        <f>I14</f>
        <v>アンフィニ青</v>
      </c>
      <c r="AJ14" s="312">
        <v>0</v>
      </c>
      <c r="AK14" s="312">
        <v>0</v>
      </c>
      <c r="AL14" s="312">
        <v>0</v>
      </c>
      <c r="AM14" s="312">
        <f>Q14+Q16</f>
        <v>0</v>
      </c>
      <c r="AN14" s="312">
        <f>S14+S16</f>
        <v>0</v>
      </c>
      <c r="AO14" s="312">
        <f>AM14-AN14</f>
        <v>0</v>
      </c>
      <c r="AP14" s="312">
        <f>AJ14*3+AL14*1</f>
        <v>0</v>
      </c>
      <c r="AQ14" s="322">
        <v>1</v>
      </c>
    </row>
    <row r="15" spans="2:43" ht="13.5">
      <c r="B15" s="242">
        <v>2</v>
      </c>
      <c r="C15" s="243"/>
      <c r="D15" s="246">
        <f>D14+"1:2０"</f>
        <v>0.6180555555555556</v>
      </c>
      <c r="E15" s="243"/>
      <c r="F15" s="243"/>
      <c r="G15" s="243"/>
      <c r="H15" s="243"/>
      <c r="I15" s="264" t="str">
        <f>AB14</f>
        <v>大和</v>
      </c>
      <c r="J15" s="264"/>
      <c r="K15" s="264"/>
      <c r="L15" s="264"/>
      <c r="M15" s="264"/>
      <c r="N15" s="264"/>
      <c r="O15" s="265"/>
      <c r="P15" s="266"/>
      <c r="Q15" s="280"/>
      <c r="R15" s="478" t="s">
        <v>132</v>
      </c>
      <c r="S15" s="280"/>
      <c r="T15" s="266"/>
      <c r="U15" s="281" t="str">
        <f>U14</f>
        <v>加茂野</v>
      </c>
      <c r="V15" s="281"/>
      <c r="W15" s="281"/>
      <c r="X15" s="281"/>
      <c r="Y15" s="281"/>
      <c r="Z15" s="281"/>
      <c r="AA15" s="281"/>
      <c r="AB15" s="295" t="str">
        <f>I14</f>
        <v>アンフィニ青</v>
      </c>
      <c r="AC15" s="296"/>
      <c r="AD15" s="296"/>
      <c r="AE15" s="296"/>
      <c r="AF15" s="296"/>
      <c r="AG15" s="314"/>
      <c r="AI15" s="237" t="str">
        <f>I15</f>
        <v>大和</v>
      </c>
      <c r="AJ15" s="312">
        <v>0</v>
      </c>
      <c r="AK15" s="312">
        <v>0</v>
      </c>
      <c r="AL15" s="312">
        <v>0</v>
      </c>
      <c r="AM15" s="312">
        <f>Q15+S16</f>
        <v>0</v>
      </c>
      <c r="AN15" s="312">
        <f>S15+Q16</f>
        <v>0</v>
      </c>
      <c r="AO15" s="312">
        <f>AM15-AN15</f>
        <v>0</v>
      </c>
      <c r="AP15" s="312">
        <f>AJ15*3+AL15*1</f>
        <v>0</v>
      </c>
      <c r="AQ15" s="322">
        <v>2</v>
      </c>
    </row>
    <row r="16" spans="2:43" ht="13.5">
      <c r="B16" s="247">
        <v>3</v>
      </c>
      <c r="C16" s="248"/>
      <c r="D16" s="249">
        <f>D15+"1：2０"</f>
        <v>0.6736111111111112</v>
      </c>
      <c r="E16" s="250"/>
      <c r="F16" s="250"/>
      <c r="G16" s="250"/>
      <c r="H16" s="250"/>
      <c r="I16" s="267" t="str">
        <f>I14</f>
        <v>アンフィニ青</v>
      </c>
      <c r="J16" s="267"/>
      <c r="K16" s="267"/>
      <c r="L16" s="267"/>
      <c r="M16" s="267"/>
      <c r="N16" s="267"/>
      <c r="O16" s="268"/>
      <c r="P16" s="269"/>
      <c r="Q16" s="282"/>
      <c r="R16" s="479" t="s">
        <v>132</v>
      </c>
      <c r="S16" s="282"/>
      <c r="T16" s="269"/>
      <c r="U16" s="283" t="str">
        <f>AB14</f>
        <v>大和</v>
      </c>
      <c r="V16" s="283"/>
      <c r="W16" s="283"/>
      <c r="X16" s="283"/>
      <c r="Y16" s="283"/>
      <c r="Z16" s="283"/>
      <c r="AA16" s="283"/>
      <c r="AB16" s="297" t="str">
        <f>U14</f>
        <v>加茂野</v>
      </c>
      <c r="AC16" s="298"/>
      <c r="AD16" s="298"/>
      <c r="AE16" s="298"/>
      <c r="AF16" s="298"/>
      <c r="AG16" s="315"/>
      <c r="AI16" s="237" t="str">
        <f>U14</f>
        <v>加茂野</v>
      </c>
      <c r="AJ16" s="312">
        <v>0</v>
      </c>
      <c r="AK16" s="312">
        <v>0</v>
      </c>
      <c r="AL16" s="312">
        <v>0</v>
      </c>
      <c r="AM16" s="312">
        <f>S14+S15</f>
        <v>0</v>
      </c>
      <c r="AN16" s="312">
        <f>Q14+Q15</f>
        <v>0</v>
      </c>
      <c r="AO16" s="312">
        <f>AM16-AN16</f>
        <v>0</v>
      </c>
      <c r="AP16" s="312">
        <f>AJ16*3+AL16*1</f>
        <v>0</v>
      </c>
      <c r="AQ16" s="322">
        <v>3</v>
      </c>
    </row>
    <row r="18" spans="2:16" ht="13.5">
      <c r="B18" s="237" t="s">
        <v>135</v>
      </c>
      <c r="N18"/>
      <c r="P18"/>
    </row>
    <row r="19" spans="2:43" ht="13.5">
      <c r="B19" s="251"/>
      <c r="C19" s="251"/>
      <c r="D19" s="251"/>
      <c r="E19" s="251"/>
      <c r="F19" s="239">
        <f>'9節 '!O6</f>
        <v>44835</v>
      </c>
      <c r="G19" s="239"/>
      <c r="H19" s="239"/>
      <c r="I19" s="239"/>
      <c r="J19" s="239"/>
      <c r="K19" s="239"/>
      <c r="L19" s="251"/>
      <c r="M19" s="251"/>
      <c r="N19" s="251"/>
      <c r="O19" s="251"/>
      <c r="P19" s="251"/>
      <c r="Q19" s="251"/>
      <c r="R19" s="276">
        <f>'9節 '!O5</f>
        <v>3</v>
      </c>
      <c r="S19" s="277"/>
      <c r="T19" s="277"/>
      <c r="U19" s="277"/>
      <c r="V19" s="277"/>
      <c r="W19" s="277"/>
      <c r="X19" s="284" t="s">
        <v>52</v>
      </c>
      <c r="Y19" s="251"/>
      <c r="Z19" s="251"/>
      <c r="AA19" s="251"/>
      <c r="AB19" s="291">
        <f>'9節 '!O7</f>
        <v>0.3958333333333333</v>
      </c>
      <c r="AC19" s="292"/>
      <c r="AD19" s="292"/>
      <c r="AE19" s="292"/>
      <c r="AF19" s="251"/>
      <c r="AG19" s="251"/>
      <c r="AJ19" s="309" t="s">
        <v>120</v>
      </c>
      <c r="AK19" s="310" t="s">
        <v>121</v>
      </c>
      <c r="AL19" s="310" t="s">
        <v>122</v>
      </c>
      <c r="AM19" s="310" t="s">
        <v>123</v>
      </c>
      <c r="AN19" s="310" t="s">
        <v>124</v>
      </c>
      <c r="AO19" s="310" t="s">
        <v>125</v>
      </c>
      <c r="AP19" s="310" t="s">
        <v>126</v>
      </c>
      <c r="AQ19" s="310" t="s">
        <v>127</v>
      </c>
    </row>
    <row r="20" spans="2:43" ht="13.5">
      <c r="B20" s="240" t="s">
        <v>128</v>
      </c>
      <c r="C20" s="241"/>
      <c r="D20" s="241" t="s">
        <v>129</v>
      </c>
      <c r="E20" s="241"/>
      <c r="F20" s="241"/>
      <c r="G20" s="241"/>
      <c r="H20" s="241"/>
      <c r="I20" s="241" t="s">
        <v>130</v>
      </c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 t="s">
        <v>131</v>
      </c>
      <c r="AC20" s="241"/>
      <c r="AD20" s="241"/>
      <c r="AE20" s="241"/>
      <c r="AF20" s="241"/>
      <c r="AG20" s="311"/>
      <c r="AM20" s="312"/>
      <c r="AN20" s="312"/>
      <c r="AO20" s="312"/>
      <c r="AP20" s="312"/>
      <c r="AQ20" s="312"/>
    </row>
    <row r="21" spans="2:43" ht="13.5">
      <c r="B21" s="242">
        <v>1</v>
      </c>
      <c r="C21" s="243"/>
      <c r="D21" s="244">
        <f>AB19</f>
        <v>0.3958333333333333</v>
      </c>
      <c r="E21" s="245"/>
      <c r="F21" s="245"/>
      <c r="G21" s="245"/>
      <c r="H21" s="245"/>
      <c r="I21" s="261" t="str">
        <f>'３節'!O9</f>
        <v>山手</v>
      </c>
      <c r="J21" s="261"/>
      <c r="K21" s="261"/>
      <c r="L21" s="261"/>
      <c r="M21" s="261"/>
      <c r="N21" s="261"/>
      <c r="O21" s="262"/>
      <c r="P21" s="263"/>
      <c r="Q21" s="279"/>
      <c r="R21" s="477" t="s">
        <v>132</v>
      </c>
      <c r="S21" s="279"/>
      <c r="T21" s="263"/>
      <c r="U21" s="273" t="str">
        <f>'３節'!Q9</f>
        <v>旭ヶ丘</v>
      </c>
      <c r="V21" s="273"/>
      <c r="W21" s="273"/>
      <c r="X21" s="273"/>
      <c r="Y21" s="273"/>
      <c r="Z21" s="273"/>
      <c r="AA21" s="273"/>
      <c r="AB21" s="293" t="str">
        <f>'３節'!P9</f>
        <v>桜ヶ丘</v>
      </c>
      <c r="AC21" s="294"/>
      <c r="AD21" s="294"/>
      <c r="AE21" s="294"/>
      <c r="AF21" s="294"/>
      <c r="AG21" s="313"/>
      <c r="AI21" s="237" t="str">
        <f>I21</f>
        <v>山手</v>
      </c>
      <c r="AJ21" s="312">
        <v>0</v>
      </c>
      <c r="AK21" s="312">
        <v>0</v>
      </c>
      <c r="AL21" s="312">
        <v>0</v>
      </c>
      <c r="AM21" s="312">
        <f>Q21+Q23</f>
        <v>0</v>
      </c>
      <c r="AN21" s="312">
        <f>S21+S23</f>
        <v>0</v>
      </c>
      <c r="AO21" s="312">
        <f>AM21-AN21</f>
        <v>0</v>
      </c>
      <c r="AP21" s="312">
        <f>AJ21*3+AL21*1</f>
        <v>0</v>
      </c>
      <c r="AQ21" s="322">
        <v>1</v>
      </c>
    </row>
    <row r="22" spans="2:43" ht="13.5">
      <c r="B22" s="242">
        <v>2</v>
      </c>
      <c r="C22" s="243"/>
      <c r="D22" s="246">
        <f>D21+"1:2０"</f>
        <v>0.45138888888888884</v>
      </c>
      <c r="E22" s="243"/>
      <c r="F22" s="243"/>
      <c r="G22" s="243"/>
      <c r="H22" s="243"/>
      <c r="I22" s="264" t="str">
        <f>AB21</f>
        <v>桜ヶ丘</v>
      </c>
      <c r="J22" s="264"/>
      <c r="K22" s="264"/>
      <c r="L22" s="264"/>
      <c r="M22" s="264"/>
      <c r="N22" s="264"/>
      <c r="O22" s="265"/>
      <c r="P22" s="266"/>
      <c r="Q22" s="280"/>
      <c r="R22" s="478" t="s">
        <v>132</v>
      </c>
      <c r="S22" s="280"/>
      <c r="T22" s="266"/>
      <c r="U22" s="281" t="str">
        <f>U21</f>
        <v>旭ヶ丘</v>
      </c>
      <c r="V22" s="281"/>
      <c r="W22" s="281"/>
      <c r="X22" s="281"/>
      <c r="Y22" s="281"/>
      <c r="Z22" s="281"/>
      <c r="AA22" s="281"/>
      <c r="AB22" s="295" t="str">
        <f>I21</f>
        <v>山手</v>
      </c>
      <c r="AC22" s="296"/>
      <c r="AD22" s="296"/>
      <c r="AE22" s="296"/>
      <c r="AF22" s="296"/>
      <c r="AG22" s="314"/>
      <c r="AI22" s="237" t="str">
        <f>I22</f>
        <v>桜ヶ丘</v>
      </c>
      <c r="AJ22" s="312">
        <v>0</v>
      </c>
      <c r="AK22" s="312">
        <v>0</v>
      </c>
      <c r="AL22" s="312">
        <v>0</v>
      </c>
      <c r="AM22" s="312">
        <f>Q22+S23</f>
        <v>0</v>
      </c>
      <c r="AN22" s="312">
        <f>S22+Q23</f>
        <v>0</v>
      </c>
      <c r="AO22" s="312">
        <f>AM22-AN22</f>
        <v>0</v>
      </c>
      <c r="AP22" s="312">
        <f>AJ22*3+AL22*1</f>
        <v>0</v>
      </c>
      <c r="AQ22" s="322">
        <v>2</v>
      </c>
    </row>
    <row r="23" spans="2:43" ht="13.5">
      <c r="B23" s="247">
        <v>3</v>
      </c>
      <c r="C23" s="248"/>
      <c r="D23" s="249">
        <f>D22+"1：2０"</f>
        <v>0.5069444444444444</v>
      </c>
      <c r="E23" s="250"/>
      <c r="F23" s="250"/>
      <c r="G23" s="250"/>
      <c r="H23" s="250"/>
      <c r="I23" s="267" t="str">
        <f>I21</f>
        <v>山手</v>
      </c>
      <c r="J23" s="267"/>
      <c r="K23" s="267"/>
      <c r="L23" s="267"/>
      <c r="M23" s="267"/>
      <c r="N23" s="267"/>
      <c r="O23" s="268"/>
      <c r="P23" s="269"/>
      <c r="Q23" s="282"/>
      <c r="R23" s="479" t="s">
        <v>132</v>
      </c>
      <c r="S23" s="282"/>
      <c r="T23" s="269"/>
      <c r="U23" s="283" t="str">
        <f>AB21</f>
        <v>桜ヶ丘</v>
      </c>
      <c r="V23" s="283"/>
      <c r="W23" s="283"/>
      <c r="X23" s="283"/>
      <c r="Y23" s="283"/>
      <c r="Z23" s="283"/>
      <c r="AA23" s="283"/>
      <c r="AB23" s="297" t="str">
        <f>U21</f>
        <v>旭ヶ丘</v>
      </c>
      <c r="AC23" s="298"/>
      <c r="AD23" s="298"/>
      <c r="AE23" s="298"/>
      <c r="AF23" s="298"/>
      <c r="AG23" s="315"/>
      <c r="AI23" s="237" t="str">
        <f>U21</f>
        <v>旭ヶ丘</v>
      </c>
      <c r="AJ23" s="312">
        <v>0</v>
      </c>
      <c r="AK23" s="312">
        <v>0</v>
      </c>
      <c r="AL23" s="312">
        <v>0</v>
      </c>
      <c r="AM23" s="312">
        <f>S21+S22</f>
        <v>0</v>
      </c>
      <c r="AN23" s="312">
        <f>Q21+Q22</f>
        <v>0</v>
      </c>
      <c r="AO23" s="312">
        <f>AM23-AN23</f>
        <v>0</v>
      </c>
      <c r="AP23" s="312">
        <f>AJ23*3+AL23*1</f>
        <v>0</v>
      </c>
      <c r="AQ23" s="322">
        <v>3</v>
      </c>
    </row>
    <row r="25" spans="2:16" ht="13.5">
      <c r="B25" s="237" t="s">
        <v>136</v>
      </c>
      <c r="N25"/>
      <c r="P25"/>
    </row>
    <row r="26" spans="2:43" ht="13.5">
      <c r="B26" s="251"/>
      <c r="C26" s="251"/>
      <c r="D26" s="251"/>
      <c r="E26" s="251"/>
      <c r="F26" s="239">
        <f>'9節 '!R6</f>
        <v>44835</v>
      </c>
      <c r="G26" s="239"/>
      <c r="H26" s="239"/>
      <c r="I26" s="239"/>
      <c r="J26" s="239"/>
      <c r="K26" s="239"/>
      <c r="L26" s="251"/>
      <c r="M26" s="251"/>
      <c r="N26" s="251"/>
      <c r="O26" s="251"/>
      <c r="P26" s="251"/>
      <c r="Q26" s="251"/>
      <c r="R26" s="276" t="str">
        <f>'9節 '!R5</f>
        <v>Ｌポート</v>
      </c>
      <c r="S26" s="277"/>
      <c r="T26" s="277"/>
      <c r="U26" s="277"/>
      <c r="V26" s="277"/>
      <c r="W26" s="277"/>
      <c r="X26" s="284" t="s">
        <v>52</v>
      </c>
      <c r="Y26" s="251"/>
      <c r="Z26" s="251"/>
      <c r="AA26" s="251"/>
      <c r="AB26" s="291">
        <f>'9節 '!R7</f>
        <v>0.375</v>
      </c>
      <c r="AC26" s="292"/>
      <c r="AD26" s="292"/>
      <c r="AE26" s="292"/>
      <c r="AF26" s="251"/>
      <c r="AG26" s="251"/>
      <c r="AJ26" s="309" t="s">
        <v>120</v>
      </c>
      <c r="AK26" s="310" t="s">
        <v>121</v>
      </c>
      <c r="AL26" s="310" t="s">
        <v>122</v>
      </c>
      <c r="AM26" s="310" t="s">
        <v>123</v>
      </c>
      <c r="AN26" s="310" t="s">
        <v>124</v>
      </c>
      <c r="AO26" s="310" t="s">
        <v>125</v>
      </c>
      <c r="AP26" s="310" t="s">
        <v>126</v>
      </c>
      <c r="AQ26" s="310" t="s">
        <v>127</v>
      </c>
    </row>
    <row r="27" spans="2:43" ht="13.5">
      <c r="B27" s="240" t="s">
        <v>128</v>
      </c>
      <c r="C27" s="241"/>
      <c r="D27" s="241" t="s">
        <v>129</v>
      </c>
      <c r="E27" s="241"/>
      <c r="F27" s="241"/>
      <c r="G27" s="241"/>
      <c r="H27" s="241"/>
      <c r="I27" s="241" t="s">
        <v>130</v>
      </c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 t="s">
        <v>131</v>
      </c>
      <c r="AC27" s="241"/>
      <c r="AD27" s="241"/>
      <c r="AE27" s="241"/>
      <c r="AF27" s="241"/>
      <c r="AG27" s="311"/>
      <c r="AM27" s="312"/>
      <c r="AN27" s="312"/>
      <c r="AO27" s="312"/>
      <c r="AP27" s="312"/>
      <c r="AQ27" s="312"/>
    </row>
    <row r="28" spans="2:43" ht="13.5">
      <c r="B28" s="242">
        <v>1</v>
      </c>
      <c r="C28" s="243"/>
      <c r="D28" s="244">
        <f>AB26</f>
        <v>0.375</v>
      </c>
      <c r="E28" s="245"/>
      <c r="F28" s="245"/>
      <c r="G28" s="245"/>
      <c r="H28" s="245"/>
      <c r="I28" s="261" t="str">
        <f>'３節'!R9</f>
        <v>アンフィニ白</v>
      </c>
      <c r="J28" s="261"/>
      <c r="K28" s="261"/>
      <c r="L28" s="261"/>
      <c r="M28" s="261"/>
      <c r="N28" s="261"/>
      <c r="O28" s="262"/>
      <c r="P28" s="263"/>
      <c r="Q28" s="279">
        <v>0</v>
      </c>
      <c r="R28" s="477" t="s">
        <v>132</v>
      </c>
      <c r="S28" s="279">
        <v>0</v>
      </c>
      <c r="T28" s="263"/>
      <c r="U28" s="273" t="str">
        <f>'３節'!T9</f>
        <v>御嵩</v>
      </c>
      <c r="V28" s="273"/>
      <c r="W28" s="273"/>
      <c r="X28" s="273"/>
      <c r="Y28" s="273"/>
      <c r="Z28" s="273"/>
      <c r="AA28" s="273"/>
      <c r="AB28" s="293" t="str">
        <f>'３節'!S9</f>
        <v>西可児</v>
      </c>
      <c r="AC28" s="294"/>
      <c r="AD28" s="294"/>
      <c r="AE28" s="294"/>
      <c r="AF28" s="294"/>
      <c r="AG28" s="313"/>
      <c r="AI28" s="237" t="str">
        <f>I28</f>
        <v>アンフィニ白</v>
      </c>
      <c r="AJ28" s="312">
        <v>0</v>
      </c>
      <c r="AK28" s="312">
        <v>0</v>
      </c>
      <c r="AL28" s="312">
        <v>0</v>
      </c>
      <c r="AM28" s="312">
        <f>Q28+Q30</f>
        <v>0</v>
      </c>
      <c r="AN28" s="312">
        <f>S28+S30</f>
        <v>3</v>
      </c>
      <c r="AO28" s="312">
        <f>AM28-AN28</f>
        <v>-3</v>
      </c>
      <c r="AP28" s="312">
        <f>AJ28*3+AL28*1</f>
        <v>0</v>
      </c>
      <c r="AQ28" s="322">
        <v>1</v>
      </c>
    </row>
    <row r="29" spans="2:43" ht="13.5">
      <c r="B29" s="242">
        <v>2</v>
      </c>
      <c r="C29" s="243"/>
      <c r="D29" s="246">
        <f>D28+"1:2０"</f>
        <v>0.4305555555555556</v>
      </c>
      <c r="E29" s="243"/>
      <c r="F29" s="243"/>
      <c r="G29" s="243"/>
      <c r="H29" s="243"/>
      <c r="I29" s="264" t="str">
        <f>AB28</f>
        <v>西可児</v>
      </c>
      <c r="J29" s="264"/>
      <c r="K29" s="264"/>
      <c r="L29" s="264"/>
      <c r="M29" s="264"/>
      <c r="N29" s="264"/>
      <c r="O29" s="265"/>
      <c r="P29" s="266"/>
      <c r="Q29" s="280">
        <v>3</v>
      </c>
      <c r="R29" s="478" t="s">
        <v>132</v>
      </c>
      <c r="S29" s="280">
        <v>0</v>
      </c>
      <c r="T29" s="266"/>
      <c r="U29" s="281" t="str">
        <f>U28</f>
        <v>御嵩</v>
      </c>
      <c r="V29" s="281"/>
      <c r="W29" s="281"/>
      <c r="X29" s="281"/>
      <c r="Y29" s="281"/>
      <c r="Z29" s="281"/>
      <c r="AA29" s="281"/>
      <c r="AB29" s="295" t="str">
        <f>I28</f>
        <v>アンフィニ白</v>
      </c>
      <c r="AC29" s="296"/>
      <c r="AD29" s="296"/>
      <c r="AE29" s="296"/>
      <c r="AF29" s="296"/>
      <c r="AG29" s="314"/>
      <c r="AI29" s="237" t="str">
        <f>I29</f>
        <v>西可児</v>
      </c>
      <c r="AJ29" s="312">
        <v>0</v>
      </c>
      <c r="AK29" s="312">
        <v>0</v>
      </c>
      <c r="AL29" s="312">
        <v>0</v>
      </c>
      <c r="AM29" s="312">
        <f>Q29+S30</f>
        <v>6</v>
      </c>
      <c r="AN29" s="312">
        <f>S29+Q30</f>
        <v>0</v>
      </c>
      <c r="AO29" s="312">
        <f>AM29-AN29</f>
        <v>6</v>
      </c>
      <c r="AP29" s="312">
        <f>AJ29*3+AL29*1</f>
        <v>0</v>
      </c>
      <c r="AQ29" s="322">
        <v>2</v>
      </c>
    </row>
    <row r="30" spans="2:43" ht="13.5">
      <c r="B30" s="247">
        <v>3</v>
      </c>
      <c r="C30" s="248"/>
      <c r="D30" s="249">
        <f>D29+"1：2０"</f>
        <v>0.48611111111111116</v>
      </c>
      <c r="E30" s="250"/>
      <c r="F30" s="250"/>
      <c r="G30" s="250"/>
      <c r="H30" s="250"/>
      <c r="I30" s="267" t="str">
        <f>I28</f>
        <v>アンフィニ白</v>
      </c>
      <c r="J30" s="267"/>
      <c r="K30" s="267"/>
      <c r="L30" s="267"/>
      <c r="M30" s="267"/>
      <c r="N30" s="267"/>
      <c r="O30" s="268"/>
      <c r="P30" s="269"/>
      <c r="Q30" s="282">
        <v>0</v>
      </c>
      <c r="R30" s="479" t="s">
        <v>132</v>
      </c>
      <c r="S30" s="282">
        <v>3</v>
      </c>
      <c r="T30" s="269"/>
      <c r="U30" s="283" t="str">
        <f>AB28</f>
        <v>西可児</v>
      </c>
      <c r="V30" s="283"/>
      <c r="W30" s="283"/>
      <c r="X30" s="283"/>
      <c r="Y30" s="283"/>
      <c r="Z30" s="283"/>
      <c r="AA30" s="283"/>
      <c r="AB30" s="297" t="str">
        <f>U28</f>
        <v>御嵩</v>
      </c>
      <c r="AC30" s="298"/>
      <c r="AD30" s="298"/>
      <c r="AE30" s="298"/>
      <c r="AF30" s="298"/>
      <c r="AG30" s="315"/>
      <c r="AI30" s="237" t="str">
        <f>U28</f>
        <v>御嵩</v>
      </c>
      <c r="AJ30" s="312">
        <v>0</v>
      </c>
      <c r="AK30" s="312">
        <v>0</v>
      </c>
      <c r="AL30" s="312">
        <v>0</v>
      </c>
      <c r="AM30" s="312">
        <f>S28+S29</f>
        <v>0</v>
      </c>
      <c r="AN30" s="312">
        <f>Q28+Q29</f>
        <v>3</v>
      </c>
      <c r="AO30" s="312">
        <f>AM30-AN30</f>
        <v>-3</v>
      </c>
      <c r="AP30" s="312">
        <f>AJ30*3+AL30*1</f>
        <v>0</v>
      </c>
      <c r="AQ30" s="322">
        <v>3</v>
      </c>
    </row>
    <row r="32" spans="2:16" ht="13.5">
      <c r="B32" s="237" t="s">
        <v>137</v>
      </c>
      <c r="N32"/>
      <c r="P32"/>
    </row>
    <row r="33" spans="2:43" ht="13.5">
      <c r="B33" s="251"/>
      <c r="C33" s="251"/>
      <c r="D33" s="251"/>
      <c r="E33" s="251"/>
      <c r="F33" s="239">
        <f>'9節 '!U6</f>
        <v>45199</v>
      </c>
      <c r="G33" s="239"/>
      <c r="H33" s="239"/>
      <c r="I33" s="239"/>
      <c r="J33" s="239"/>
      <c r="K33" s="239"/>
      <c r="L33" s="251"/>
      <c r="M33" s="251"/>
      <c r="N33" s="251"/>
      <c r="O33" s="251"/>
      <c r="P33" s="251"/>
      <c r="Q33" s="251"/>
      <c r="R33" s="276" t="str">
        <f>'9節 '!U5</f>
        <v>台山Ｇ</v>
      </c>
      <c r="S33" s="277"/>
      <c r="T33" s="277"/>
      <c r="U33" s="277"/>
      <c r="V33" s="277"/>
      <c r="W33" s="277"/>
      <c r="X33" s="284" t="s">
        <v>52</v>
      </c>
      <c r="Y33" s="251"/>
      <c r="Z33" s="251"/>
      <c r="AA33" s="251"/>
      <c r="AB33" s="291">
        <f>'9節 '!U7</f>
        <v>0.3541666666666667</v>
      </c>
      <c r="AC33" s="292"/>
      <c r="AD33" s="292"/>
      <c r="AE33" s="292"/>
      <c r="AF33" s="251"/>
      <c r="AG33" s="251"/>
      <c r="AJ33" s="309" t="s">
        <v>120</v>
      </c>
      <c r="AK33" s="310" t="s">
        <v>121</v>
      </c>
      <c r="AL33" s="310" t="s">
        <v>122</v>
      </c>
      <c r="AM33" s="310" t="s">
        <v>123</v>
      </c>
      <c r="AN33" s="310" t="s">
        <v>124</v>
      </c>
      <c r="AO33" s="310" t="s">
        <v>125</v>
      </c>
      <c r="AP33" s="310" t="s">
        <v>126</v>
      </c>
      <c r="AQ33" s="310" t="s">
        <v>127</v>
      </c>
    </row>
    <row r="34" spans="2:43" ht="13.5">
      <c r="B34" s="240" t="s">
        <v>128</v>
      </c>
      <c r="C34" s="241"/>
      <c r="D34" s="241" t="s">
        <v>129</v>
      </c>
      <c r="E34" s="241"/>
      <c r="F34" s="241"/>
      <c r="G34" s="241"/>
      <c r="H34" s="241"/>
      <c r="I34" s="241" t="s">
        <v>130</v>
      </c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 t="s">
        <v>131</v>
      </c>
      <c r="AC34" s="241"/>
      <c r="AD34" s="241"/>
      <c r="AE34" s="241"/>
      <c r="AF34" s="241"/>
      <c r="AG34" s="311"/>
      <c r="AM34" s="312"/>
      <c r="AN34" s="312"/>
      <c r="AO34" s="312"/>
      <c r="AP34" s="312"/>
      <c r="AQ34" s="312"/>
    </row>
    <row r="35" spans="2:43" ht="13.5">
      <c r="B35" s="242">
        <v>1</v>
      </c>
      <c r="C35" s="243"/>
      <c r="D35" s="244">
        <f>AB33</f>
        <v>0.3541666666666667</v>
      </c>
      <c r="E35" s="245"/>
      <c r="F35" s="245"/>
      <c r="G35" s="245"/>
      <c r="H35" s="245"/>
      <c r="I35" s="261" t="str">
        <f>'３節'!U9</f>
        <v>スカーボ</v>
      </c>
      <c r="J35" s="261"/>
      <c r="K35" s="261"/>
      <c r="L35" s="261"/>
      <c r="M35" s="261"/>
      <c r="N35" s="261"/>
      <c r="O35" s="262"/>
      <c r="P35" s="263"/>
      <c r="Q35" s="279">
        <v>0</v>
      </c>
      <c r="R35" s="477" t="s">
        <v>132</v>
      </c>
      <c r="S35" s="279">
        <v>1</v>
      </c>
      <c r="T35" s="263"/>
      <c r="U35" s="273" t="str">
        <f>'３節'!W9</f>
        <v>郡上八幡</v>
      </c>
      <c r="V35" s="273"/>
      <c r="W35" s="273"/>
      <c r="X35" s="273"/>
      <c r="Y35" s="273"/>
      <c r="Z35" s="273"/>
      <c r="AA35" s="273"/>
      <c r="AB35" s="293" t="str">
        <f>'３節'!V9</f>
        <v>太田</v>
      </c>
      <c r="AC35" s="294"/>
      <c r="AD35" s="294"/>
      <c r="AE35" s="294"/>
      <c r="AF35" s="294"/>
      <c r="AG35" s="313"/>
      <c r="AI35" s="237" t="str">
        <f>I35</f>
        <v>スカーボ</v>
      </c>
      <c r="AJ35" s="312">
        <v>0</v>
      </c>
      <c r="AK35" s="312">
        <v>0</v>
      </c>
      <c r="AL35" s="312">
        <v>0</v>
      </c>
      <c r="AM35" s="312">
        <f>Q35+Q37</f>
        <v>5</v>
      </c>
      <c r="AN35" s="312">
        <f>S35+S37</f>
        <v>2</v>
      </c>
      <c r="AO35" s="312">
        <f>AM35-AN35</f>
        <v>3</v>
      </c>
      <c r="AP35" s="312">
        <f>AJ35*3+AL35*1</f>
        <v>0</v>
      </c>
      <c r="AQ35" s="322">
        <v>2</v>
      </c>
    </row>
    <row r="36" spans="2:43" ht="13.5">
      <c r="B36" s="242">
        <v>2</v>
      </c>
      <c r="C36" s="243"/>
      <c r="D36" s="246">
        <f>D35+"1:2０"</f>
        <v>0.4097222222222222</v>
      </c>
      <c r="E36" s="243"/>
      <c r="F36" s="243"/>
      <c r="G36" s="243"/>
      <c r="H36" s="243"/>
      <c r="I36" s="264" t="str">
        <f>AB35</f>
        <v>太田</v>
      </c>
      <c r="J36" s="264"/>
      <c r="K36" s="264"/>
      <c r="L36" s="264"/>
      <c r="M36" s="264"/>
      <c r="N36" s="264"/>
      <c r="O36" s="265"/>
      <c r="P36" s="266"/>
      <c r="Q36" s="280">
        <v>0</v>
      </c>
      <c r="R36" s="478" t="s">
        <v>132</v>
      </c>
      <c r="S36" s="280">
        <v>3</v>
      </c>
      <c r="T36" s="266"/>
      <c r="U36" s="281" t="str">
        <f>U35</f>
        <v>郡上八幡</v>
      </c>
      <c r="V36" s="281"/>
      <c r="W36" s="281"/>
      <c r="X36" s="281"/>
      <c r="Y36" s="281"/>
      <c r="Z36" s="281"/>
      <c r="AA36" s="281"/>
      <c r="AB36" s="295" t="str">
        <f>I35</f>
        <v>スカーボ</v>
      </c>
      <c r="AC36" s="296"/>
      <c r="AD36" s="296"/>
      <c r="AE36" s="296"/>
      <c r="AF36" s="296"/>
      <c r="AG36" s="314"/>
      <c r="AI36" s="237" t="str">
        <f>I36</f>
        <v>太田</v>
      </c>
      <c r="AJ36" s="312">
        <v>0</v>
      </c>
      <c r="AK36" s="312">
        <v>0</v>
      </c>
      <c r="AL36" s="312">
        <v>0</v>
      </c>
      <c r="AM36" s="312">
        <f>Q36+S37</f>
        <v>1</v>
      </c>
      <c r="AN36" s="312">
        <f>S36+Q37</f>
        <v>8</v>
      </c>
      <c r="AO36" s="312">
        <f>AM36-AN36</f>
        <v>-7</v>
      </c>
      <c r="AP36" s="312">
        <f>AJ36*3+AL36*1</f>
        <v>0</v>
      </c>
      <c r="AQ36" s="322">
        <v>3</v>
      </c>
    </row>
    <row r="37" spans="2:43" ht="13.5">
      <c r="B37" s="247">
        <v>3</v>
      </c>
      <c r="C37" s="248"/>
      <c r="D37" s="249">
        <f>D36+"1：2０"</f>
        <v>0.4652777777777778</v>
      </c>
      <c r="E37" s="250"/>
      <c r="F37" s="250"/>
      <c r="G37" s="250"/>
      <c r="H37" s="250"/>
      <c r="I37" s="267" t="str">
        <f>I35</f>
        <v>スカーボ</v>
      </c>
      <c r="J37" s="267"/>
      <c r="K37" s="267"/>
      <c r="L37" s="267"/>
      <c r="M37" s="267"/>
      <c r="N37" s="267"/>
      <c r="O37" s="268"/>
      <c r="P37" s="269"/>
      <c r="Q37" s="282">
        <v>5</v>
      </c>
      <c r="R37" s="479" t="s">
        <v>132</v>
      </c>
      <c r="S37" s="282">
        <v>1</v>
      </c>
      <c r="T37" s="269"/>
      <c r="U37" s="283" t="str">
        <f>AB35</f>
        <v>太田</v>
      </c>
      <c r="V37" s="283"/>
      <c r="W37" s="283"/>
      <c r="X37" s="283"/>
      <c r="Y37" s="283"/>
      <c r="Z37" s="283"/>
      <c r="AA37" s="283"/>
      <c r="AB37" s="297" t="str">
        <f>U35</f>
        <v>郡上八幡</v>
      </c>
      <c r="AC37" s="298"/>
      <c r="AD37" s="298"/>
      <c r="AE37" s="298"/>
      <c r="AF37" s="298"/>
      <c r="AG37" s="315"/>
      <c r="AI37" s="237" t="str">
        <f>U35</f>
        <v>郡上八幡</v>
      </c>
      <c r="AJ37" s="312">
        <v>0</v>
      </c>
      <c r="AK37" s="312">
        <v>0</v>
      </c>
      <c r="AL37" s="312">
        <v>0</v>
      </c>
      <c r="AM37" s="312">
        <f>S35+S36</f>
        <v>4</v>
      </c>
      <c r="AN37" s="312">
        <f>Q35+Q36</f>
        <v>0</v>
      </c>
      <c r="AO37" s="312">
        <f>AM37-AN37</f>
        <v>4</v>
      </c>
      <c r="AP37" s="312">
        <f>AJ37*3+AL37*1</f>
        <v>0</v>
      </c>
      <c r="AQ37" s="322">
        <v>1</v>
      </c>
    </row>
    <row r="39" spans="2:16" ht="13.5">
      <c r="B39" s="237" t="s">
        <v>138</v>
      </c>
      <c r="N39"/>
      <c r="P39"/>
    </row>
    <row r="40" spans="2:43" ht="13.5">
      <c r="B40" s="251"/>
      <c r="C40" s="251"/>
      <c r="D40" s="251"/>
      <c r="E40" s="251"/>
      <c r="F40" s="239">
        <f>'9節 '!X6</f>
        <v>45199</v>
      </c>
      <c r="G40" s="239"/>
      <c r="H40" s="239"/>
      <c r="I40" s="239"/>
      <c r="J40" s="239"/>
      <c r="K40" s="239"/>
      <c r="L40" s="251"/>
      <c r="M40" s="251"/>
      <c r="N40" s="251"/>
      <c r="O40" s="251"/>
      <c r="P40" s="251"/>
      <c r="Q40" s="251"/>
      <c r="R40" s="276" t="str">
        <f>'9節 '!X5</f>
        <v>可茂特支Ｇ</v>
      </c>
      <c r="S40" s="277"/>
      <c r="T40" s="277"/>
      <c r="U40" s="277"/>
      <c r="V40" s="277"/>
      <c r="W40" s="277"/>
      <c r="X40" s="284" t="s">
        <v>52</v>
      </c>
      <c r="Y40" s="251"/>
      <c r="Z40" s="251"/>
      <c r="AA40" s="251"/>
      <c r="AB40" s="291">
        <f>'9節 '!X7</f>
        <v>0.5625</v>
      </c>
      <c r="AC40" s="292"/>
      <c r="AD40" s="292"/>
      <c r="AE40" s="292"/>
      <c r="AF40" s="251"/>
      <c r="AG40" s="251"/>
      <c r="AJ40" s="309" t="s">
        <v>120</v>
      </c>
      <c r="AK40" s="310" t="s">
        <v>121</v>
      </c>
      <c r="AL40" s="310" t="s">
        <v>122</v>
      </c>
      <c r="AM40" s="310" t="s">
        <v>123</v>
      </c>
      <c r="AN40" s="310" t="s">
        <v>124</v>
      </c>
      <c r="AO40" s="310" t="s">
        <v>125</v>
      </c>
      <c r="AP40" s="310" t="s">
        <v>126</v>
      </c>
      <c r="AQ40" s="310" t="s">
        <v>127</v>
      </c>
    </row>
    <row r="41" spans="2:42" ht="13.5">
      <c r="B41" s="240" t="s">
        <v>128</v>
      </c>
      <c r="C41" s="241"/>
      <c r="D41" s="241" t="s">
        <v>129</v>
      </c>
      <c r="E41" s="241"/>
      <c r="F41" s="241"/>
      <c r="G41" s="241"/>
      <c r="H41" s="241"/>
      <c r="I41" s="241" t="s">
        <v>130</v>
      </c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 t="s">
        <v>131</v>
      </c>
      <c r="AC41" s="241"/>
      <c r="AD41" s="241"/>
      <c r="AE41" s="241"/>
      <c r="AF41" s="241"/>
      <c r="AG41" s="311"/>
      <c r="AM41" s="312"/>
      <c r="AN41" s="312"/>
      <c r="AO41" s="312"/>
      <c r="AP41" s="312"/>
    </row>
    <row r="42" spans="2:43" ht="13.5">
      <c r="B42" s="242">
        <v>1</v>
      </c>
      <c r="C42" s="243"/>
      <c r="D42" s="244">
        <f>AB40</f>
        <v>0.5625</v>
      </c>
      <c r="E42" s="245"/>
      <c r="F42" s="245"/>
      <c r="G42" s="245"/>
      <c r="H42" s="245"/>
      <c r="I42" s="261" t="str">
        <f>'３節'!X9</f>
        <v>コヴィーダ</v>
      </c>
      <c r="J42" s="261"/>
      <c r="K42" s="261"/>
      <c r="L42" s="261"/>
      <c r="M42" s="261"/>
      <c r="N42" s="261"/>
      <c r="O42" s="262"/>
      <c r="P42" s="263"/>
      <c r="Q42" s="279">
        <v>0</v>
      </c>
      <c r="R42" s="477" t="s">
        <v>132</v>
      </c>
      <c r="S42" s="279">
        <v>1</v>
      </c>
      <c r="T42" s="263"/>
      <c r="U42" s="273" t="str">
        <f>'３節'!Z9</f>
        <v>瀬尻</v>
      </c>
      <c r="V42" s="273"/>
      <c r="W42" s="273"/>
      <c r="X42" s="273"/>
      <c r="Y42" s="273"/>
      <c r="Z42" s="273"/>
      <c r="AA42" s="273"/>
      <c r="AB42" s="293" t="str">
        <f>'３節'!Y9</f>
        <v>今渡</v>
      </c>
      <c r="AC42" s="294"/>
      <c r="AD42" s="294"/>
      <c r="AE42" s="294"/>
      <c r="AF42" s="294"/>
      <c r="AG42" s="313"/>
      <c r="AI42" s="237" t="str">
        <f>I42</f>
        <v>コヴィーダ</v>
      </c>
      <c r="AJ42" s="312">
        <v>0</v>
      </c>
      <c r="AK42" s="312">
        <v>0</v>
      </c>
      <c r="AL42" s="312">
        <v>0</v>
      </c>
      <c r="AM42" s="312">
        <f>Q42+Q44</f>
        <v>5</v>
      </c>
      <c r="AN42" s="312">
        <f>S42+S44</f>
        <v>1</v>
      </c>
      <c r="AO42" s="312">
        <f>AM42-AN42</f>
        <v>4</v>
      </c>
      <c r="AP42" s="312">
        <f>AJ42*3+AL42*1</f>
        <v>0</v>
      </c>
      <c r="AQ42" s="322">
        <v>2</v>
      </c>
    </row>
    <row r="43" spans="2:43" ht="13.5">
      <c r="B43" s="242">
        <v>2</v>
      </c>
      <c r="C43" s="243"/>
      <c r="D43" s="246">
        <f>D42+"1:2０"</f>
        <v>0.6180555555555556</v>
      </c>
      <c r="E43" s="243"/>
      <c r="F43" s="243"/>
      <c r="G43" s="243"/>
      <c r="H43" s="243"/>
      <c r="I43" s="264" t="str">
        <f>AB42</f>
        <v>今渡</v>
      </c>
      <c r="J43" s="264"/>
      <c r="K43" s="264"/>
      <c r="L43" s="264"/>
      <c r="M43" s="264"/>
      <c r="N43" s="264"/>
      <c r="O43" s="265"/>
      <c r="P43" s="266"/>
      <c r="Q43" s="280">
        <v>0</v>
      </c>
      <c r="R43" s="478" t="s">
        <v>132</v>
      </c>
      <c r="S43" s="280">
        <v>3</v>
      </c>
      <c r="T43" s="266"/>
      <c r="U43" s="281" t="str">
        <f>U42</f>
        <v>瀬尻</v>
      </c>
      <c r="V43" s="281"/>
      <c r="W43" s="281"/>
      <c r="X43" s="281"/>
      <c r="Y43" s="281"/>
      <c r="Z43" s="281"/>
      <c r="AA43" s="281"/>
      <c r="AB43" s="295" t="str">
        <f>I42</f>
        <v>コヴィーダ</v>
      </c>
      <c r="AC43" s="296"/>
      <c r="AD43" s="296"/>
      <c r="AE43" s="296"/>
      <c r="AF43" s="296"/>
      <c r="AG43" s="314"/>
      <c r="AI43" s="237" t="str">
        <f>AB42</f>
        <v>今渡</v>
      </c>
      <c r="AJ43" s="312">
        <v>0</v>
      </c>
      <c r="AK43" s="312">
        <v>0</v>
      </c>
      <c r="AL43" s="312">
        <v>0</v>
      </c>
      <c r="AM43" s="312">
        <f>Q43+S44</f>
        <v>0</v>
      </c>
      <c r="AN43" s="312">
        <f>S43+Q44</f>
        <v>8</v>
      </c>
      <c r="AO43" s="312">
        <f>AM43-AN43</f>
        <v>-8</v>
      </c>
      <c r="AP43" s="312">
        <f>AJ43*3+AL43*1</f>
        <v>0</v>
      </c>
      <c r="AQ43" s="322">
        <v>1</v>
      </c>
    </row>
    <row r="44" spans="2:43" ht="13.5">
      <c r="B44" s="247">
        <v>3</v>
      </c>
      <c r="C44" s="248"/>
      <c r="D44" s="249">
        <f>D43+"1：2０"</f>
        <v>0.6736111111111112</v>
      </c>
      <c r="E44" s="250"/>
      <c r="F44" s="250"/>
      <c r="G44" s="250"/>
      <c r="H44" s="250"/>
      <c r="I44" s="270" t="str">
        <f>I42</f>
        <v>コヴィーダ</v>
      </c>
      <c r="J44" s="270"/>
      <c r="K44" s="270"/>
      <c r="L44" s="270"/>
      <c r="M44" s="270"/>
      <c r="N44" s="270"/>
      <c r="O44" s="271"/>
      <c r="P44" s="272"/>
      <c r="Q44" s="285">
        <v>5</v>
      </c>
      <c r="R44" s="480" t="s">
        <v>132</v>
      </c>
      <c r="S44" s="285">
        <v>0</v>
      </c>
      <c r="T44" s="272"/>
      <c r="U44" s="286" t="str">
        <f>AB42</f>
        <v>今渡</v>
      </c>
      <c r="V44" s="286"/>
      <c r="W44" s="286"/>
      <c r="X44" s="286"/>
      <c r="Y44" s="286"/>
      <c r="Z44" s="286"/>
      <c r="AA44" s="286"/>
      <c r="AB44" s="299" t="str">
        <f>U42</f>
        <v>瀬尻</v>
      </c>
      <c r="AC44" s="300"/>
      <c r="AD44" s="300"/>
      <c r="AE44" s="300"/>
      <c r="AF44" s="300"/>
      <c r="AG44" s="316"/>
      <c r="AI44" s="237" t="str">
        <f>U42</f>
        <v>瀬尻</v>
      </c>
      <c r="AJ44" s="312">
        <v>0</v>
      </c>
      <c r="AK44" s="312">
        <v>0</v>
      </c>
      <c r="AL44" s="312">
        <v>0</v>
      </c>
      <c r="AM44" s="312">
        <f>S42+S43</f>
        <v>4</v>
      </c>
      <c r="AN44" s="312">
        <f>Q42+Q43</f>
        <v>0</v>
      </c>
      <c r="AO44" s="312">
        <f>AM44-AN44</f>
        <v>4</v>
      </c>
      <c r="AP44" s="312">
        <f>AJ44*3+AL44*1</f>
        <v>0</v>
      </c>
      <c r="AQ44" s="322">
        <v>3</v>
      </c>
    </row>
    <row r="45" ht="13.5">
      <c r="AK45" s="237" t="s">
        <v>139</v>
      </c>
    </row>
    <row r="46" spans="2:16" ht="13.5">
      <c r="B46" s="237" t="s">
        <v>140</v>
      </c>
      <c r="N46"/>
      <c r="P46"/>
    </row>
    <row r="47" spans="2:43" ht="13.5">
      <c r="B47" s="251"/>
      <c r="C47" s="251"/>
      <c r="D47" s="251"/>
      <c r="E47" s="251"/>
      <c r="F47" s="239">
        <f>'9節 '!AA6</f>
        <v>44835</v>
      </c>
      <c r="G47" s="239"/>
      <c r="H47" s="239"/>
      <c r="I47" s="239"/>
      <c r="J47" s="239"/>
      <c r="K47" s="239"/>
      <c r="L47" s="251"/>
      <c r="M47" s="251"/>
      <c r="N47" s="251"/>
      <c r="O47" s="251"/>
      <c r="P47" s="251"/>
      <c r="Q47" s="251"/>
      <c r="R47" s="276" t="str">
        <f>'9節 '!AA5</f>
        <v>坂祝総合Ｇ</v>
      </c>
      <c r="S47" s="276"/>
      <c r="T47" s="276"/>
      <c r="U47" s="276"/>
      <c r="V47" s="276"/>
      <c r="W47" s="276"/>
      <c r="X47" s="284" t="s">
        <v>52</v>
      </c>
      <c r="Y47" s="251"/>
      <c r="Z47" s="251"/>
      <c r="AA47" s="251"/>
      <c r="AB47" s="291">
        <f>'9節 '!AA7</f>
        <v>0.3958333333333333</v>
      </c>
      <c r="AC47" s="292"/>
      <c r="AD47" s="292"/>
      <c r="AE47" s="292"/>
      <c r="AF47" s="251"/>
      <c r="AG47" s="251"/>
      <c r="AJ47" s="309" t="s">
        <v>120</v>
      </c>
      <c r="AK47" s="310" t="s">
        <v>121</v>
      </c>
      <c r="AL47" s="310" t="s">
        <v>122</v>
      </c>
      <c r="AM47" s="310" t="s">
        <v>123</v>
      </c>
      <c r="AN47" s="310" t="s">
        <v>124</v>
      </c>
      <c r="AO47" s="310" t="s">
        <v>125</v>
      </c>
      <c r="AP47" s="310" t="s">
        <v>126</v>
      </c>
      <c r="AQ47" s="310" t="s">
        <v>127</v>
      </c>
    </row>
    <row r="48" spans="2:42" ht="13.5">
      <c r="B48" s="252" t="s">
        <v>128</v>
      </c>
      <c r="C48" s="253"/>
      <c r="D48" s="254" t="s">
        <v>129</v>
      </c>
      <c r="E48" s="255"/>
      <c r="F48" s="255"/>
      <c r="G48" s="255"/>
      <c r="H48" s="253"/>
      <c r="I48" s="254" t="s">
        <v>130</v>
      </c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3"/>
      <c r="AB48" s="254" t="s">
        <v>131</v>
      </c>
      <c r="AC48" s="255"/>
      <c r="AD48" s="255"/>
      <c r="AE48" s="255"/>
      <c r="AF48" s="255"/>
      <c r="AG48" s="317"/>
      <c r="AM48" s="312"/>
      <c r="AN48" s="312"/>
      <c r="AO48" s="312"/>
      <c r="AP48" s="312"/>
    </row>
    <row r="49" spans="2:43" ht="12.75" customHeight="1">
      <c r="B49" s="242">
        <v>1</v>
      </c>
      <c r="C49" s="243"/>
      <c r="D49" s="244">
        <f>AB47</f>
        <v>0.3958333333333333</v>
      </c>
      <c r="E49" s="245"/>
      <c r="F49" s="245"/>
      <c r="G49" s="245"/>
      <c r="H49" s="245"/>
      <c r="I49" s="265" t="str">
        <f>'9節 '!AA9</f>
        <v>坂祝</v>
      </c>
      <c r="J49" s="281"/>
      <c r="K49" s="281"/>
      <c r="L49" s="281"/>
      <c r="M49" s="281"/>
      <c r="N49" s="281"/>
      <c r="O49" s="281"/>
      <c r="P49" s="263"/>
      <c r="Q49" s="279">
        <v>1</v>
      </c>
      <c r="R49" s="477" t="s">
        <v>132</v>
      </c>
      <c r="S49" s="279">
        <v>0</v>
      </c>
      <c r="T49" s="263"/>
      <c r="U49" s="281" t="str">
        <f>'9節 '!AC9</f>
        <v>金竜</v>
      </c>
      <c r="V49" s="281"/>
      <c r="W49" s="281"/>
      <c r="X49" s="281"/>
      <c r="Y49" s="281"/>
      <c r="Z49" s="281"/>
      <c r="AA49" s="274"/>
      <c r="AB49" s="301" t="str">
        <f>'9節 '!AB9</f>
        <v>下有知</v>
      </c>
      <c r="AC49" s="302"/>
      <c r="AD49" s="302"/>
      <c r="AE49" s="302"/>
      <c r="AF49" s="302"/>
      <c r="AG49" s="318"/>
      <c r="AH49" s="308"/>
      <c r="AI49" s="237" t="str">
        <f>I49</f>
        <v>坂祝</v>
      </c>
      <c r="AJ49" s="312">
        <v>0</v>
      </c>
      <c r="AK49" s="312">
        <v>0</v>
      </c>
      <c r="AL49" s="312">
        <v>0</v>
      </c>
      <c r="AM49" s="312">
        <f>Q49+Q51</f>
        <v>6</v>
      </c>
      <c r="AN49" s="312">
        <f>S49+S51</f>
        <v>1</v>
      </c>
      <c r="AO49" s="312">
        <f>AM49-AN49</f>
        <v>5</v>
      </c>
      <c r="AP49" s="312">
        <f>AJ49*3+AL49*1</f>
        <v>0</v>
      </c>
      <c r="AQ49" s="322">
        <v>1</v>
      </c>
    </row>
    <row r="50" spans="2:43" ht="12.75" customHeight="1">
      <c r="B50" s="242">
        <v>2</v>
      </c>
      <c r="C50" s="243"/>
      <c r="D50" s="246">
        <f>D49+"1:2０"</f>
        <v>0.45138888888888884</v>
      </c>
      <c r="E50" s="243"/>
      <c r="F50" s="243"/>
      <c r="G50" s="243"/>
      <c r="H50" s="243"/>
      <c r="I50" s="265" t="str">
        <f>AB49</f>
        <v>下有知</v>
      </c>
      <c r="J50" s="281"/>
      <c r="K50" s="281"/>
      <c r="L50" s="281"/>
      <c r="M50" s="281"/>
      <c r="N50" s="281"/>
      <c r="O50" s="281"/>
      <c r="P50" s="266"/>
      <c r="Q50" s="280">
        <v>0</v>
      </c>
      <c r="R50" s="478" t="s">
        <v>132</v>
      </c>
      <c r="S50" s="280">
        <v>3</v>
      </c>
      <c r="T50" s="266"/>
      <c r="U50" s="274" t="str">
        <f>U49</f>
        <v>金竜</v>
      </c>
      <c r="V50" s="264"/>
      <c r="W50" s="264"/>
      <c r="X50" s="264"/>
      <c r="Y50" s="264"/>
      <c r="Z50" s="264"/>
      <c r="AA50" s="264"/>
      <c r="AB50" s="301" t="str">
        <f>I49</f>
        <v>坂祝</v>
      </c>
      <c r="AC50" s="302"/>
      <c r="AD50" s="302"/>
      <c r="AE50" s="302"/>
      <c r="AF50" s="302"/>
      <c r="AG50" s="318"/>
      <c r="AH50" s="308"/>
      <c r="AI50" s="237" t="str">
        <f>AB49</f>
        <v>下有知</v>
      </c>
      <c r="AJ50" s="312">
        <v>0</v>
      </c>
      <c r="AK50" s="312">
        <v>0</v>
      </c>
      <c r="AL50" s="312">
        <v>0</v>
      </c>
      <c r="AM50" s="312">
        <f>Q50+S51</f>
        <v>1</v>
      </c>
      <c r="AN50" s="312">
        <f>S50+Q51</f>
        <v>8</v>
      </c>
      <c r="AO50" s="312">
        <f>AM50-AN50</f>
        <v>-7</v>
      </c>
      <c r="AP50" s="312">
        <f>AJ50*3+AL50*1</f>
        <v>0</v>
      </c>
      <c r="AQ50" s="322">
        <v>2</v>
      </c>
    </row>
    <row r="51" spans="2:43" ht="12.75" customHeight="1">
      <c r="B51" s="247">
        <v>3</v>
      </c>
      <c r="C51" s="248"/>
      <c r="D51" s="249">
        <f>D50+"1：2０"</f>
        <v>0.5069444444444444</v>
      </c>
      <c r="E51" s="250"/>
      <c r="F51" s="250"/>
      <c r="G51" s="250"/>
      <c r="H51" s="250"/>
      <c r="I51" s="271" t="str">
        <f>I49</f>
        <v>坂祝</v>
      </c>
      <c r="J51" s="286"/>
      <c r="K51" s="286"/>
      <c r="L51" s="286"/>
      <c r="M51" s="286"/>
      <c r="N51" s="286"/>
      <c r="O51" s="286"/>
      <c r="P51" s="272"/>
      <c r="Q51" s="285">
        <v>5</v>
      </c>
      <c r="R51" s="480" t="s">
        <v>132</v>
      </c>
      <c r="S51" s="285">
        <v>1</v>
      </c>
      <c r="T51" s="272"/>
      <c r="U51" s="286" t="str">
        <f>AB49</f>
        <v>下有知</v>
      </c>
      <c r="V51" s="286"/>
      <c r="W51" s="286"/>
      <c r="X51" s="286"/>
      <c r="Y51" s="286"/>
      <c r="Z51" s="286"/>
      <c r="AA51" s="286"/>
      <c r="AB51" s="303" t="str">
        <f>U49</f>
        <v>金竜</v>
      </c>
      <c r="AC51" s="304"/>
      <c r="AD51" s="304"/>
      <c r="AE51" s="304"/>
      <c r="AF51" s="304"/>
      <c r="AG51" s="319"/>
      <c r="AH51" s="308"/>
      <c r="AI51" s="237" t="str">
        <f>U49</f>
        <v>金竜</v>
      </c>
      <c r="AJ51" s="312">
        <v>0</v>
      </c>
      <c r="AK51" s="312">
        <v>0</v>
      </c>
      <c r="AL51" s="312">
        <v>0</v>
      </c>
      <c r="AM51" s="312">
        <f>S49+S50</f>
        <v>3</v>
      </c>
      <c r="AN51" s="312">
        <f>Q49+Q50</f>
        <v>1</v>
      </c>
      <c r="AO51" s="312">
        <f>AM51-AN51</f>
        <v>2</v>
      </c>
      <c r="AP51" s="312">
        <f>AJ51*3+AL51*1</f>
        <v>0</v>
      </c>
      <c r="AQ51" s="322">
        <v>3</v>
      </c>
    </row>
    <row r="53" spans="2:34" ht="12.75" customHeight="1">
      <c r="B53" s="237" t="s">
        <v>141</v>
      </c>
      <c r="AB53" s="305"/>
      <c r="AC53" s="305"/>
      <c r="AD53" s="305"/>
      <c r="AE53" s="305"/>
      <c r="AF53" s="305"/>
      <c r="AG53" s="305"/>
      <c r="AH53" s="305"/>
    </row>
    <row r="54" spans="5:44" ht="13.5">
      <c r="E54" s="237"/>
      <c r="F54" s="256">
        <f>'9節 '!AD6</f>
        <v>44835</v>
      </c>
      <c r="G54" s="257"/>
      <c r="H54" s="257"/>
      <c r="I54" s="257"/>
      <c r="J54" s="257"/>
      <c r="K54" s="257"/>
      <c r="L54" s="257"/>
      <c r="R54" s="257" t="str">
        <f>'9節 '!AD5</f>
        <v>肥田瀬北Ｇ</v>
      </c>
      <c r="S54" s="257"/>
      <c r="T54" s="257"/>
      <c r="U54" s="257"/>
      <c r="V54" s="257"/>
      <c r="W54" s="257"/>
      <c r="X54" s="287" t="s">
        <v>74</v>
      </c>
      <c r="AB54" s="291">
        <f>'9節 '!AD7</f>
        <v>0.3958333333333333</v>
      </c>
      <c r="AC54" s="292"/>
      <c r="AD54" s="292"/>
      <c r="AE54" s="292"/>
      <c r="AG54" s="305"/>
      <c r="AH54" s="305"/>
      <c r="AJ54" s="309" t="s">
        <v>120</v>
      </c>
      <c r="AK54" s="310" t="s">
        <v>121</v>
      </c>
      <c r="AL54" s="310" t="s">
        <v>122</v>
      </c>
      <c r="AM54" s="310" t="s">
        <v>123</v>
      </c>
      <c r="AN54" s="310" t="s">
        <v>124</v>
      </c>
      <c r="AO54" s="310" t="s">
        <v>125</v>
      </c>
      <c r="AP54" s="310" t="s">
        <v>126</v>
      </c>
      <c r="AQ54" s="310" t="s">
        <v>127</v>
      </c>
      <c r="AR54" s="237"/>
    </row>
    <row r="55" spans="2:34" ht="13.5">
      <c r="B55" s="240" t="s">
        <v>128</v>
      </c>
      <c r="C55" s="241"/>
      <c r="D55" s="241" t="s">
        <v>129</v>
      </c>
      <c r="E55" s="241"/>
      <c r="F55" s="241"/>
      <c r="G55" s="241"/>
      <c r="H55" s="241"/>
      <c r="I55" s="241" t="s">
        <v>130</v>
      </c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306" t="s">
        <v>131</v>
      </c>
      <c r="AC55" s="307"/>
      <c r="AD55" s="307"/>
      <c r="AE55" s="307"/>
      <c r="AF55" s="307"/>
      <c r="AG55" s="320"/>
      <c r="AH55" s="321"/>
    </row>
    <row r="56" spans="2:43" ht="12.75" customHeight="1">
      <c r="B56" s="242">
        <v>1</v>
      </c>
      <c r="C56" s="243"/>
      <c r="D56" s="244">
        <f>AB54</f>
        <v>0.3958333333333333</v>
      </c>
      <c r="E56" s="245"/>
      <c r="F56" s="245"/>
      <c r="G56" s="245"/>
      <c r="H56" s="245"/>
      <c r="I56" s="273" t="str">
        <f>'9節 '!AE9</f>
        <v>安桜</v>
      </c>
      <c r="J56" s="273"/>
      <c r="K56" s="273"/>
      <c r="L56" s="273"/>
      <c r="M56" s="273"/>
      <c r="N56" s="273"/>
      <c r="O56" s="273"/>
      <c r="P56" s="263"/>
      <c r="Q56" s="279">
        <v>1</v>
      </c>
      <c r="R56" s="477" t="s">
        <v>132</v>
      </c>
      <c r="S56" s="279">
        <v>0</v>
      </c>
      <c r="T56" s="263"/>
      <c r="U56" s="273" t="str">
        <f>'9節 '!AF9</f>
        <v>関さくら</v>
      </c>
      <c r="V56" s="273"/>
      <c r="W56" s="273"/>
      <c r="X56" s="273"/>
      <c r="Y56" s="273"/>
      <c r="Z56" s="273"/>
      <c r="AA56" s="273"/>
      <c r="AB56" s="301" t="str">
        <f>U57</f>
        <v>中部</v>
      </c>
      <c r="AC56" s="302"/>
      <c r="AD56" s="302"/>
      <c r="AE56" s="302"/>
      <c r="AF56" s="302"/>
      <c r="AG56" s="318"/>
      <c r="AH56" s="308"/>
      <c r="AI56" s="237" t="str">
        <f>I57</f>
        <v>ティグレイ</v>
      </c>
      <c r="AJ56" s="312">
        <v>0</v>
      </c>
      <c r="AK56" s="312">
        <v>0</v>
      </c>
      <c r="AL56" s="312">
        <v>0</v>
      </c>
      <c r="AM56" s="312">
        <f>Q57+Q59</f>
        <v>0</v>
      </c>
      <c r="AN56" s="312">
        <f>S57+S59</f>
        <v>0</v>
      </c>
      <c r="AO56" s="312">
        <f>AM56-AN56</f>
        <v>0</v>
      </c>
      <c r="AP56" s="312">
        <f>AJ56*3+AL56*1</f>
        <v>0</v>
      </c>
      <c r="AQ56" s="322">
        <v>1</v>
      </c>
    </row>
    <row r="57" spans="2:43" ht="12.75" customHeight="1">
      <c r="B57" s="242">
        <v>2</v>
      </c>
      <c r="C57" s="243"/>
      <c r="D57" s="246">
        <f>D56+"1:0０"</f>
        <v>0.4375</v>
      </c>
      <c r="E57" s="243"/>
      <c r="F57" s="243"/>
      <c r="G57" s="243"/>
      <c r="H57" s="243"/>
      <c r="I57" s="273" t="str">
        <f>'9節 '!AD9</f>
        <v>ティグレイ</v>
      </c>
      <c r="J57" s="273"/>
      <c r="K57" s="273"/>
      <c r="L57" s="273"/>
      <c r="M57" s="273"/>
      <c r="N57" s="273"/>
      <c r="O57" s="273"/>
      <c r="P57" s="266"/>
      <c r="Q57" s="280">
        <v>0</v>
      </c>
      <c r="R57" s="478" t="s">
        <v>132</v>
      </c>
      <c r="S57" s="280">
        <v>0</v>
      </c>
      <c r="T57" s="266"/>
      <c r="U57" s="273" t="str">
        <f>'9節 '!AG9</f>
        <v>中部</v>
      </c>
      <c r="V57" s="273"/>
      <c r="W57" s="273"/>
      <c r="X57" s="273"/>
      <c r="Y57" s="273"/>
      <c r="Z57" s="273"/>
      <c r="AA57" s="273"/>
      <c r="AB57" s="301" t="str">
        <f>I56</f>
        <v>安桜</v>
      </c>
      <c r="AC57" s="302"/>
      <c r="AD57" s="302"/>
      <c r="AE57" s="302"/>
      <c r="AF57" s="302"/>
      <c r="AG57" s="318"/>
      <c r="AH57" s="308"/>
      <c r="AI57" s="237" t="str">
        <f>I56</f>
        <v>安桜</v>
      </c>
      <c r="AJ57" s="312">
        <v>0</v>
      </c>
      <c r="AK57" s="312">
        <v>0</v>
      </c>
      <c r="AL57" s="312">
        <v>0</v>
      </c>
      <c r="AM57" s="312">
        <f>Q56+S59</f>
        <v>1</v>
      </c>
      <c r="AN57" s="312">
        <f>S56+Q59</f>
        <v>0</v>
      </c>
      <c r="AO57" s="312">
        <f>AM57-AN57</f>
        <v>1</v>
      </c>
      <c r="AP57" s="312">
        <f>AJ57*3+AL57*1</f>
        <v>0</v>
      </c>
      <c r="AQ57" s="322">
        <v>2</v>
      </c>
    </row>
    <row r="58" spans="2:43" ht="12.75" customHeight="1">
      <c r="B58" s="242">
        <v>3</v>
      </c>
      <c r="C58" s="243"/>
      <c r="D58" s="246">
        <f>D57+"1:2０"</f>
        <v>0.4930555555555556</v>
      </c>
      <c r="E58" s="243"/>
      <c r="F58" s="243"/>
      <c r="G58" s="243"/>
      <c r="H58" s="243"/>
      <c r="I58" s="264" t="str">
        <f>U56</f>
        <v>関さくら</v>
      </c>
      <c r="J58" s="264"/>
      <c r="K58" s="264"/>
      <c r="L58" s="264"/>
      <c r="M58" s="264"/>
      <c r="N58" s="264"/>
      <c r="O58" s="265"/>
      <c r="P58" s="266"/>
      <c r="Q58" s="280">
        <v>0</v>
      </c>
      <c r="R58" s="478" t="s">
        <v>132</v>
      </c>
      <c r="S58" s="280">
        <v>3</v>
      </c>
      <c r="T58" s="266"/>
      <c r="U58" s="264" t="str">
        <f>U57</f>
        <v>中部</v>
      </c>
      <c r="V58" s="264"/>
      <c r="W58" s="264"/>
      <c r="X58" s="264"/>
      <c r="Y58" s="264"/>
      <c r="Z58" s="264"/>
      <c r="AA58" s="264"/>
      <c r="AB58" s="301" t="str">
        <f>I57</f>
        <v>ティグレイ</v>
      </c>
      <c r="AC58" s="302"/>
      <c r="AD58" s="302"/>
      <c r="AE58" s="302"/>
      <c r="AF58" s="302"/>
      <c r="AG58" s="318"/>
      <c r="AH58" s="308"/>
      <c r="AI58" s="237" t="str">
        <f>U56</f>
        <v>関さくら</v>
      </c>
      <c r="AJ58" s="312">
        <v>0</v>
      </c>
      <c r="AK58" s="312">
        <v>0</v>
      </c>
      <c r="AL58" s="312">
        <v>0</v>
      </c>
      <c r="AM58" s="312">
        <f>S56+Q58</f>
        <v>0</v>
      </c>
      <c r="AN58" s="312">
        <f>Q56+S58</f>
        <v>4</v>
      </c>
      <c r="AO58" s="312">
        <f>AM58-AN58</f>
        <v>-4</v>
      </c>
      <c r="AP58" s="312">
        <f>AJ58*3+AL58*1</f>
        <v>0</v>
      </c>
      <c r="AQ58" s="322">
        <v>3</v>
      </c>
    </row>
    <row r="59" spans="2:43" ht="12.75" customHeight="1">
      <c r="B59" s="247">
        <v>4</v>
      </c>
      <c r="C59" s="248"/>
      <c r="D59" s="249">
        <f>D57+"2：2０"</f>
        <v>0.5347222222222222</v>
      </c>
      <c r="E59" s="250"/>
      <c r="F59" s="250"/>
      <c r="G59" s="250"/>
      <c r="H59" s="250"/>
      <c r="I59" s="267" t="str">
        <f>I57</f>
        <v>ティグレイ</v>
      </c>
      <c r="J59" s="267"/>
      <c r="K59" s="267"/>
      <c r="L59" s="267"/>
      <c r="M59" s="267"/>
      <c r="N59" s="267"/>
      <c r="O59" s="268"/>
      <c r="P59" s="272"/>
      <c r="Q59" s="285">
        <v>0</v>
      </c>
      <c r="R59" s="480" t="s">
        <v>132</v>
      </c>
      <c r="S59" s="285">
        <v>0</v>
      </c>
      <c r="T59" s="272"/>
      <c r="U59" s="267" t="str">
        <f>I56</f>
        <v>安桜</v>
      </c>
      <c r="V59" s="267"/>
      <c r="W59" s="267"/>
      <c r="X59" s="267"/>
      <c r="Y59" s="267"/>
      <c r="Z59" s="267"/>
      <c r="AA59" s="268"/>
      <c r="AB59" s="303" t="str">
        <f>U56</f>
        <v>関さくら</v>
      </c>
      <c r="AC59" s="304"/>
      <c r="AD59" s="304"/>
      <c r="AE59" s="304"/>
      <c r="AF59" s="304"/>
      <c r="AG59" s="319"/>
      <c r="AH59" s="308"/>
      <c r="AI59" s="237" t="str">
        <f>U57</f>
        <v>中部</v>
      </c>
      <c r="AJ59" s="312">
        <v>0</v>
      </c>
      <c r="AK59" s="312">
        <v>0</v>
      </c>
      <c r="AL59" s="312">
        <v>0</v>
      </c>
      <c r="AM59" s="312">
        <f>S57+S58</f>
        <v>3</v>
      </c>
      <c r="AN59" s="312">
        <f>Q57+Q58</f>
        <v>0</v>
      </c>
      <c r="AO59" s="312">
        <f>AM59-AN59</f>
        <v>3</v>
      </c>
      <c r="AP59" s="312">
        <f>AJ59*3+AL59*1</f>
        <v>0</v>
      </c>
      <c r="AQ59" s="322">
        <v>4</v>
      </c>
    </row>
    <row r="60" spans="2:34" ht="13.5">
      <c r="B60" s="258"/>
      <c r="C60" s="258"/>
      <c r="D60" s="259"/>
      <c r="E60" s="259"/>
      <c r="F60" s="259"/>
      <c r="G60" s="259"/>
      <c r="H60" s="259"/>
      <c r="I60" s="273"/>
      <c r="J60" s="273"/>
      <c r="K60" s="273"/>
      <c r="L60" s="273"/>
      <c r="M60" s="273"/>
      <c r="N60" s="273"/>
      <c r="O60" s="273"/>
      <c r="P60" s="263"/>
      <c r="Q60" s="289"/>
      <c r="R60" s="289"/>
      <c r="S60" s="289"/>
      <c r="T60" s="263"/>
      <c r="U60" s="273"/>
      <c r="V60" s="273"/>
      <c r="W60" s="273"/>
      <c r="X60" s="273"/>
      <c r="Y60" s="273"/>
      <c r="Z60" s="273"/>
      <c r="AA60" s="273"/>
      <c r="AB60" s="308"/>
      <c r="AC60" s="308"/>
      <c r="AD60" s="308"/>
      <c r="AE60" s="308"/>
      <c r="AF60" s="308"/>
      <c r="AG60" s="308"/>
      <c r="AH60" s="308"/>
    </row>
    <row r="61" spans="1:43" ht="13.5">
      <c r="A61" s="260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</row>
    <row r="62" spans="1:43" ht="13.5">
      <c r="A62" s="260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</row>
    <row r="63" spans="1:43" ht="13.5">
      <c r="A63" s="260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</row>
    <row r="64" spans="1:43" ht="13.5">
      <c r="A64" s="260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</row>
    <row r="65" spans="1:43" ht="13.5">
      <c r="A65" s="260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</row>
    <row r="66" spans="1:43" ht="13.5">
      <c r="A66" s="260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</row>
    <row r="67" spans="1:43" ht="13.5">
      <c r="A67" s="260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</row>
    <row r="68" spans="2:34" ht="13.5">
      <c r="B68" s="258"/>
      <c r="C68" s="258"/>
      <c r="D68" s="259"/>
      <c r="E68" s="259"/>
      <c r="F68" s="259"/>
      <c r="G68" s="259"/>
      <c r="H68" s="259"/>
      <c r="I68" s="273"/>
      <c r="J68" s="273"/>
      <c r="K68" s="273"/>
      <c r="L68" s="273"/>
      <c r="M68" s="273"/>
      <c r="N68" s="273"/>
      <c r="O68" s="273"/>
      <c r="P68" s="263"/>
      <c r="Q68" s="289"/>
      <c r="R68" s="289"/>
      <c r="S68" s="289"/>
      <c r="T68" s="263"/>
      <c r="U68" s="273"/>
      <c r="V68" s="273"/>
      <c r="W68" s="273"/>
      <c r="X68" s="273"/>
      <c r="Y68" s="273"/>
      <c r="Z68" s="273"/>
      <c r="AA68" s="273"/>
      <c r="AB68" s="308"/>
      <c r="AC68" s="308"/>
      <c r="AD68" s="308"/>
      <c r="AE68" s="308"/>
      <c r="AF68" s="308"/>
      <c r="AG68" s="308"/>
      <c r="AH68" s="308"/>
    </row>
    <row r="69" spans="2:34" ht="13.5">
      <c r="B69" s="258"/>
      <c r="C69" s="258"/>
      <c r="D69" s="259"/>
      <c r="E69" s="259"/>
      <c r="F69" s="259"/>
      <c r="G69" s="259"/>
      <c r="H69" s="259"/>
      <c r="I69" s="273"/>
      <c r="J69" s="273"/>
      <c r="K69" s="273"/>
      <c r="L69" s="273"/>
      <c r="M69" s="273"/>
      <c r="N69" s="273"/>
      <c r="O69" s="273"/>
      <c r="P69" s="263"/>
      <c r="Q69" s="289"/>
      <c r="R69" s="289"/>
      <c r="S69" s="289"/>
      <c r="T69" s="263"/>
      <c r="U69" s="273"/>
      <c r="V69" s="273"/>
      <c r="W69" s="273"/>
      <c r="X69" s="273"/>
      <c r="Y69" s="273"/>
      <c r="Z69" s="273"/>
      <c r="AA69" s="273"/>
      <c r="AB69" s="308"/>
      <c r="AC69" s="308"/>
      <c r="AD69" s="308"/>
      <c r="AE69" s="308"/>
      <c r="AF69" s="308"/>
      <c r="AG69" s="308"/>
      <c r="AH69" s="308"/>
    </row>
    <row r="70" spans="2:34" ht="13.5">
      <c r="B70" s="258"/>
      <c r="C70" s="258"/>
      <c r="D70" s="259"/>
      <c r="E70" s="259"/>
      <c r="F70" s="259"/>
      <c r="G70" s="259"/>
      <c r="H70" s="259"/>
      <c r="I70" s="273"/>
      <c r="J70" s="273"/>
      <c r="K70" s="273"/>
      <c r="L70" s="273"/>
      <c r="M70" s="273"/>
      <c r="N70" s="273"/>
      <c r="O70" s="273"/>
      <c r="P70" s="263"/>
      <c r="Q70" s="289"/>
      <c r="R70" s="289"/>
      <c r="S70" s="289"/>
      <c r="T70" s="263"/>
      <c r="U70" s="273"/>
      <c r="V70" s="273"/>
      <c r="W70" s="273"/>
      <c r="X70" s="273"/>
      <c r="Y70" s="273"/>
      <c r="Z70" s="273"/>
      <c r="AA70" s="273"/>
      <c r="AB70" s="308"/>
      <c r="AC70" s="308"/>
      <c r="AD70" s="308"/>
      <c r="AE70" s="308"/>
      <c r="AF70" s="308"/>
      <c r="AG70" s="308"/>
      <c r="AH70" s="308"/>
    </row>
  </sheetData>
  <sheetProtection/>
  <mergeCells count="183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5"/>
  <sheetViews>
    <sheetView zoomScale="130" zoomScaleNormal="130" workbookViewId="0" topLeftCell="A1">
      <selection activeCell="M15" sqref="M15"/>
    </sheetView>
  </sheetViews>
  <sheetFormatPr defaultColWidth="2.50390625" defaultRowHeight="13.5"/>
  <cols>
    <col min="1" max="7" width="2.50390625" style="323" customWidth="1"/>
    <col min="8" max="46" width="4.25390625" style="323" customWidth="1"/>
    <col min="47" max="16384" width="2.50390625" style="323" customWidth="1"/>
  </cols>
  <sheetData>
    <row r="1" spans="1:31" ht="13.5" customHeight="1">
      <c r="A1" s="324" t="s">
        <v>65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</row>
    <row r="2" spans="1:39" ht="13.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409"/>
      <c r="AG2" s="409"/>
      <c r="AH2" s="409"/>
      <c r="AI2" s="409"/>
      <c r="AJ2" s="409"/>
      <c r="AK2" s="323" t="s">
        <v>66</v>
      </c>
      <c r="AL2" s="410"/>
      <c r="AM2" s="410"/>
    </row>
    <row r="3" spans="2:41" ht="14.25">
      <c r="B3" s="325"/>
      <c r="C3" s="325"/>
      <c r="D3" s="326" t="s">
        <v>67</v>
      </c>
      <c r="E3" s="326"/>
      <c r="F3" s="326"/>
      <c r="G3" s="326"/>
      <c r="AG3" s="411"/>
      <c r="AH3" s="411"/>
      <c r="AI3" s="411"/>
      <c r="AK3" s="367"/>
      <c r="AL3" s="412"/>
      <c r="AM3" s="412"/>
      <c r="AO3" s="410"/>
    </row>
    <row r="4" spans="2:38" ht="14.25">
      <c r="B4" s="325"/>
      <c r="C4" s="325"/>
      <c r="D4" s="326"/>
      <c r="E4" s="326"/>
      <c r="F4" s="326"/>
      <c r="G4" s="326"/>
      <c r="H4" s="331" t="s">
        <v>68</v>
      </c>
      <c r="I4" s="332"/>
      <c r="J4" s="333"/>
      <c r="K4" s="331" t="s">
        <v>69</v>
      </c>
      <c r="L4" s="332"/>
      <c r="M4" s="333"/>
      <c r="N4" s="331" t="s">
        <v>70</v>
      </c>
      <c r="O4" s="332"/>
      <c r="P4" s="332"/>
      <c r="Q4" s="331" t="s">
        <v>71</v>
      </c>
      <c r="R4" s="332"/>
      <c r="S4" s="332"/>
      <c r="T4" s="370" t="s">
        <v>72</v>
      </c>
      <c r="U4" s="371"/>
      <c r="V4" s="371"/>
      <c r="W4" s="331" t="s">
        <v>73</v>
      </c>
      <c r="X4" s="332"/>
      <c r="Y4" s="332"/>
      <c r="Z4" s="331" t="s">
        <v>74</v>
      </c>
      <c r="AA4" s="332"/>
      <c r="AB4" s="333"/>
      <c r="AC4" s="332" t="s">
        <v>75</v>
      </c>
      <c r="AD4" s="332"/>
      <c r="AE4" s="332"/>
      <c r="AF4" s="332"/>
      <c r="AG4" s="413"/>
      <c r="AH4" s="411"/>
      <c r="AI4" s="411"/>
      <c r="AJ4" s="414"/>
      <c r="AK4" s="415"/>
      <c r="AL4" s="323" t="s">
        <v>76</v>
      </c>
    </row>
    <row r="5" spans="2:38" ht="13.5" customHeight="1">
      <c r="B5" s="327" t="s">
        <v>77</v>
      </c>
      <c r="C5" s="327"/>
      <c r="D5" s="327"/>
      <c r="E5" s="327"/>
      <c r="F5" s="327"/>
      <c r="G5" s="327"/>
      <c r="H5" s="334" t="s">
        <v>78</v>
      </c>
      <c r="I5" s="335"/>
      <c r="J5" s="336"/>
      <c r="K5" s="334" t="s">
        <v>79</v>
      </c>
      <c r="L5" s="335"/>
      <c r="M5" s="336"/>
      <c r="N5" s="334" t="s">
        <v>80</v>
      </c>
      <c r="O5" s="337"/>
      <c r="P5" s="335"/>
      <c r="Q5" s="334" t="s">
        <v>81</v>
      </c>
      <c r="R5" s="337"/>
      <c r="S5" s="335"/>
      <c r="T5" s="372" t="s">
        <v>82</v>
      </c>
      <c r="U5" s="373"/>
      <c r="V5" s="374"/>
      <c r="W5" s="375" t="s">
        <v>83</v>
      </c>
      <c r="X5" s="387"/>
      <c r="Y5" s="387"/>
      <c r="Z5" s="375" t="s">
        <v>84</v>
      </c>
      <c r="AA5" s="387"/>
      <c r="AB5" s="388"/>
      <c r="AC5" s="375" t="s">
        <v>85</v>
      </c>
      <c r="AD5" s="387"/>
      <c r="AE5" s="387"/>
      <c r="AF5" s="388"/>
      <c r="AG5" s="411"/>
      <c r="AH5" s="411"/>
      <c r="AI5" s="411"/>
      <c r="AJ5" s="414"/>
      <c r="AK5" s="367"/>
      <c r="AL5" s="416" t="s">
        <v>86</v>
      </c>
    </row>
    <row r="6" spans="2:38" ht="13.5" customHeight="1">
      <c r="B6" s="327" t="s">
        <v>87</v>
      </c>
      <c r="C6" s="327"/>
      <c r="D6" s="327"/>
      <c r="E6" s="327"/>
      <c r="F6" s="327"/>
      <c r="G6" s="327"/>
      <c r="H6" s="429">
        <v>45025</v>
      </c>
      <c r="I6" s="430"/>
      <c r="J6" s="431"/>
      <c r="K6" s="429">
        <v>45025</v>
      </c>
      <c r="L6" s="430"/>
      <c r="M6" s="431"/>
      <c r="N6" s="429">
        <v>45025</v>
      </c>
      <c r="O6" s="430"/>
      <c r="P6" s="431"/>
      <c r="Q6" s="429">
        <v>45025</v>
      </c>
      <c r="R6" s="430"/>
      <c r="S6" s="431"/>
      <c r="T6" s="429">
        <v>45025</v>
      </c>
      <c r="U6" s="430"/>
      <c r="V6" s="431"/>
      <c r="W6" s="429">
        <v>45025</v>
      </c>
      <c r="X6" s="430"/>
      <c r="Y6" s="431"/>
      <c r="Z6" s="429">
        <v>45025</v>
      </c>
      <c r="AA6" s="430"/>
      <c r="AB6" s="431"/>
      <c r="AC6" s="338">
        <v>45025</v>
      </c>
      <c r="AD6" s="339"/>
      <c r="AE6" s="389"/>
      <c r="AF6" s="340"/>
      <c r="AG6" s="411"/>
      <c r="AH6" s="411"/>
      <c r="AI6" s="411"/>
      <c r="AJ6" s="414"/>
      <c r="AK6" s="367"/>
      <c r="AL6" s="323" t="s">
        <v>88</v>
      </c>
    </row>
    <row r="7" spans="2:37" ht="13.5" customHeight="1">
      <c r="B7" s="327" t="s">
        <v>89</v>
      </c>
      <c r="C7" s="327"/>
      <c r="D7" s="327"/>
      <c r="E7" s="327"/>
      <c r="F7" s="327"/>
      <c r="G7" s="327"/>
      <c r="H7" s="341">
        <v>0.375</v>
      </c>
      <c r="I7" s="339"/>
      <c r="J7" s="340"/>
      <c r="K7" s="341">
        <v>0.3958333333333333</v>
      </c>
      <c r="L7" s="339"/>
      <c r="M7" s="340"/>
      <c r="N7" s="341">
        <v>0.5416666666666666</v>
      </c>
      <c r="O7" s="339"/>
      <c r="P7" s="340"/>
      <c r="Q7" s="341">
        <v>0.5625</v>
      </c>
      <c r="R7" s="339"/>
      <c r="S7" s="340"/>
      <c r="T7" s="341">
        <v>0.5625</v>
      </c>
      <c r="U7" s="339"/>
      <c r="V7" s="340"/>
      <c r="W7" s="341">
        <v>0.375</v>
      </c>
      <c r="X7" s="339"/>
      <c r="Y7" s="340"/>
      <c r="Z7" s="341">
        <v>0.5625</v>
      </c>
      <c r="AA7" s="339"/>
      <c r="AB7" s="340"/>
      <c r="AC7" s="341">
        <v>0.5416666666666666</v>
      </c>
      <c r="AD7" s="339"/>
      <c r="AE7" s="389"/>
      <c r="AF7" s="340"/>
      <c r="AG7" s="411"/>
      <c r="AH7" s="411"/>
      <c r="AI7" s="411"/>
      <c r="AJ7" s="414"/>
      <c r="AK7" s="367"/>
    </row>
    <row r="8" spans="8:44" ht="13.5">
      <c r="H8" s="342">
        <v>1</v>
      </c>
      <c r="I8" s="343">
        <v>2</v>
      </c>
      <c r="J8" s="344">
        <v>3</v>
      </c>
      <c r="K8" s="342">
        <v>4</v>
      </c>
      <c r="L8" s="343">
        <v>5</v>
      </c>
      <c r="M8" s="345">
        <v>6</v>
      </c>
      <c r="N8" s="342">
        <v>7</v>
      </c>
      <c r="O8" s="343">
        <v>8</v>
      </c>
      <c r="P8" s="345">
        <v>9</v>
      </c>
      <c r="Q8" s="342">
        <v>10</v>
      </c>
      <c r="R8" s="343">
        <v>11</v>
      </c>
      <c r="S8" s="345">
        <v>12</v>
      </c>
      <c r="T8" s="342">
        <v>13</v>
      </c>
      <c r="U8" s="343">
        <v>14</v>
      </c>
      <c r="V8" s="345">
        <v>15</v>
      </c>
      <c r="W8" s="342">
        <v>16</v>
      </c>
      <c r="X8" s="345">
        <v>17</v>
      </c>
      <c r="Y8" s="345">
        <v>18</v>
      </c>
      <c r="Z8" s="390">
        <v>19</v>
      </c>
      <c r="AA8" s="343">
        <v>20</v>
      </c>
      <c r="AB8" s="344">
        <v>21</v>
      </c>
      <c r="AC8" s="391">
        <v>22</v>
      </c>
      <c r="AD8" s="345">
        <v>23</v>
      </c>
      <c r="AE8" s="345">
        <v>24</v>
      </c>
      <c r="AF8" s="344">
        <v>25</v>
      </c>
      <c r="AG8" s="411"/>
      <c r="AH8" s="411"/>
      <c r="AI8" s="411"/>
      <c r="AJ8" s="417"/>
      <c r="AK8" s="418" t="s">
        <v>90</v>
      </c>
      <c r="AL8" s="419" t="s">
        <v>91</v>
      </c>
      <c r="AM8" s="386"/>
      <c r="AN8" s="386"/>
      <c r="AO8" s="386"/>
      <c r="AP8" s="386"/>
      <c r="AQ8" s="386"/>
      <c r="AR8" s="386"/>
    </row>
    <row r="9" spans="2:44" ht="13.5" customHeight="1">
      <c r="B9" s="328" t="s">
        <v>92</v>
      </c>
      <c r="H9" s="346" t="str">
        <f>'リーグ組合せ'!D2</f>
        <v>美濃</v>
      </c>
      <c r="I9" s="347" t="str">
        <f>'リーグ組合せ'!D3</f>
        <v>大和</v>
      </c>
      <c r="J9" s="348" t="str">
        <f>'リーグ組合せ'!D4</f>
        <v>山手</v>
      </c>
      <c r="K9" s="349" t="str">
        <f>'リーグ組合せ'!D5</f>
        <v>加茂野</v>
      </c>
      <c r="L9" s="350" t="str">
        <f>'リーグ組合せ'!D6</f>
        <v>旭ヶ丘</v>
      </c>
      <c r="M9" s="351" t="str">
        <f>'リーグ組合せ'!D7</f>
        <v>武儀</v>
      </c>
      <c r="N9" s="352" t="str">
        <f>'リーグ組合せ'!D8</f>
        <v>桜ヶ丘</v>
      </c>
      <c r="O9" s="353" t="str">
        <f>'リーグ組合せ'!D9</f>
        <v>土田</v>
      </c>
      <c r="P9" s="376" t="str">
        <f>'リーグ組合せ'!D10</f>
        <v>アンフィニ青</v>
      </c>
      <c r="Q9" s="346" t="str">
        <f>'リーグ組合せ'!D11</f>
        <v>御嵩</v>
      </c>
      <c r="R9" s="347" t="str">
        <f>'リーグ組合せ'!D12</f>
        <v>太田</v>
      </c>
      <c r="S9" s="377" t="str">
        <f>'リーグ組合せ'!D13</f>
        <v>コヴィーダ</v>
      </c>
      <c r="T9" s="346" t="str">
        <f>'リーグ組合せ'!D14</f>
        <v>郡上八幡</v>
      </c>
      <c r="U9" s="378" t="str">
        <f>'リーグ組合せ'!D15</f>
        <v>瀬尻</v>
      </c>
      <c r="V9" s="378" t="str">
        <f>'リーグ組合せ'!D16</f>
        <v>西可児</v>
      </c>
      <c r="W9" s="346" t="str">
        <f>'リーグ組合せ'!D17</f>
        <v>今渡</v>
      </c>
      <c r="X9" s="392" t="str">
        <f>'リーグ組合せ'!D18</f>
        <v>アンフィニ白</v>
      </c>
      <c r="Y9" s="393" t="str">
        <f>'リーグ組合せ'!D19</f>
        <v>スカーボ</v>
      </c>
      <c r="Z9" s="450" t="str">
        <f>'リーグ組合せ'!D20</f>
        <v>中部</v>
      </c>
      <c r="AA9" s="378" t="str">
        <f>'リーグ組合せ'!D21</f>
        <v>金竜</v>
      </c>
      <c r="AB9" s="395" t="str">
        <f>'リーグ組合せ'!D22</f>
        <v>関さくら</v>
      </c>
      <c r="AC9" s="451" t="str">
        <f>'リーグ組合せ'!D23</f>
        <v>坂祝</v>
      </c>
      <c r="AD9" s="452" t="str">
        <f>'リーグ組合せ'!D24</f>
        <v>安桜</v>
      </c>
      <c r="AE9" s="452" t="str">
        <f>'リーグ組合せ'!D25</f>
        <v>下有知</v>
      </c>
      <c r="AF9" s="395" t="str">
        <f>'リーグ組合せ'!D26</f>
        <v>ティグレイ</v>
      </c>
      <c r="AG9" s="411"/>
      <c r="AH9" s="411"/>
      <c r="AI9" s="411"/>
      <c r="AJ9" s="420"/>
      <c r="AL9" s="386"/>
      <c r="AM9" s="386"/>
      <c r="AN9" s="386"/>
      <c r="AO9" s="419" t="s">
        <v>93</v>
      </c>
      <c r="AP9" s="386"/>
      <c r="AQ9" s="386"/>
      <c r="AR9" s="386"/>
    </row>
    <row r="10" spans="2:38" ht="13.5" customHeight="1">
      <c r="B10" s="329">
        <v>45025</v>
      </c>
      <c r="C10" s="329"/>
      <c r="D10" s="329"/>
      <c r="E10" s="329"/>
      <c r="F10" s="329"/>
      <c r="G10" s="330"/>
      <c r="H10" s="354"/>
      <c r="I10" s="355"/>
      <c r="J10" s="356"/>
      <c r="K10" s="349"/>
      <c r="L10" s="350"/>
      <c r="M10" s="357"/>
      <c r="N10" s="352"/>
      <c r="O10" s="353"/>
      <c r="P10" s="379"/>
      <c r="Q10" s="354"/>
      <c r="R10" s="355"/>
      <c r="S10" s="380"/>
      <c r="T10" s="354"/>
      <c r="U10" s="381"/>
      <c r="V10" s="381"/>
      <c r="W10" s="354"/>
      <c r="X10" s="397"/>
      <c r="Y10" s="398"/>
      <c r="Z10" s="453"/>
      <c r="AA10" s="381"/>
      <c r="AB10" s="400"/>
      <c r="AC10" s="454"/>
      <c r="AD10" s="455"/>
      <c r="AE10" s="455"/>
      <c r="AF10" s="400"/>
      <c r="AG10" s="411"/>
      <c r="AH10" s="411"/>
      <c r="AI10" s="411"/>
      <c r="AJ10" s="420"/>
      <c r="AK10" s="421" t="s">
        <v>90</v>
      </c>
      <c r="AL10" s="323" t="s">
        <v>94</v>
      </c>
    </row>
    <row r="11" spans="8:44" ht="21.75" customHeight="1">
      <c r="H11" s="354"/>
      <c r="I11" s="355"/>
      <c r="J11" s="356"/>
      <c r="K11" s="349"/>
      <c r="L11" s="350"/>
      <c r="M11" s="357"/>
      <c r="N11" s="352"/>
      <c r="O11" s="353"/>
      <c r="P11" s="379"/>
      <c r="Q11" s="354"/>
      <c r="R11" s="355"/>
      <c r="S11" s="380"/>
      <c r="T11" s="354"/>
      <c r="U11" s="381"/>
      <c r="V11" s="381"/>
      <c r="W11" s="354"/>
      <c r="X11" s="397"/>
      <c r="Y11" s="398"/>
      <c r="Z11" s="453"/>
      <c r="AA11" s="381"/>
      <c r="AB11" s="400"/>
      <c r="AC11" s="454"/>
      <c r="AD11" s="455"/>
      <c r="AE11" s="455"/>
      <c r="AF11" s="400"/>
      <c r="AG11" s="411"/>
      <c r="AH11" s="411"/>
      <c r="AI11" s="411"/>
      <c r="AJ11" s="420"/>
      <c r="AK11" s="422" t="s">
        <v>90</v>
      </c>
      <c r="AL11" s="423" t="s">
        <v>95</v>
      </c>
      <c r="AM11" s="423"/>
      <c r="AN11" s="423"/>
      <c r="AO11" s="423"/>
      <c r="AP11" s="423"/>
      <c r="AQ11" s="423"/>
      <c r="AR11" s="423"/>
    </row>
    <row r="12" spans="8:44" ht="13.5" customHeight="1">
      <c r="H12" s="354"/>
      <c r="I12" s="355"/>
      <c r="J12" s="356"/>
      <c r="K12" s="349"/>
      <c r="L12" s="350"/>
      <c r="M12" s="357"/>
      <c r="N12" s="352"/>
      <c r="O12" s="353"/>
      <c r="P12" s="379"/>
      <c r="Q12" s="354"/>
      <c r="R12" s="355"/>
      <c r="S12" s="380"/>
      <c r="T12" s="354"/>
      <c r="U12" s="381"/>
      <c r="V12" s="381"/>
      <c r="W12" s="354"/>
      <c r="X12" s="397"/>
      <c r="Y12" s="398"/>
      <c r="Z12" s="453"/>
      <c r="AA12" s="381"/>
      <c r="AB12" s="400"/>
      <c r="AC12" s="454"/>
      <c r="AD12" s="455"/>
      <c r="AE12" s="455"/>
      <c r="AF12" s="400"/>
      <c r="AG12" s="411"/>
      <c r="AH12" s="411"/>
      <c r="AI12" s="411"/>
      <c r="AJ12" s="420"/>
      <c r="AK12" s="422" t="s">
        <v>90</v>
      </c>
      <c r="AL12" s="423" t="s">
        <v>96</v>
      </c>
      <c r="AM12" s="423"/>
      <c r="AN12" s="423"/>
      <c r="AO12" s="423"/>
      <c r="AP12" s="423"/>
      <c r="AQ12" s="423"/>
      <c r="AR12" s="423"/>
    </row>
    <row r="13" spans="8:43" ht="27.75" customHeight="1">
      <c r="H13" s="358"/>
      <c r="I13" s="359"/>
      <c r="J13" s="360"/>
      <c r="K13" s="361"/>
      <c r="L13" s="362"/>
      <c r="M13" s="363"/>
      <c r="N13" s="364"/>
      <c r="O13" s="365"/>
      <c r="P13" s="382"/>
      <c r="Q13" s="358"/>
      <c r="R13" s="359"/>
      <c r="S13" s="383"/>
      <c r="T13" s="358"/>
      <c r="U13" s="384"/>
      <c r="V13" s="384"/>
      <c r="W13" s="358"/>
      <c r="X13" s="402"/>
      <c r="Y13" s="403"/>
      <c r="Z13" s="456"/>
      <c r="AA13" s="384"/>
      <c r="AB13" s="405"/>
      <c r="AC13" s="457"/>
      <c r="AD13" s="458"/>
      <c r="AE13" s="458"/>
      <c r="AF13" s="405"/>
      <c r="AG13" s="411"/>
      <c r="AH13" s="411"/>
      <c r="AI13" s="411"/>
      <c r="AJ13" s="420"/>
      <c r="AK13" s="422" t="s">
        <v>90</v>
      </c>
      <c r="AL13" s="386" t="s">
        <v>97</v>
      </c>
      <c r="AM13" s="424"/>
      <c r="AN13" s="424"/>
      <c r="AO13" s="424"/>
      <c r="AP13" s="424"/>
      <c r="AQ13" s="386"/>
    </row>
    <row r="14" spans="33:38" ht="13.5">
      <c r="AG14" s="411"/>
      <c r="AH14" s="411"/>
      <c r="AI14" s="411"/>
      <c r="AK14" s="421" t="s">
        <v>90</v>
      </c>
      <c r="AL14" s="323" t="s">
        <v>98</v>
      </c>
    </row>
    <row r="15" spans="37:58" ht="17.25" customHeight="1">
      <c r="AK15" s="421" t="s">
        <v>90</v>
      </c>
      <c r="AL15" s="386" t="s">
        <v>99</v>
      </c>
      <c r="AM15" s="386"/>
      <c r="AN15" s="386"/>
      <c r="AO15" s="386"/>
      <c r="AP15" s="386"/>
      <c r="AU15" s="425"/>
      <c r="AV15" s="425"/>
      <c r="AW15" s="425"/>
      <c r="AX15" s="425"/>
      <c r="AY15" s="425"/>
      <c r="AZ15" s="425"/>
      <c r="BA15" s="425"/>
      <c r="BB15" s="425"/>
      <c r="BC15" s="425"/>
      <c r="BD15" s="425"/>
      <c r="BE15" s="425"/>
      <c r="BF15" s="425"/>
    </row>
    <row r="16" spans="8:58" ht="17.25">
      <c r="H16" s="366" t="s">
        <v>100</v>
      </c>
      <c r="I16" s="367"/>
      <c r="S16" s="385"/>
      <c r="AK16" s="422" t="s">
        <v>90</v>
      </c>
      <c r="AL16" s="423" t="s">
        <v>101</v>
      </c>
      <c r="AM16" s="423"/>
      <c r="AN16" s="423"/>
      <c r="AO16" s="423"/>
      <c r="AP16" s="423"/>
      <c r="AQ16" s="423"/>
      <c r="AR16" s="423"/>
      <c r="AU16" s="425"/>
      <c r="AV16" s="425"/>
      <c r="AW16" s="425"/>
      <c r="AX16" s="425"/>
      <c r="AY16" s="425"/>
      <c r="AZ16" s="425"/>
      <c r="BA16" s="425"/>
      <c r="BB16" s="425"/>
      <c r="BC16" s="425"/>
      <c r="BD16" s="425"/>
      <c r="BE16" s="425"/>
      <c r="BF16" s="425"/>
    </row>
    <row r="17" spans="8:58" ht="17.25">
      <c r="H17" s="367"/>
      <c r="I17" s="367"/>
      <c r="S17" s="385"/>
      <c r="AK17" s="421" t="s">
        <v>90</v>
      </c>
      <c r="AL17" s="323" t="s">
        <v>102</v>
      </c>
      <c r="AU17" s="425"/>
      <c r="AV17" s="425"/>
      <c r="AW17" s="425"/>
      <c r="AX17" s="425"/>
      <c r="AY17" s="425"/>
      <c r="AZ17" s="425"/>
      <c r="BA17" s="425"/>
      <c r="BB17" s="425"/>
      <c r="BC17" s="425"/>
      <c r="BD17" s="425"/>
      <c r="BE17" s="425"/>
      <c r="BF17" s="425"/>
    </row>
    <row r="18" spans="8:58" ht="17.25">
      <c r="H18" s="368"/>
      <c r="I18" s="367"/>
      <c r="S18" s="385"/>
      <c r="AK18" s="421" t="s">
        <v>90</v>
      </c>
      <c r="AL18" s="386" t="s">
        <v>103</v>
      </c>
      <c r="AM18" s="386"/>
      <c r="AU18" s="425"/>
      <c r="AV18" s="425"/>
      <c r="AW18" s="425"/>
      <c r="AX18" s="425"/>
      <c r="AY18" s="425"/>
      <c r="AZ18" s="425"/>
      <c r="BA18" s="425"/>
      <c r="BB18" s="425"/>
      <c r="BC18" s="425"/>
      <c r="BD18" s="425"/>
      <c r="BE18" s="425"/>
      <c r="BF18" s="425"/>
    </row>
    <row r="19" spans="8:58" ht="17.25" customHeight="1">
      <c r="H19" s="369" t="s">
        <v>104</v>
      </c>
      <c r="I19" s="367"/>
      <c r="S19" s="385"/>
      <c r="AD19" s="408"/>
      <c r="AE19" s="408"/>
      <c r="AK19" s="418" t="s">
        <v>90</v>
      </c>
      <c r="AL19" s="386" t="s">
        <v>105</v>
      </c>
      <c r="AM19" s="386"/>
      <c r="AN19" s="386"/>
      <c r="AO19" s="386"/>
      <c r="AP19" s="386"/>
      <c r="AQ19" s="386"/>
      <c r="AR19" s="386"/>
      <c r="AU19" s="425"/>
      <c r="AV19" s="425"/>
      <c r="AW19" s="425"/>
      <c r="AX19" s="425"/>
      <c r="AY19" s="425"/>
      <c r="AZ19" s="425"/>
      <c r="BA19" s="425"/>
      <c r="BB19" s="425"/>
      <c r="BC19" s="425"/>
      <c r="BD19" s="425"/>
      <c r="BE19" s="425"/>
      <c r="BF19" s="425"/>
    </row>
    <row r="20" spans="8:58" ht="17.25">
      <c r="H20" s="369" t="s">
        <v>106</v>
      </c>
      <c r="I20" s="367"/>
      <c r="S20" s="385"/>
      <c r="AD20" s="408"/>
      <c r="AE20" s="408"/>
      <c r="AK20" s="422" t="s">
        <v>90</v>
      </c>
      <c r="AL20" s="423" t="s">
        <v>107</v>
      </c>
      <c r="AM20" s="423"/>
      <c r="AN20" s="423"/>
      <c r="AO20" s="423"/>
      <c r="AP20" s="423"/>
      <c r="AQ20" s="423"/>
      <c r="AR20" s="423"/>
      <c r="AU20" s="425"/>
      <c r="AV20" s="425"/>
      <c r="AW20" s="425"/>
      <c r="AX20" s="425"/>
      <c r="AY20" s="425"/>
      <c r="AZ20" s="425"/>
      <c r="BA20" s="425"/>
      <c r="BB20" s="425"/>
      <c r="BC20" s="425"/>
      <c r="BD20" s="425"/>
      <c r="BE20" s="425"/>
      <c r="BF20" s="425"/>
    </row>
    <row r="21" spans="27:58" ht="17.25">
      <c r="AA21" s="386"/>
      <c r="AK21" s="421" t="s">
        <v>90</v>
      </c>
      <c r="AL21" s="386" t="s">
        <v>108</v>
      </c>
      <c r="AM21" s="386"/>
      <c r="AN21" s="386"/>
      <c r="AO21" s="386"/>
      <c r="AP21" s="386"/>
      <c r="AQ21" s="386"/>
      <c r="AR21" s="386"/>
      <c r="AU21" s="425"/>
      <c r="AV21" s="425"/>
      <c r="AW21" s="425"/>
      <c r="AX21" s="425"/>
      <c r="AY21" s="425"/>
      <c r="AZ21" s="425"/>
      <c r="BA21" s="425"/>
      <c r="BB21" s="425"/>
      <c r="BC21" s="425"/>
      <c r="BD21" s="425"/>
      <c r="BE21" s="425"/>
      <c r="BF21" s="425"/>
    </row>
    <row r="22" spans="37:58" ht="17.25">
      <c r="AK22" s="418" t="s">
        <v>90</v>
      </c>
      <c r="AL22" s="386" t="s">
        <v>109</v>
      </c>
      <c r="AM22" s="386"/>
      <c r="AN22" s="386"/>
      <c r="AO22" s="386"/>
      <c r="AP22" s="386"/>
      <c r="AQ22" s="386"/>
      <c r="AU22" s="425"/>
      <c r="AV22" s="425"/>
      <c r="AW22" s="425"/>
      <c r="AX22" s="425"/>
      <c r="AY22" s="425"/>
      <c r="AZ22" s="425"/>
      <c r="BA22" s="425"/>
      <c r="BB22" s="425"/>
      <c r="BC22" s="425"/>
      <c r="BD22" s="425"/>
      <c r="BE22" s="425"/>
      <c r="BF22" s="425"/>
    </row>
    <row r="23" spans="37:58" ht="17.25">
      <c r="AK23" s="421" t="s">
        <v>90</v>
      </c>
      <c r="AL23" s="386" t="s">
        <v>110</v>
      </c>
      <c r="AM23" s="386"/>
      <c r="AN23" s="386"/>
      <c r="AO23" s="386"/>
      <c r="AP23" s="386"/>
      <c r="AQ23" s="386"/>
      <c r="AR23" s="386"/>
      <c r="AU23" s="425"/>
      <c r="AV23" s="425"/>
      <c r="AW23" s="425"/>
      <c r="AX23" s="425"/>
      <c r="AY23" s="425"/>
      <c r="AZ23" s="425"/>
      <c r="BA23" s="425"/>
      <c r="BB23" s="425"/>
      <c r="BC23" s="425"/>
      <c r="BD23" s="425"/>
      <c r="BE23" s="425"/>
      <c r="BF23" s="425"/>
    </row>
    <row r="24" spans="27:58" ht="17.25">
      <c r="AA24" s="386"/>
      <c r="AK24" s="421" t="s">
        <v>90</v>
      </c>
      <c r="AL24" s="323" t="s">
        <v>111</v>
      </c>
      <c r="AU24" s="425"/>
      <c r="AV24" s="425"/>
      <c r="AW24" s="425"/>
      <c r="AX24" s="425"/>
      <c r="AY24" s="425"/>
      <c r="AZ24" s="425"/>
      <c r="BA24" s="425"/>
      <c r="BB24" s="425"/>
      <c r="BC24" s="425"/>
      <c r="BD24" s="425"/>
      <c r="BE24" s="425"/>
      <c r="BF24" s="425"/>
    </row>
    <row r="25" spans="37:58" ht="17.25">
      <c r="AK25" s="421" t="s">
        <v>90</v>
      </c>
      <c r="AL25" s="323" t="s">
        <v>112</v>
      </c>
      <c r="AU25" s="425"/>
      <c r="AV25" s="425"/>
      <c r="AW25" s="425"/>
      <c r="AX25" s="425"/>
      <c r="AY25" s="425"/>
      <c r="AZ25" s="425"/>
      <c r="BA25" s="425"/>
      <c r="BB25" s="425"/>
      <c r="BC25" s="425"/>
      <c r="BD25" s="425"/>
      <c r="BE25" s="425"/>
      <c r="BF25" s="425"/>
    </row>
    <row r="26" spans="23:58" ht="17.25" customHeight="1">
      <c r="W26" s="386"/>
      <c r="X26" s="386"/>
      <c r="Y26" s="386"/>
      <c r="Z26" s="386"/>
      <c r="AA26" s="386"/>
      <c r="AK26" s="421" t="s">
        <v>90</v>
      </c>
      <c r="AL26" s="323" t="s">
        <v>113</v>
      </c>
      <c r="AU26" s="425"/>
      <c r="AV26" s="425"/>
      <c r="AW26" s="425"/>
      <c r="AX26" s="425"/>
      <c r="AY26" s="425"/>
      <c r="AZ26" s="425"/>
      <c r="BA26" s="425"/>
      <c r="BB26" s="425"/>
      <c r="BC26" s="425"/>
      <c r="BD26" s="425"/>
      <c r="BE26" s="425"/>
      <c r="BF26" s="425"/>
    </row>
    <row r="27" spans="37:38" ht="13.5" customHeight="1">
      <c r="AK27" s="421" t="s">
        <v>90</v>
      </c>
      <c r="AL27" s="323" t="s">
        <v>114</v>
      </c>
    </row>
    <row r="28" spans="37:38" ht="13.5">
      <c r="AK28" s="421" t="s">
        <v>90</v>
      </c>
      <c r="AL28" s="386" t="s">
        <v>80</v>
      </c>
    </row>
    <row r="29" spans="27:38" ht="13.5">
      <c r="AA29" s="386"/>
      <c r="AK29" s="421" t="s">
        <v>90</v>
      </c>
      <c r="AL29" s="386" t="s">
        <v>115</v>
      </c>
    </row>
    <row r="30" spans="37:38" ht="13.5" customHeight="1">
      <c r="AK30" s="421" t="s">
        <v>90</v>
      </c>
      <c r="AL30" s="323" t="s">
        <v>116</v>
      </c>
    </row>
    <row r="31" spans="37:45" ht="13.5">
      <c r="AK31" s="422" t="s">
        <v>90</v>
      </c>
      <c r="AL31" s="423" t="s">
        <v>117</v>
      </c>
      <c r="AM31" s="423"/>
      <c r="AN31" s="423"/>
      <c r="AO31" s="423"/>
      <c r="AP31" s="423"/>
      <c r="AQ31" s="423"/>
      <c r="AR31" s="423"/>
      <c r="AS31" s="423"/>
    </row>
    <row r="41" ht="13.5">
      <c r="Z41" s="386"/>
    </row>
    <row r="43" ht="13.5">
      <c r="Z43" s="386"/>
    </row>
    <row r="44" ht="13.5">
      <c r="Z44" s="386"/>
    </row>
    <row r="45" ht="13.5">
      <c r="Z45" s="386"/>
    </row>
  </sheetData>
  <sheetProtection/>
  <mergeCells count="69">
    <mergeCell ref="D3:G3"/>
    <mergeCell ref="H4:J4"/>
    <mergeCell ref="K4:M4"/>
    <mergeCell ref="N4:P4"/>
    <mergeCell ref="Q4:S4"/>
    <mergeCell ref="T4:V4"/>
    <mergeCell ref="W4:Y4"/>
    <mergeCell ref="Z4:AB4"/>
    <mergeCell ref="AC4:AF4"/>
    <mergeCell ref="B5:G5"/>
    <mergeCell ref="H5:J5"/>
    <mergeCell ref="K5:M5"/>
    <mergeCell ref="N5:P5"/>
    <mergeCell ref="Q5:S5"/>
    <mergeCell ref="T5:V5"/>
    <mergeCell ref="W5:Y5"/>
    <mergeCell ref="Z5:AB5"/>
    <mergeCell ref="AC5:AF5"/>
    <mergeCell ref="B6:G6"/>
    <mergeCell ref="H6:J6"/>
    <mergeCell ref="K6:M6"/>
    <mergeCell ref="N6:P6"/>
    <mergeCell ref="Q6:S6"/>
    <mergeCell ref="T6:V6"/>
    <mergeCell ref="W6:Y6"/>
    <mergeCell ref="Z6:AB6"/>
    <mergeCell ref="AC6:AF6"/>
    <mergeCell ref="B7:G7"/>
    <mergeCell ref="H7:J7"/>
    <mergeCell ref="K7:M7"/>
    <mergeCell ref="N7:P7"/>
    <mergeCell ref="Q7:S7"/>
    <mergeCell ref="T7:V7"/>
    <mergeCell ref="W7:Y7"/>
    <mergeCell ref="Z7:AB7"/>
    <mergeCell ref="AC7:AF7"/>
    <mergeCell ref="B10:G10"/>
    <mergeCell ref="AL11:AR11"/>
    <mergeCell ref="AL12:AR12"/>
    <mergeCell ref="AL16:AR16"/>
    <mergeCell ref="AL20:AR20"/>
    <mergeCell ref="AL31:AS31"/>
    <mergeCell ref="H9:H13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J9:AJ13"/>
    <mergeCell ref="A1:AB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K50"/>
  <sheetViews>
    <sheetView workbookViewId="0" topLeftCell="A1">
      <selection activeCell="AH17" sqref="AH17"/>
    </sheetView>
  </sheetViews>
  <sheetFormatPr defaultColWidth="2.50390625" defaultRowHeight="13.5"/>
  <cols>
    <col min="1" max="8" width="2.50390625" style="323" customWidth="1"/>
    <col min="9" max="50" width="4.25390625" style="323" customWidth="1"/>
    <col min="51" max="51" width="2.50390625" style="323" customWidth="1"/>
    <col min="52" max="16384" width="2.50390625" style="323" customWidth="1"/>
  </cols>
  <sheetData>
    <row r="1" spans="1:32" ht="13.5" customHeight="1">
      <c r="A1" s="324" t="s">
        <v>191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</row>
    <row r="2" spans="1:41" ht="13.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409">
        <v>43281</v>
      </c>
      <c r="AH2" s="409"/>
      <c r="AI2" s="409"/>
      <c r="AJ2" s="409"/>
      <c r="AK2" s="409"/>
      <c r="AL2" s="409"/>
      <c r="AM2" s="323" t="s">
        <v>66</v>
      </c>
      <c r="AN2" s="410"/>
      <c r="AO2" s="410"/>
    </row>
    <row r="3" spans="2:43" ht="14.25">
      <c r="B3" s="325"/>
      <c r="C3" s="325"/>
      <c r="D3" s="325"/>
      <c r="E3" s="326" t="s">
        <v>68</v>
      </c>
      <c r="F3" s="326"/>
      <c r="G3" s="326"/>
      <c r="H3" s="326"/>
      <c r="I3" s="323" t="s">
        <v>143</v>
      </c>
      <c r="AH3" s="411"/>
      <c r="AI3" s="411"/>
      <c r="AJ3" s="411"/>
      <c r="AK3" s="411"/>
      <c r="AM3" s="367"/>
      <c r="AN3" s="412"/>
      <c r="AO3" s="412"/>
      <c r="AQ3" s="410"/>
    </row>
    <row r="4" spans="2:40" ht="14.25">
      <c r="B4" s="325"/>
      <c r="C4" s="325"/>
      <c r="D4" s="325"/>
      <c r="E4" s="326"/>
      <c r="F4" s="326"/>
      <c r="G4" s="326"/>
      <c r="H4" s="326"/>
      <c r="I4" s="331" t="s">
        <v>68</v>
      </c>
      <c r="J4" s="332"/>
      <c r="K4" s="333"/>
      <c r="L4" s="331" t="s">
        <v>69</v>
      </c>
      <c r="M4" s="332"/>
      <c r="N4" s="333"/>
      <c r="O4" s="331" t="s">
        <v>70</v>
      </c>
      <c r="P4" s="332"/>
      <c r="Q4" s="332"/>
      <c r="R4" s="331" t="s">
        <v>71</v>
      </c>
      <c r="S4" s="332"/>
      <c r="T4" s="332"/>
      <c r="U4" s="370" t="s">
        <v>72</v>
      </c>
      <c r="V4" s="371"/>
      <c r="W4" s="371"/>
      <c r="X4" s="331" t="s">
        <v>73</v>
      </c>
      <c r="Y4" s="332"/>
      <c r="Z4" s="332"/>
      <c r="AA4" s="331" t="s">
        <v>74</v>
      </c>
      <c r="AB4" s="332"/>
      <c r="AC4" s="333"/>
      <c r="AD4" s="332" t="s">
        <v>75</v>
      </c>
      <c r="AE4" s="332"/>
      <c r="AF4" s="332"/>
      <c r="AG4" s="332"/>
      <c r="AH4" s="413"/>
      <c r="AI4" s="411"/>
      <c r="AJ4" s="411"/>
      <c r="AK4" s="411"/>
      <c r="AL4" s="414"/>
      <c r="AM4" s="415"/>
      <c r="AN4" s="323" t="s">
        <v>76</v>
      </c>
    </row>
    <row r="5" spans="3:40" ht="13.5" customHeight="1">
      <c r="C5" s="327" t="s">
        <v>77</v>
      </c>
      <c r="D5" s="327"/>
      <c r="E5" s="327"/>
      <c r="F5" s="327"/>
      <c r="G5" s="327"/>
      <c r="H5" s="327"/>
      <c r="I5" s="334">
        <v>1</v>
      </c>
      <c r="J5" s="335"/>
      <c r="K5" s="336"/>
      <c r="L5" s="334">
        <v>2</v>
      </c>
      <c r="M5" s="335"/>
      <c r="N5" s="336"/>
      <c r="O5" s="334">
        <v>3</v>
      </c>
      <c r="P5" s="337"/>
      <c r="Q5" s="335"/>
      <c r="R5" s="334">
        <v>4</v>
      </c>
      <c r="S5" s="337"/>
      <c r="T5" s="335"/>
      <c r="U5" s="372">
        <v>5</v>
      </c>
      <c r="V5" s="373"/>
      <c r="W5" s="374"/>
      <c r="X5" s="375">
        <v>6</v>
      </c>
      <c r="Y5" s="387"/>
      <c r="Z5" s="387"/>
      <c r="AA5" s="375">
        <v>7</v>
      </c>
      <c r="AB5" s="387"/>
      <c r="AC5" s="388"/>
      <c r="AD5" s="387">
        <v>8</v>
      </c>
      <c r="AE5" s="387"/>
      <c r="AF5" s="387"/>
      <c r="AG5" s="387"/>
      <c r="AH5" s="413"/>
      <c r="AI5" s="411"/>
      <c r="AJ5" s="411"/>
      <c r="AK5" s="411"/>
      <c r="AL5" s="414"/>
      <c r="AM5" s="367"/>
      <c r="AN5" s="416" t="s">
        <v>86</v>
      </c>
    </row>
    <row r="6" spans="3:40" ht="13.5" customHeight="1">
      <c r="C6" s="327" t="s">
        <v>87</v>
      </c>
      <c r="D6" s="327"/>
      <c r="E6" s="327"/>
      <c r="F6" s="327"/>
      <c r="G6" s="327"/>
      <c r="H6" s="327"/>
      <c r="I6" s="338">
        <v>44947</v>
      </c>
      <c r="J6" s="339"/>
      <c r="K6" s="340"/>
      <c r="L6" s="338">
        <v>44947</v>
      </c>
      <c r="M6" s="339"/>
      <c r="N6" s="340"/>
      <c r="O6" s="338">
        <v>44947</v>
      </c>
      <c r="P6" s="339"/>
      <c r="Q6" s="340"/>
      <c r="R6" s="338">
        <v>44947</v>
      </c>
      <c r="S6" s="339"/>
      <c r="T6" s="340"/>
      <c r="U6" s="338">
        <v>44947</v>
      </c>
      <c r="V6" s="339"/>
      <c r="W6" s="340"/>
      <c r="X6" s="338">
        <v>44947</v>
      </c>
      <c r="Y6" s="339"/>
      <c r="Z6" s="340"/>
      <c r="AA6" s="338">
        <v>44947</v>
      </c>
      <c r="AB6" s="339"/>
      <c r="AC6" s="340"/>
      <c r="AD6" s="338">
        <v>44947</v>
      </c>
      <c r="AE6" s="339"/>
      <c r="AF6" s="389"/>
      <c r="AG6" s="340"/>
      <c r="AH6" s="411"/>
      <c r="AI6" s="411"/>
      <c r="AJ6" s="411"/>
      <c r="AK6" s="411"/>
      <c r="AL6" s="414"/>
      <c r="AM6" s="367"/>
      <c r="AN6" s="323" t="s">
        <v>88</v>
      </c>
    </row>
    <row r="7" spans="3:39" ht="13.5" customHeight="1">
      <c r="C7" s="327" t="s">
        <v>89</v>
      </c>
      <c r="D7" s="327"/>
      <c r="E7" s="327"/>
      <c r="F7" s="327"/>
      <c r="G7" s="327"/>
      <c r="H7" s="327"/>
      <c r="I7" s="341">
        <v>0.3958333333333333</v>
      </c>
      <c r="J7" s="339"/>
      <c r="K7" s="340"/>
      <c r="L7" s="341">
        <v>0.3958333333333333</v>
      </c>
      <c r="M7" s="339"/>
      <c r="N7" s="340"/>
      <c r="O7" s="341">
        <v>0.3958333333333333</v>
      </c>
      <c r="P7" s="339"/>
      <c r="Q7" s="340"/>
      <c r="R7" s="341">
        <v>0.3958333333333333</v>
      </c>
      <c r="S7" s="339"/>
      <c r="T7" s="340"/>
      <c r="U7" s="341">
        <v>0.3958333333333333</v>
      </c>
      <c r="V7" s="339"/>
      <c r="W7" s="340"/>
      <c r="X7" s="341">
        <v>0.3958333333333333</v>
      </c>
      <c r="Y7" s="339"/>
      <c r="Z7" s="340"/>
      <c r="AA7" s="341">
        <v>0.3958333333333333</v>
      </c>
      <c r="AB7" s="339"/>
      <c r="AC7" s="340"/>
      <c r="AD7" s="341">
        <v>0.3958333333333333</v>
      </c>
      <c r="AE7" s="339"/>
      <c r="AF7" s="389"/>
      <c r="AG7" s="340"/>
      <c r="AH7" s="411"/>
      <c r="AI7" s="411"/>
      <c r="AJ7" s="411"/>
      <c r="AK7" s="411"/>
      <c r="AL7" s="414"/>
      <c r="AM7" s="367"/>
    </row>
    <row r="8" spans="9:46" ht="13.5">
      <c r="I8" s="342">
        <v>1</v>
      </c>
      <c r="J8" s="343">
        <v>2</v>
      </c>
      <c r="K8" s="344">
        <v>3</v>
      </c>
      <c r="L8" s="342">
        <v>4</v>
      </c>
      <c r="M8" s="343">
        <v>5</v>
      </c>
      <c r="N8" s="345">
        <v>6</v>
      </c>
      <c r="O8" s="342">
        <v>7</v>
      </c>
      <c r="P8" s="343">
        <v>8</v>
      </c>
      <c r="Q8" s="345">
        <v>9</v>
      </c>
      <c r="R8" s="342">
        <v>10</v>
      </c>
      <c r="S8" s="343">
        <v>11</v>
      </c>
      <c r="T8" s="345">
        <v>12</v>
      </c>
      <c r="U8" s="342">
        <v>13</v>
      </c>
      <c r="V8" s="343">
        <v>14</v>
      </c>
      <c r="W8" s="345">
        <v>15</v>
      </c>
      <c r="X8" s="342">
        <v>16</v>
      </c>
      <c r="Y8" s="345">
        <v>17</v>
      </c>
      <c r="Z8" s="345">
        <v>18</v>
      </c>
      <c r="AA8" s="390">
        <v>19</v>
      </c>
      <c r="AB8" s="343">
        <v>20</v>
      </c>
      <c r="AC8" s="344">
        <v>21</v>
      </c>
      <c r="AD8" s="391">
        <v>22</v>
      </c>
      <c r="AE8" s="345">
        <v>23</v>
      </c>
      <c r="AF8" s="345">
        <v>24</v>
      </c>
      <c r="AG8" s="344">
        <v>25</v>
      </c>
      <c r="AH8" s="411"/>
      <c r="AI8" s="411"/>
      <c r="AJ8" s="411"/>
      <c r="AK8" s="411"/>
      <c r="AL8" s="417"/>
      <c r="AM8" s="418" t="s">
        <v>90</v>
      </c>
      <c r="AN8" s="419" t="s">
        <v>91</v>
      </c>
      <c r="AO8" s="386"/>
      <c r="AP8" s="386"/>
      <c r="AQ8" s="386"/>
      <c r="AR8" s="386"/>
      <c r="AS8" s="386"/>
      <c r="AT8" s="386"/>
    </row>
    <row r="9" spans="3:46" ht="13.5" customHeight="1">
      <c r="C9" s="328" t="s">
        <v>192</v>
      </c>
      <c r="I9" s="346" t="str">
        <f>'リーグ組合せ'!D6</f>
        <v>旭ヶ丘</v>
      </c>
      <c r="J9" s="347" t="str">
        <f>'リーグ組合せ'!D2</f>
        <v>美濃</v>
      </c>
      <c r="K9" s="348" t="str">
        <f>'リーグ組合せ'!D10</f>
        <v>アンフィニ青</v>
      </c>
      <c r="L9" s="349" t="str">
        <f>'リーグ組合せ'!D8</f>
        <v>桜ヶ丘</v>
      </c>
      <c r="M9" s="350" t="str">
        <f>'リーグ組合せ'!D7</f>
        <v>武儀</v>
      </c>
      <c r="N9" s="351" t="str">
        <f>'リーグ組合せ'!D3</f>
        <v>大和</v>
      </c>
      <c r="O9" s="352" t="str">
        <f>'リーグ組合せ'!D5</f>
        <v>加茂野</v>
      </c>
      <c r="P9" s="353" t="str">
        <f>'リーグ組合せ'!D4</f>
        <v>山手</v>
      </c>
      <c r="Q9" s="376" t="str">
        <f>'リーグ組合せ'!D9</f>
        <v>土田</v>
      </c>
      <c r="R9" s="346" t="str">
        <f>'リーグ組合せ'!D15</f>
        <v>瀬尻</v>
      </c>
      <c r="S9" s="347" t="str">
        <f>'リーグ組合せ'!D11</f>
        <v>御嵩</v>
      </c>
      <c r="T9" s="377" t="str">
        <f>'リーグ組合せ'!D19</f>
        <v>スカーボ</v>
      </c>
      <c r="U9" s="346" t="str">
        <f>'リーグ組合せ'!D17</f>
        <v>今渡</v>
      </c>
      <c r="V9" s="378" t="str">
        <f>'リーグ組合せ'!D16</f>
        <v>西可児</v>
      </c>
      <c r="W9" s="378" t="str">
        <f>'リーグ組合せ'!D12</f>
        <v>太田</v>
      </c>
      <c r="X9" s="346" t="str">
        <f>'リーグ組合せ'!D14</f>
        <v>郡上八幡</v>
      </c>
      <c r="Y9" s="392" t="str">
        <f>'リーグ組合せ'!D13</f>
        <v>コヴィーダ</v>
      </c>
      <c r="Z9" s="393" t="str">
        <f>'リーグ組合せ'!D18</f>
        <v>アンフィニ白</v>
      </c>
      <c r="AA9" s="346" t="str">
        <f>'リーグ組合せ'!D20</f>
        <v>中部</v>
      </c>
      <c r="AB9" s="394" t="str">
        <f>'リーグ組合せ'!D26</f>
        <v>ティグレイ</v>
      </c>
      <c r="AC9" s="395" t="str">
        <f>'リーグ組合せ'!D24</f>
        <v>安桜</v>
      </c>
      <c r="AD9" s="346" t="str">
        <f>'リーグ組合せ'!D21</f>
        <v>金竜</v>
      </c>
      <c r="AE9" s="376" t="str">
        <f>'リーグ組合せ'!D22</f>
        <v>関さくら</v>
      </c>
      <c r="AF9" s="396" t="str">
        <f>'リーグ組合せ'!D23</f>
        <v>坂祝</v>
      </c>
      <c r="AG9" s="395" t="str">
        <f>'リーグ組合せ'!D25</f>
        <v>下有知</v>
      </c>
      <c r="AH9" s="413"/>
      <c r="AI9" s="411"/>
      <c r="AJ9" s="411"/>
      <c r="AK9" s="411"/>
      <c r="AL9" s="420"/>
      <c r="AN9" s="386"/>
      <c r="AO9" s="386"/>
      <c r="AP9" s="386"/>
      <c r="AQ9" s="419" t="s">
        <v>93</v>
      </c>
      <c r="AR9" s="386"/>
      <c r="AS9" s="386"/>
      <c r="AT9" s="386"/>
    </row>
    <row r="10" spans="3:40" ht="13.5" customHeight="1">
      <c r="C10" s="329">
        <v>44947</v>
      </c>
      <c r="D10" s="329"/>
      <c r="E10" s="329"/>
      <c r="F10" s="329"/>
      <c r="G10" s="329"/>
      <c r="H10" s="330"/>
      <c r="I10" s="354"/>
      <c r="J10" s="355"/>
      <c r="K10" s="356"/>
      <c r="L10" s="349"/>
      <c r="M10" s="350"/>
      <c r="N10" s="357"/>
      <c r="O10" s="352"/>
      <c r="P10" s="353"/>
      <c r="Q10" s="379"/>
      <c r="R10" s="354"/>
      <c r="S10" s="355"/>
      <c r="T10" s="380"/>
      <c r="U10" s="354"/>
      <c r="V10" s="381"/>
      <c r="W10" s="381"/>
      <c r="X10" s="354"/>
      <c r="Y10" s="397"/>
      <c r="Z10" s="398"/>
      <c r="AA10" s="354"/>
      <c r="AB10" s="399"/>
      <c r="AC10" s="400"/>
      <c r="AD10" s="354"/>
      <c r="AE10" s="379"/>
      <c r="AF10" s="401"/>
      <c r="AG10" s="400"/>
      <c r="AH10" s="413"/>
      <c r="AI10" s="411"/>
      <c r="AJ10" s="411"/>
      <c r="AK10" s="411"/>
      <c r="AL10" s="420"/>
      <c r="AM10" s="421" t="s">
        <v>90</v>
      </c>
      <c r="AN10" s="323" t="s">
        <v>94</v>
      </c>
    </row>
    <row r="11" spans="9:46" ht="21.75" customHeight="1">
      <c r="I11" s="354"/>
      <c r="J11" s="355"/>
      <c r="K11" s="356"/>
      <c r="L11" s="349"/>
      <c r="M11" s="350"/>
      <c r="N11" s="357"/>
      <c r="O11" s="352"/>
      <c r="P11" s="353"/>
      <c r="Q11" s="379"/>
      <c r="R11" s="354"/>
      <c r="S11" s="355"/>
      <c r="T11" s="380"/>
      <c r="U11" s="354"/>
      <c r="V11" s="381"/>
      <c r="W11" s="381"/>
      <c r="X11" s="354"/>
      <c r="Y11" s="397"/>
      <c r="Z11" s="398"/>
      <c r="AA11" s="354"/>
      <c r="AB11" s="399"/>
      <c r="AC11" s="400"/>
      <c r="AD11" s="354"/>
      <c r="AE11" s="379"/>
      <c r="AF11" s="401"/>
      <c r="AG11" s="400"/>
      <c r="AH11" s="413"/>
      <c r="AI11" s="411"/>
      <c r="AJ11" s="411"/>
      <c r="AK11" s="411"/>
      <c r="AL11" s="420"/>
      <c r="AM11" s="422" t="s">
        <v>90</v>
      </c>
      <c r="AN11" s="423" t="s">
        <v>95</v>
      </c>
      <c r="AO11" s="423"/>
      <c r="AP11" s="423"/>
      <c r="AQ11" s="423"/>
      <c r="AR11" s="423"/>
      <c r="AS11" s="423"/>
      <c r="AT11" s="423"/>
    </row>
    <row r="12" spans="9:46" ht="13.5" customHeight="1">
      <c r="I12" s="354"/>
      <c r="J12" s="355"/>
      <c r="K12" s="356"/>
      <c r="L12" s="349"/>
      <c r="M12" s="350"/>
      <c r="N12" s="357"/>
      <c r="O12" s="352"/>
      <c r="P12" s="353"/>
      <c r="Q12" s="379"/>
      <c r="R12" s="354"/>
      <c r="S12" s="355"/>
      <c r="T12" s="380"/>
      <c r="U12" s="354"/>
      <c r="V12" s="381"/>
      <c r="W12" s="381"/>
      <c r="X12" s="354"/>
      <c r="Y12" s="397"/>
      <c r="Z12" s="398"/>
      <c r="AA12" s="354"/>
      <c r="AB12" s="399"/>
      <c r="AC12" s="400"/>
      <c r="AD12" s="354"/>
      <c r="AE12" s="379"/>
      <c r="AF12" s="401"/>
      <c r="AG12" s="400"/>
      <c r="AH12" s="413"/>
      <c r="AI12" s="411"/>
      <c r="AJ12" s="411"/>
      <c r="AK12" s="411"/>
      <c r="AL12" s="420"/>
      <c r="AM12" s="422" t="s">
        <v>90</v>
      </c>
      <c r="AN12" s="423" t="s">
        <v>96</v>
      </c>
      <c r="AO12" s="423"/>
      <c r="AP12" s="423"/>
      <c r="AQ12" s="423"/>
      <c r="AR12" s="423"/>
      <c r="AS12" s="423"/>
      <c r="AT12" s="423"/>
    </row>
    <row r="13" spans="9:45" ht="28.5" customHeight="1">
      <c r="I13" s="358"/>
      <c r="J13" s="359"/>
      <c r="K13" s="360"/>
      <c r="L13" s="361"/>
      <c r="M13" s="362"/>
      <c r="N13" s="363"/>
      <c r="O13" s="364"/>
      <c r="P13" s="365"/>
      <c r="Q13" s="382"/>
      <c r="R13" s="358"/>
      <c r="S13" s="359"/>
      <c r="T13" s="383"/>
      <c r="U13" s="358"/>
      <c r="V13" s="384"/>
      <c r="W13" s="384"/>
      <c r="X13" s="358"/>
      <c r="Y13" s="402"/>
      <c r="Z13" s="403"/>
      <c r="AA13" s="358"/>
      <c r="AB13" s="404"/>
      <c r="AC13" s="405"/>
      <c r="AD13" s="358"/>
      <c r="AE13" s="382"/>
      <c r="AF13" s="406"/>
      <c r="AG13" s="405"/>
      <c r="AH13" s="413"/>
      <c r="AI13" s="411"/>
      <c r="AJ13" s="411"/>
      <c r="AK13" s="411"/>
      <c r="AL13" s="420"/>
      <c r="AM13" s="422" t="s">
        <v>90</v>
      </c>
      <c r="AN13" s="386" t="s">
        <v>97</v>
      </c>
      <c r="AO13" s="424"/>
      <c r="AP13" s="424"/>
      <c r="AQ13" s="424"/>
      <c r="AR13" s="424"/>
      <c r="AS13" s="386"/>
    </row>
    <row r="14" spans="34:40" ht="13.5">
      <c r="AH14" s="411"/>
      <c r="AI14" s="411"/>
      <c r="AJ14" s="411"/>
      <c r="AK14" s="411"/>
      <c r="AM14" s="421" t="s">
        <v>90</v>
      </c>
      <c r="AN14" s="323" t="s">
        <v>98</v>
      </c>
    </row>
    <row r="15" spans="39:63" ht="17.25" customHeight="1">
      <c r="AM15" s="421" t="s">
        <v>90</v>
      </c>
      <c r="AN15" s="386" t="s">
        <v>99</v>
      </c>
      <c r="AO15" s="386"/>
      <c r="AP15" s="386"/>
      <c r="AQ15" s="386"/>
      <c r="AR15" s="386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</row>
    <row r="16" spans="9:63" ht="17.25">
      <c r="I16" s="366" t="s">
        <v>149</v>
      </c>
      <c r="J16" s="367"/>
      <c r="T16" s="385"/>
      <c r="AM16" s="422" t="s">
        <v>90</v>
      </c>
      <c r="AN16" s="423" t="s">
        <v>101</v>
      </c>
      <c r="AO16" s="423"/>
      <c r="AP16" s="423"/>
      <c r="AQ16" s="423"/>
      <c r="AR16" s="423"/>
      <c r="AS16" s="423"/>
      <c r="AT16" s="423"/>
      <c r="AZ16" s="425"/>
      <c r="BA16" s="425"/>
      <c r="BB16" s="425"/>
      <c r="BC16" s="425"/>
      <c r="BD16" s="425"/>
      <c r="BE16" s="425"/>
      <c r="BF16" s="425"/>
      <c r="BG16" s="425"/>
      <c r="BH16" s="425"/>
      <c r="BI16" s="425"/>
      <c r="BJ16" s="425"/>
      <c r="BK16" s="425"/>
    </row>
    <row r="17" spans="9:63" ht="17.25">
      <c r="I17" s="367"/>
      <c r="J17" s="367"/>
      <c r="T17" s="385"/>
      <c r="AD17" s="407"/>
      <c r="AE17" s="407"/>
      <c r="AM17" s="421" t="s">
        <v>90</v>
      </c>
      <c r="AN17" s="323" t="s">
        <v>102</v>
      </c>
      <c r="AZ17" s="425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425"/>
    </row>
    <row r="18" spans="9:63" ht="17.25">
      <c r="I18" s="368"/>
      <c r="J18" s="367"/>
      <c r="T18" s="385"/>
      <c r="AM18" s="421" t="s">
        <v>90</v>
      </c>
      <c r="AN18" s="386" t="s">
        <v>103</v>
      </c>
      <c r="AO18" s="386"/>
      <c r="AZ18" s="425"/>
      <c r="BA18" s="425"/>
      <c r="BB18" s="425"/>
      <c r="BC18" s="425"/>
      <c r="BD18" s="425"/>
      <c r="BE18" s="425"/>
      <c r="BF18" s="425"/>
      <c r="BG18" s="425"/>
      <c r="BH18" s="425"/>
      <c r="BI18" s="425"/>
      <c r="BJ18" s="425"/>
      <c r="BK18" s="425"/>
    </row>
    <row r="19" spans="9:63" ht="17.25" customHeight="1">
      <c r="I19" s="369" t="s">
        <v>104</v>
      </c>
      <c r="J19" s="367"/>
      <c r="T19" s="385"/>
      <c r="AE19" s="408"/>
      <c r="AF19" s="408"/>
      <c r="AM19" s="418" t="s">
        <v>90</v>
      </c>
      <c r="AN19" s="386" t="s">
        <v>105</v>
      </c>
      <c r="AO19" s="386"/>
      <c r="AP19" s="386"/>
      <c r="AQ19" s="386"/>
      <c r="AR19" s="386"/>
      <c r="AS19" s="386"/>
      <c r="AT19" s="386"/>
      <c r="AZ19" s="425"/>
      <c r="BA19" s="425"/>
      <c r="BB19" s="425"/>
      <c r="BC19" s="425"/>
      <c r="BD19" s="425"/>
      <c r="BE19" s="425"/>
      <c r="BF19" s="425"/>
      <c r="BG19" s="425"/>
      <c r="BH19" s="425"/>
      <c r="BI19" s="425"/>
      <c r="BJ19" s="425"/>
      <c r="BK19" s="425"/>
    </row>
    <row r="20" spans="9:63" ht="17.25">
      <c r="I20" s="369" t="s">
        <v>106</v>
      </c>
      <c r="J20" s="367"/>
      <c r="T20" s="385"/>
      <c r="AE20" s="408"/>
      <c r="AF20" s="408"/>
      <c r="AM20" s="422" t="s">
        <v>90</v>
      </c>
      <c r="AN20" s="423" t="s">
        <v>107</v>
      </c>
      <c r="AO20" s="423"/>
      <c r="AP20" s="423"/>
      <c r="AQ20" s="423"/>
      <c r="AR20" s="423"/>
      <c r="AS20" s="423"/>
      <c r="AT20" s="423"/>
      <c r="AZ20" s="425"/>
      <c r="BA20" s="425"/>
      <c r="BB20" s="425"/>
      <c r="BC20" s="425"/>
      <c r="BD20" s="425"/>
      <c r="BE20" s="425"/>
      <c r="BF20" s="425"/>
      <c r="BG20" s="425"/>
      <c r="BH20" s="425"/>
      <c r="BI20" s="425"/>
      <c r="BJ20" s="425"/>
      <c r="BK20" s="425"/>
    </row>
    <row r="21" spans="28:63" ht="17.25">
      <c r="AB21" s="386"/>
      <c r="AM21" s="421" t="s">
        <v>90</v>
      </c>
      <c r="AN21" s="386" t="s">
        <v>108</v>
      </c>
      <c r="AO21" s="386"/>
      <c r="AP21" s="386"/>
      <c r="AQ21" s="386"/>
      <c r="AR21" s="386"/>
      <c r="AS21" s="386"/>
      <c r="AT21" s="386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</row>
    <row r="22" spans="39:63" ht="17.25">
      <c r="AM22" s="418" t="s">
        <v>90</v>
      </c>
      <c r="AN22" s="386" t="s">
        <v>109</v>
      </c>
      <c r="AO22" s="386"/>
      <c r="AP22" s="386"/>
      <c r="AQ22" s="386"/>
      <c r="AR22" s="386"/>
      <c r="AS22" s="386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</row>
    <row r="23" spans="39:63" ht="17.25">
      <c r="AM23" s="421" t="s">
        <v>90</v>
      </c>
      <c r="AN23" s="386" t="s">
        <v>110</v>
      </c>
      <c r="AO23" s="386"/>
      <c r="AP23" s="386"/>
      <c r="AQ23" s="386"/>
      <c r="AR23" s="386"/>
      <c r="AS23" s="386"/>
      <c r="AT23" s="386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</row>
    <row r="24" spans="28:63" ht="17.25">
      <c r="AB24" s="386"/>
      <c r="AM24" s="421" t="s">
        <v>90</v>
      </c>
      <c r="AN24" s="323" t="s">
        <v>111</v>
      </c>
      <c r="AZ24" s="425"/>
      <c r="BA24" s="425"/>
      <c r="BB24" s="425"/>
      <c r="BC24" s="425"/>
      <c r="BD24" s="425"/>
      <c r="BE24" s="425"/>
      <c r="BF24" s="425"/>
      <c r="BG24" s="425"/>
      <c r="BH24" s="425"/>
      <c r="BI24" s="425"/>
      <c r="BJ24" s="425"/>
      <c r="BK24" s="425"/>
    </row>
    <row r="25" spans="39:63" ht="17.25">
      <c r="AM25" s="421" t="s">
        <v>90</v>
      </c>
      <c r="AN25" s="323" t="s">
        <v>112</v>
      </c>
      <c r="AZ25" s="425"/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</row>
    <row r="26" spans="24:63" ht="17.25" customHeight="1">
      <c r="X26" s="386"/>
      <c r="Y26" s="386"/>
      <c r="Z26" s="386"/>
      <c r="AA26" s="386"/>
      <c r="AB26" s="386"/>
      <c r="AM26" s="421" t="s">
        <v>90</v>
      </c>
      <c r="AN26" s="323" t="s">
        <v>113</v>
      </c>
      <c r="AZ26" s="425"/>
      <c r="BA26" s="425"/>
      <c r="BB26" s="425"/>
      <c r="BC26" s="425"/>
      <c r="BD26" s="425"/>
      <c r="BE26" s="425"/>
      <c r="BF26" s="425"/>
      <c r="BG26" s="425"/>
      <c r="BH26" s="425"/>
      <c r="BI26" s="425"/>
      <c r="BJ26" s="425"/>
      <c r="BK26" s="425"/>
    </row>
    <row r="27" spans="39:40" ht="13.5" customHeight="1">
      <c r="AM27" s="421" t="s">
        <v>90</v>
      </c>
      <c r="AN27" s="323" t="s">
        <v>114</v>
      </c>
    </row>
    <row r="28" spans="39:40" ht="13.5">
      <c r="AM28" s="421" t="s">
        <v>90</v>
      </c>
      <c r="AN28" s="386" t="s">
        <v>80</v>
      </c>
    </row>
    <row r="29" spans="28:40" ht="13.5">
      <c r="AB29" s="386"/>
      <c r="AM29" s="421" t="s">
        <v>90</v>
      </c>
      <c r="AN29" s="386" t="s">
        <v>115</v>
      </c>
    </row>
    <row r="30" spans="39:40" ht="13.5" customHeight="1">
      <c r="AM30" s="421" t="s">
        <v>90</v>
      </c>
      <c r="AN30" s="323" t="s">
        <v>116</v>
      </c>
    </row>
    <row r="31" spans="39:47" ht="13.5">
      <c r="AM31" s="422" t="s">
        <v>90</v>
      </c>
      <c r="AN31" s="423" t="s">
        <v>117</v>
      </c>
      <c r="AO31" s="423"/>
      <c r="AP31" s="423"/>
      <c r="AQ31" s="423"/>
      <c r="AR31" s="423"/>
      <c r="AS31" s="423"/>
      <c r="AT31" s="423"/>
      <c r="AU31" s="423"/>
    </row>
    <row r="41" ht="13.5">
      <c r="AA41" s="386"/>
    </row>
    <row r="43" ht="13.5">
      <c r="AA43" s="386"/>
    </row>
    <row r="44" ht="13.5">
      <c r="AA44" s="386"/>
    </row>
    <row r="45" ht="13.5">
      <c r="AA45" s="386"/>
    </row>
    <row r="46" ht="13.5">
      <c r="AA46" s="386"/>
    </row>
    <row r="47" ht="13.5">
      <c r="AA47" s="386"/>
    </row>
    <row r="48" ht="13.5">
      <c r="AA48" s="386"/>
    </row>
    <row r="49" ht="13.5">
      <c r="AA49" s="386"/>
    </row>
    <row r="50" ht="13.5">
      <c r="AA50" s="386" t="s">
        <v>150</v>
      </c>
    </row>
  </sheetData>
  <sheetProtection/>
  <mergeCells count="69">
    <mergeCell ref="E3:H3"/>
    <mergeCell ref="I4:K4"/>
    <mergeCell ref="L4:N4"/>
    <mergeCell ref="O4:Q4"/>
    <mergeCell ref="R4:T4"/>
    <mergeCell ref="U4:W4"/>
    <mergeCell ref="X4:Z4"/>
    <mergeCell ref="AA4:AC4"/>
    <mergeCell ref="AD4:AG4"/>
    <mergeCell ref="C5:H5"/>
    <mergeCell ref="I5:K5"/>
    <mergeCell ref="L5:N5"/>
    <mergeCell ref="O5:Q5"/>
    <mergeCell ref="R5:T5"/>
    <mergeCell ref="U5:W5"/>
    <mergeCell ref="X5:Z5"/>
    <mergeCell ref="AA5:AC5"/>
    <mergeCell ref="AD5:AG5"/>
    <mergeCell ref="C6:H6"/>
    <mergeCell ref="I6:K6"/>
    <mergeCell ref="L6:N6"/>
    <mergeCell ref="O6:Q6"/>
    <mergeCell ref="R6:T6"/>
    <mergeCell ref="U6:W6"/>
    <mergeCell ref="X6:Z6"/>
    <mergeCell ref="AA6:AC6"/>
    <mergeCell ref="AD6:AG6"/>
    <mergeCell ref="C7:H7"/>
    <mergeCell ref="I7:K7"/>
    <mergeCell ref="L7:N7"/>
    <mergeCell ref="O7:Q7"/>
    <mergeCell ref="R7:T7"/>
    <mergeCell ref="U7:W7"/>
    <mergeCell ref="X7:Z7"/>
    <mergeCell ref="AA7:AC7"/>
    <mergeCell ref="AD7:AG7"/>
    <mergeCell ref="C10:H10"/>
    <mergeCell ref="AN11:AT11"/>
    <mergeCell ref="AN12:AT12"/>
    <mergeCell ref="AN16:AT16"/>
    <mergeCell ref="AN20:AT20"/>
    <mergeCell ref="AN31:AU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L9:AL13"/>
    <mergeCell ref="A1:AC2"/>
  </mergeCells>
  <printOptions/>
  <pageMargins left="0.7" right="0.7" top="0.75" bottom="0.75" header="0.3" footer="0.3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R70"/>
  <sheetViews>
    <sheetView zoomScale="90" zoomScaleNormal="90" workbookViewId="0" topLeftCell="A31">
      <selection activeCell="F33" sqref="F33:K33"/>
    </sheetView>
  </sheetViews>
  <sheetFormatPr defaultColWidth="9.00390625" defaultRowHeight="13.5"/>
  <cols>
    <col min="1" max="1" width="5.50390625" style="237" customWidth="1"/>
    <col min="2" max="16" width="2.125" style="237" customWidth="1"/>
    <col min="17" max="17" width="3.25390625" style="237" customWidth="1"/>
    <col min="18" max="27" width="2.125" style="237" customWidth="1"/>
    <col min="28" max="33" width="2.75390625" style="237" customWidth="1"/>
    <col min="34" max="34" width="9.00390625" style="237" customWidth="1"/>
    <col min="35" max="35" width="12.50390625" style="237" customWidth="1"/>
    <col min="36" max="16384" width="9.00390625" style="237" customWidth="1"/>
  </cols>
  <sheetData>
    <row r="1" spans="3:28" ht="23.25" customHeight="1">
      <c r="C1" s="238" t="s">
        <v>193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3:31" ht="18.75"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AC2" s="290"/>
      <c r="AD2" s="290"/>
      <c r="AE2" s="290"/>
    </row>
    <row r="4" spans="2:16" ht="13.5">
      <c r="B4" s="237" t="s">
        <v>119</v>
      </c>
      <c r="N4"/>
      <c r="P4"/>
    </row>
    <row r="5" spans="6:43" ht="13.5">
      <c r="F5" s="239">
        <f>'１０節'!I6</f>
        <v>44947</v>
      </c>
      <c r="G5" s="239"/>
      <c r="H5" s="239"/>
      <c r="I5" s="239"/>
      <c r="J5" s="239"/>
      <c r="K5" s="239"/>
      <c r="R5" s="276">
        <f>'１０節'!I5</f>
        <v>1</v>
      </c>
      <c r="S5" s="277"/>
      <c r="T5" s="277"/>
      <c r="U5" s="277"/>
      <c r="V5" s="277"/>
      <c r="W5" s="277"/>
      <c r="X5" s="278" t="s">
        <v>52</v>
      </c>
      <c r="AB5" s="291">
        <f>'１０節'!I7</f>
        <v>0.3958333333333333</v>
      </c>
      <c r="AC5" s="292"/>
      <c r="AD5" s="292"/>
      <c r="AE5" s="292"/>
      <c r="AJ5" s="309" t="s">
        <v>120</v>
      </c>
      <c r="AK5" s="310" t="s">
        <v>121</v>
      </c>
      <c r="AL5" s="310" t="s">
        <v>122</v>
      </c>
      <c r="AM5" s="310" t="s">
        <v>123</v>
      </c>
      <c r="AN5" s="310" t="s">
        <v>124</v>
      </c>
      <c r="AO5" s="310" t="s">
        <v>125</v>
      </c>
      <c r="AP5" s="310" t="s">
        <v>126</v>
      </c>
      <c r="AQ5" s="310" t="s">
        <v>127</v>
      </c>
    </row>
    <row r="6" spans="2:43" ht="13.5">
      <c r="B6" s="240" t="s">
        <v>128</v>
      </c>
      <c r="C6" s="241"/>
      <c r="D6" s="241" t="s">
        <v>129</v>
      </c>
      <c r="E6" s="241"/>
      <c r="F6" s="241"/>
      <c r="G6" s="241"/>
      <c r="H6" s="241"/>
      <c r="I6" s="241" t="s">
        <v>130</v>
      </c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 t="s">
        <v>131</v>
      </c>
      <c r="AC6" s="241"/>
      <c r="AD6" s="241"/>
      <c r="AE6" s="241"/>
      <c r="AF6" s="241"/>
      <c r="AG6" s="311"/>
      <c r="AM6" s="312"/>
      <c r="AN6" s="312"/>
      <c r="AO6" s="312"/>
      <c r="AP6" s="312"/>
      <c r="AQ6" s="312"/>
    </row>
    <row r="7" spans="2:43" ht="13.5">
      <c r="B7" s="242">
        <v>1</v>
      </c>
      <c r="C7" s="243"/>
      <c r="D7" s="244">
        <f>AB5</f>
        <v>0.3958333333333333</v>
      </c>
      <c r="E7" s="245"/>
      <c r="F7" s="245"/>
      <c r="G7" s="245"/>
      <c r="H7" s="245"/>
      <c r="I7" s="261" t="str">
        <f>'４節'!I9</f>
        <v>旭ヶ丘</v>
      </c>
      <c r="J7" s="261"/>
      <c r="K7" s="261"/>
      <c r="L7" s="261"/>
      <c r="M7" s="261"/>
      <c r="N7" s="261"/>
      <c r="O7" s="262"/>
      <c r="P7" s="263"/>
      <c r="Q7" s="279"/>
      <c r="R7" s="477" t="s">
        <v>132</v>
      </c>
      <c r="S7" s="279"/>
      <c r="T7" s="263"/>
      <c r="U7" s="273" t="str">
        <f>'４節'!K9</f>
        <v>アンフィニ青</v>
      </c>
      <c r="V7" s="273"/>
      <c r="W7" s="273"/>
      <c r="X7" s="273"/>
      <c r="Y7" s="273"/>
      <c r="Z7" s="273"/>
      <c r="AA7" s="273"/>
      <c r="AB7" s="293" t="str">
        <f>'４節'!J9</f>
        <v>美濃</v>
      </c>
      <c r="AC7" s="294"/>
      <c r="AD7" s="294"/>
      <c r="AE7" s="294"/>
      <c r="AF7" s="294"/>
      <c r="AG7" s="313"/>
      <c r="AI7" s="237" t="str">
        <f>I7</f>
        <v>旭ヶ丘</v>
      </c>
      <c r="AJ7" s="312">
        <v>0</v>
      </c>
      <c r="AK7" s="312">
        <v>0</v>
      </c>
      <c r="AL7" s="312">
        <v>0</v>
      </c>
      <c r="AM7" s="312">
        <f>Q7+Q9</f>
        <v>0</v>
      </c>
      <c r="AN7" s="312">
        <f>S7+S9</f>
        <v>0</v>
      </c>
      <c r="AO7" s="312">
        <f>AM7-AN7</f>
        <v>0</v>
      </c>
      <c r="AP7" s="312">
        <f>AJ7*3+AL7*1</f>
        <v>0</v>
      </c>
      <c r="AQ7" s="322">
        <v>1</v>
      </c>
    </row>
    <row r="8" spans="2:43" ht="13.5">
      <c r="B8" s="242">
        <v>2</v>
      </c>
      <c r="C8" s="243"/>
      <c r="D8" s="246">
        <f>D7+"1:2０"</f>
        <v>0.45138888888888884</v>
      </c>
      <c r="E8" s="243"/>
      <c r="F8" s="243"/>
      <c r="G8" s="243"/>
      <c r="H8" s="243"/>
      <c r="I8" s="264" t="str">
        <f>AB7</f>
        <v>美濃</v>
      </c>
      <c r="J8" s="264"/>
      <c r="K8" s="264"/>
      <c r="L8" s="264"/>
      <c r="M8" s="264"/>
      <c r="N8" s="264"/>
      <c r="O8" s="265"/>
      <c r="P8" s="266"/>
      <c r="Q8" s="280"/>
      <c r="R8" s="478" t="s">
        <v>132</v>
      </c>
      <c r="S8" s="280"/>
      <c r="T8" s="266"/>
      <c r="U8" s="281" t="str">
        <f>U7</f>
        <v>アンフィニ青</v>
      </c>
      <c r="V8" s="281"/>
      <c r="W8" s="281"/>
      <c r="X8" s="281"/>
      <c r="Y8" s="281"/>
      <c r="Z8" s="281"/>
      <c r="AA8" s="281"/>
      <c r="AB8" s="295" t="str">
        <f>I7</f>
        <v>旭ヶ丘</v>
      </c>
      <c r="AC8" s="296"/>
      <c r="AD8" s="296"/>
      <c r="AE8" s="296"/>
      <c r="AF8" s="296"/>
      <c r="AG8" s="314"/>
      <c r="AI8" s="237" t="str">
        <f>I8</f>
        <v>美濃</v>
      </c>
      <c r="AJ8" s="312">
        <v>0</v>
      </c>
      <c r="AK8" s="312">
        <v>0</v>
      </c>
      <c r="AL8" s="312">
        <v>0</v>
      </c>
      <c r="AM8" s="312">
        <f>Q8+S9</f>
        <v>0</v>
      </c>
      <c r="AN8" s="312">
        <f>S8+Q9</f>
        <v>0</v>
      </c>
      <c r="AO8" s="312">
        <f>AM8-AN8</f>
        <v>0</v>
      </c>
      <c r="AP8" s="312">
        <f>AJ8*3+AL8*1</f>
        <v>0</v>
      </c>
      <c r="AQ8" s="322">
        <v>2</v>
      </c>
    </row>
    <row r="9" spans="2:43" ht="13.5">
      <c r="B9" s="247">
        <v>3</v>
      </c>
      <c r="C9" s="248"/>
      <c r="D9" s="249">
        <f>D8+"1：2０"</f>
        <v>0.5069444444444444</v>
      </c>
      <c r="E9" s="250"/>
      <c r="F9" s="250"/>
      <c r="G9" s="250"/>
      <c r="H9" s="250"/>
      <c r="I9" s="267" t="str">
        <f>I7</f>
        <v>旭ヶ丘</v>
      </c>
      <c r="J9" s="267"/>
      <c r="K9" s="267"/>
      <c r="L9" s="267"/>
      <c r="M9" s="267"/>
      <c r="N9" s="267"/>
      <c r="O9" s="268"/>
      <c r="P9" s="269"/>
      <c r="Q9" s="282"/>
      <c r="R9" s="479" t="s">
        <v>132</v>
      </c>
      <c r="S9" s="282"/>
      <c r="T9" s="269"/>
      <c r="U9" s="283" t="str">
        <f>AB7</f>
        <v>美濃</v>
      </c>
      <c r="V9" s="283"/>
      <c r="W9" s="283"/>
      <c r="X9" s="283"/>
      <c r="Y9" s="283"/>
      <c r="Z9" s="283"/>
      <c r="AA9" s="283"/>
      <c r="AB9" s="297" t="str">
        <f>U7</f>
        <v>アンフィニ青</v>
      </c>
      <c r="AC9" s="298"/>
      <c r="AD9" s="298"/>
      <c r="AE9" s="298"/>
      <c r="AF9" s="298"/>
      <c r="AG9" s="315"/>
      <c r="AI9" s="237" t="str">
        <f>U7</f>
        <v>アンフィニ青</v>
      </c>
      <c r="AJ9" s="312">
        <v>0</v>
      </c>
      <c r="AK9" s="312">
        <v>0</v>
      </c>
      <c r="AL9" s="312">
        <v>0</v>
      </c>
      <c r="AM9" s="312">
        <f>S7+S8</f>
        <v>0</v>
      </c>
      <c r="AN9" s="312">
        <f>Q7+Q8</f>
        <v>0</v>
      </c>
      <c r="AO9" s="312">
        <f>AM9-AN9</f>
        <v>0</v>
      </c>
      <c r="AP9" s="312">
        <f>AJ9*3+AL9*1</f>
        <v>0</v>
      </c>
      <c r="AQ9" s="322">
        <v>3</v>
      </c>
    </row>
    <row r="11" spans="2:16" ht="13.5">
      <c r="B11" s="237" t="s">
        <v>133</v>
      </c>
      <c r="N11"/>
      <c r="P11"/>
    </row>
    <row r="12" spans="6:43" ht="13.5">
      <c r="F12" s="239">
        <f>'１０節'!L6</f>
        <v>44947</v>
      </c>
      <c r="G12" s="239"/>
      <c r="H12" s="239"/>
      <c r="I12" s="239"/>
      <c r="J12" s="239"/>
      <c r="K12" s="239"/>
      <c r="R12" s="276">
        <f>'１０節'!L5</f>
        <v>2</v>
      </c>
      <c r="S12" s="277"/>
      <c r="T12" s="277"/>
      <c r="U12" s="277"/>
      <c r="V12" s="277"/>
      <c r="W12" s="277"/>
      <c r="X12" s="278" t="s">
        <v>52</v>
      </c>
      <c r="AB12" s="291">
        <f>'１０節'!L7</f>
        <v>0.3958333333333333</v>
      </c>
      <c r="AC12" s="292"/>
      <c r="AD12" s="292"/>
      <c r="AE12" s="292"/>
      <c r="AJ12" s="309" t="s">
        <v>120</v>
      </c>
      <c r="AK12" s="310" t="s">
        <v>121</v>
      </c>
      <c r="AL12" s="310" t="s">
        <v>122</v>
      </c>
      <c r="AM12" s="310" t="s">
        <v>123</v>
      </c>
      <c r="AN12" s="310" t="s">
        <v>124</v>
      </c>
      <c r="AO12" s="310" t="s">
        <v>125</v>
      </c>
      <c r="AP12" s="310" t="s">
        <v>126</v>
      </c>
      <c r="AQ12" s="310" t="s">
        <v>127</v>
      </c>
    </row>
    <row r="13" spans="2:43" ht="13.5">
      <c r="B13" s="240" t="s">
        <v>128</v>
      </c>
      <c r="C13" s="241"/>
      <c r="D13" s="241" t="s">
        <v>129</v>
      </c>
      <c r="E13" s="241"/>
      <c r="F13" s="241"/>
      <c r="G13" s="241"/>
      <c r="H13" s="241"/>
      <c r="I13" s="241" t="s">
        <v>130</v>
      </c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 t="s">
        <v>131</v>
      </c>
      <c r="AC13" s="241"/>
      <c r="AD13" s="241"/>
      <c r="AE13" s="241"/>
      <c r="AF13" s="241"/>
      <c r="AG13" s="311"/>
      <c r="AM13" s="312"/>
      <c r="AN13" s="312"/>
      <c r="AO13" s="312"/>
      <c r="AP13" s="312"/>
      <c r="AQ13" s="312"/>
    </row>
    <row r="14" spans="2:43" ht="13.5">
      <c r="B14" s="242">
        <v>1</v>
      </c>
      <c r="C14" s="243"/>
      <c r="D14" s="244">
        <f>AB12</f>
        <v>0.3958333333333333</v>
      </c>
      <c r="E14" s="245"/>
      <c r="F14" s="245"/>
      <c r="G14" s="245"/>
      <c r="H14" s="245"/>
      <c r="I14" s="261" t="str">
        <f>'４節'!L9</f>
        <v>桜ヶ丘</v>
      </c>
      <c r="J14" s="261"/>
      <c r="K14" s="261"/>
      <c r="L14" s="261"/>
      <c r="M14" s="261"/>
      <c r="N14" s="261"/>
      <c r="O14" s="262"/>
      <c r="P14" s="263"/>
      <c r="Q14" s="279"/>
      <c r="R14" s="477" t="s">
        <v>132</v>
      </c>
      <c r="S14" s="279"/>
      <c r="T14" s="263"/>
      <c r="U14" s="273" t="str">
        <f>'４節'!N9</f>
        <v>大和</v>
      </c>
      <c r="V14" s="273"/>
      <c r="W14" s="273"/>
      <c r="X14" s="273"/>
      <c r="Y14" s="273"/>
      <c r="Z14" s="273"/>
      <c r="AA14" s="273"/>
      <c r="AB14" s="293" t="str">
        <f>'４節'!M9</f>
        <v>武儀</v>
      </c>
      <c r="AC14" s="294"/>
      <c r="AD14" s="294"/>
      <c r="AE14" s="294"/>
      <c r="AF14" s="294"/>
      <c r="AG14" s="313"/>
      <c r="AI14" s="237" t="str">
        <f>I14</f>
        <v>桜ヶ丘</v>
      </c>
      <c r="AJ14" s="312">
        <v>0</v>
      </c>
      <c r="AK14" s="312">
        <v>0</v>
      </c>
      <c r="AL14" s="312">
        <v>0</v>
      </c>
      <c r="AM14" s="312">
        <f>Q14+Q16</f>
        <v>0</v>
      </c>
      <c r="AN14" s="312">
        <f>S14+S16</f>
        <v>0</v>
      </c>
      <c r="AO14" s="312">
        <f>AM14-AN14</f>
        <v>0</v>
      </c>
      <c r="AP14" s="312">
        <f>AJ14*3+AL14*1</f>
        <v>0</v>
      </c>
      <c r="AQ14" s="322">
        <v>1</v>
      </c>
    </row>
    <row r="15" spans="2:43" ht="13.5">
      <c r="B15" s="242">
        <v>2</v>
      </c>
      <c r="C15" s="243"/>
      <c r="D15" s="246">
        <f>D14+"1:2０"</f>
        <v>0.45138888888888884</v>
      </c>
      <c r="E15" s="243"/>
      <c r="F15" s="243"/>
      <c r="G15" s="243"/>
      <c r="H15" s="243"/>
      <c r="I15" s="264" t="str">
        <f>AB14</f>
        <v>武儀</v>
      </c>
      <c r="J15" s="264"/>
      <c r="K15" s="264"/>
      <c r="L15" s="264"/>
      <c r="M15" s="264"/>
      <c r="N15" s="264"/>
      <c r="O15" s="265"/>
      <c r="P15" s="266"/>
      <c r="Q15" s="280"/>
      <c r="R15" s="478" t="s">
        <v>132</v>
      </c>
      <c r="S15" s="280"/>
      <c r="T15" s="266"/>
      <c r="U15" s="281" t="str">
        <f>U14</f>
        <v>大和</v>
      </c>
      <c r="V15" s="281"/>
      <c r="W15" s="281"/>
      <c r="X15" s="281"/>
      <c r="Y15" s="281"/>
      <c r="Z15" s="281"/>
      <c r="AA15" s="281"/>
      <c r="AB15" s="295" t="str">
        <f>I14</f>
        <v>桜ヶ丘</v>
      </c>
      <c r="AC15" s="296"/>
      <c r="AD15" s="296"/>
      <c r="AE15" s="296"/>
      <c r="AF15" s="296"/>
      <c r="AG15" s="314"/>
      <c r="AI15" s="237" t="str">
        <f>I15</f>
        <v>武儀</v>
      </c>
      <c r="AJ15" s="312">
        <v>0</v>
      </c>
      <c r="AK15" s="312">
        <v>0</v>
      </c>
      <c r="AL15" s="312">
        <v>0</v>
      </c>
      <c r="AM15" s="312">
        <f>Q15+S16</f>
        <v>0</v>
      </c>
      <c r="AN15" s="312">
        <f>S15+Q16</f>
        <v>0</v>
      </c>
      <c r="AO15" s="312">
        <f>AM15-AN15</f>
        <v>0</v>
      </c>
      <c r="AP15" s="312">
        <f>AJ15*3+AL15*1</f>
        <v>0</v>
      </c>
      <c r="AQ15" s="322">
        <v>2</v>
      </c>
    </row>
    <row r="16" spans="2:43" ht="13.5">
      <c r="B16" s="247">
        <v>3</v>
      </c>
      <c r="C16" s="248"/>
      <c r="D16" s="249">
        <f>D15+"1：2０"</f>
        <v>0.5069444444444444</v>
      </c>
      <c r="E16" s="250"/>
      <c r="F16" s="250"/>
      <c r="G16" s="250"/>
      <c r="H16" s="250"/>
      <c r="I16" s="267" t="str">
        <f>I14</f>
        <v>桜ヶ丘</v>
      </c>
      <c r="J16" s="267"/>
      <c r="K16" s="267"/>
      <c r="L16" s="267"/>
      <c r="M16" s="267"/>
      <c r="N16" s="267"/>
      <c r="O16" s="268"/>
      <c r="P16" s="269"/>
      <c r="Q16" s="282"/>
      <c r="R16" s="479" t="s">
        <v>132</v>
      </c>
      <c r="S16" s="282"/>
      <c r="T16" s="269"/>
      <c r="U16" s="283" t="str">
        <f>AB14</f>
        <v>武儀</v>
      </c>
      <c r="V16" s="283"/>
      <c r="W16" s="283"/>
      <c r="X16" s="283"/>
      <c r="Y16" s="283"/>
      <c r="Z16" s="283"/>
      <c r="AA16" s="283"/>
      <c r="AB16" s="297" t="str">
        <f>U14</f>
        <v>大和</v>
      </c>
      <c r="AC16" s="298"/>
      <c r="AD16" s="298"/>
      <c r="AE16" s="298"/>
      <c r="AF16" s="298"/>
      <c r="AG16" s="315"/>
      <c r="AI16" s="237" t="str">
        <f>U14</f>
        <v>大和</v>
      </c>
      <c r="AJ16" s="312">
        <v>0</v>
      </c>
      <c r="AK16" s="312">
        <v>0</v>
      </c>
      <c r="AL16" s="312">
        <v>0</v>
      </c>
      <c r="AM16" s="312">
        <f>S14+S15</f>
        <v>0</v>
      </c>
      <c r="AN16" s="312">
        <f>Q14+Q15</f>
        <v>0</v>
      </c>
      <c r="AO16" s="312">
        <f>AM16-AN16</f>
        <v>0</v>
      </c>
      <c r="AP16" s="312">
        <f>AJ16*3+AL16*1</f>
        <v>0</v>
      </c>
      <c r="AQ16" s="322">
        <v>3</v>
      </c>
    </row>
    <row r="18" spans="2:16" ht="13.5">
      <c r="B18" s="237" t="s">
        <v>135</v>
      </c>
      <c r="N18"/>
      <c r="P18"/>
    </row>
    <row r="19" spans="2:43" ht="13.5">
      <c r="B19" s="251"/>
      <c r="C19" s="251"/>
      <c r="D19" s="251"/>
      <c r="E19" s="251"/>
      <c r="F19" s="239">
        <f>'１０節'!O6</f>
        <v>44947</v>
      </c>
      <c r="G19" s="239"/>
      <c r="H19" s="239"/>
      <c r="I19" s="239"/>
      <c r="J19" s="239"/>
      <c r="K19" s="239"/>
      <c r="L19" s="251"/>
      <c r="M19" s="251"/>
      <c r="N19" s="251"/>
      <c r="O19" s="251"/>
      <c r="P19" s="251"/>
      <c r="Q19" s="251"/>
      <c r="R19" s="276">
        <f>'１０節'!O5</f>
        <v>3</v>
      </c>
      <c r="S19" s="277"/>
      <c r="T19" s="277"/>
      <c r="U19" s="277"/>
      <c r="V19" s="277"/>
      <c r="W19" s="277"/>
      <c r="X19" s="284" t="s">
        <v>52</v>
      </c>
      <c r="Y19" s="251"/>
      <c r="Z19" s="251"/>
      <c r="AA19" s="251"/>
      <c r="AB19" s="291">
        <f>'１０節'!O7</f>
        <v>0.3958333333333333</v>
      </c>
      <c r="AC19" s="292"/>
      <c r="AD19" s="292"/>
      <c r="AE19" s="292"/>
      <c r="AF19" s="251"/>
      <c r="AG19" s="251"/>
      <c r="AJ19" s="309" t="s">
        <v>120</v>
      </c>
      <c r="AK19" s="310" t="s">
        <v>121</v>
      </c>
      <c r="AL19" s="310" t="s">
        <v>122</v>
      </c>
      <c r="AM19" s="310" t="s">
        <v>123</v>
      </c>
      <c r="AN19" s="310" t="s">
        <v>124</v>
      </c>
      <c r="AO19" s="310" t="s">
        <v>125</v>
      </c>
      <c r="AP19" s="310" t="s">
        <v>126</v>
      </c>
      <c r="AQ19" s="310" t="s">
        <v>127</v>
      </c>
    </row>
    <row r="20" spans="2:43" ht="13.5">
      <c r="B20" s="240" t="s">
        <v>128</v>
      </c>
      <c r="C20" s="241"/>
      <c r="D20" s="241" t="s">
        <v>129</v>
      </c>
      <c r="E20" s="241"/>
      <c r="F20" s="241"/>
      <c r="G20" s="241"/>
      <c r="H20" s="241"/>
      <c r="I20" s="241" t="s">
        <v>130</v>
      </c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 t="s">
        <v>131</v>
      </c>
      <c r="AC20" s="241"/>
      <c r="AD20" s="241"/>
      <c r="AE20" s="241"/>
      <c r="AF20" s="241"/>
      <c r="AG20" s="311"/>
      <c r="AM20" s="312"/>
      <c r="AN20" s="312"/>
      <c r="AO20" s="312"/>
      <c r="AP20" s="312"/>
      <c r="AQ20" s="312"/>
    </row>
    <row r="21" spans="2:43" ht="13.5">
      <c r="B21" s="242">
        <v>1</v>
      </c>
      <c r="C21" s="243"/>
      <c r="D21" s="244">
        <f>AB19</f>
        <v>0.3958333333333333</v>
      </c>
      <c r="E21" s="245"/>
      <c r="F21" s="245"/>
      <c r="G21" s="245"/>
      <c r="H21" s="245"/>
      <c r="I21" s="261" t="str">
        <f>'４節'!O9</f>
        <v>加茂野</v>
      </c>
      <c r="J21" s="261"/>
      <c r="K21" s="261"/>
      <c r="L21" s="261"/>
      <c r="M21" s="261"/>
      <c r="N21" s="261"/>
      <c r="O21" s="262"/>
      <c r="P21" s="263"/>
      <c r="Q21" s="279"/>
      <c r="R21" s="477" t="s">
        <v>132</v>
      </c>
      <c r="S21" s="279"/>
      <c r="T21" s="263"/>
      <c r="U21" s="273" t="str">
        <f>'４節'!Q9</f>
        <v>土田</v>
      </c>
      <c r="V21" s="273"/>
      <c r="W21" s="273"/>
      <c r="X21" s="273"/>
      <c r="Y21" s="273"/>
      <c r="Z21" s="273"/>
      <c r="AA21" s="273"/>
      <c r="AB21" s="293" t="str">
        <f>'４節'!P9</f>
        <v>山手</v>
      </c>
      <c r="AC21" s="294"/>
      <c r="AD21" s="294"/>
      <c r="AE21" s="294"/>
      <c r="AF21" s="294"/>
      <c r="AG21" s="313"/>
      <c r="AI21" s="237" t="str">
        <f>I21</f>
        <v>加茂野</v>
      </c>
      <c r="AJ21" s="312">
        <v>0</v>
      </c>
      <c r="AK21" s="312">
        <v>0</v>
      </c>
      <c r="AL21" s="312">
        <v>0</v>
      </c>
      <c r="AM21" s="312">
        <f>Q21+Q23</f>
        <v>0</v>
      </c>
      <c r="AN21" s="312">
        <f>S21+S23</f>
        <v>0</v>
      </c>
      <c r="AO21" s="312">
        <f>AM21-AN21</f>
        <v>0</v>
      </c>
      <c r="AP21" s="312">
        <f>AJ21*3+AL21*1</f>
        <v>0</v>
      </c>
      <c r="AQ21" s="322">
        <v>1</v>
      </c>
    </row>
    <row r="22" spans="2:43" ht="13.5">
      <c r="B22" s="242">
        <v>2</v>
      </c>
      <c r="C22" s="243"/>
      <c r="D22" s="246">
        <f>D21+"1:2０"</f>
        <v>0.45138888888888884</v>
      </c>
      <c r="E22" s="243"/>
      <c r="F22" s="243"/>
      <c r="G22" s="243"/>
      <c r="H22" s="243"/>
      <c r="I22" s="264" t="str">
        <f>AB21</f>
        <v>山手</v>
      </c>
      <c r="J22" s="264"/>
      <c r="K22" s="264"/>
      <c r="L22" s="264"/>
      <c r="M22" s="264"/>
      <c r="N22" s="264"/>
      <c r="O22" s="265"/>
      <c r="P22" s="266"/>
      <c r="Q22" s="280"/>
      <c r="R22" s="478" t="s">
        <v>132</v>
      </c>
      <c r="S22" s="280"/>
      <c r="T22" s="266"/>
      <c r="U22" s="281" t="str">
        <f>U21</f>
        <v>土田</v>
      </c>
      <c r="V22" s="281"/>
      <c r="W22" s="281"/>
      <c r="X22" s="281"/>
      <c r="Y22" s="281"/>
      <c r="Z22" s="281"/>
      <c r="AA22" s="281"/>
      <c r="AB22" s="295" t="str">
        <f>I21</f>
        <v>加茂野</v>
      </c>
      <c r="AC22" s="296"/>
      <c r="AD22" s="296"/>
      <c r="AE22" s="296"/>
      <c r="AF22" s="296"/>
      <c r="AG22" s="314"/>
      <c r="AI22" s="237" t="str">
        <f>I22</f>
        <v>山手</v>
      </c>
      <c r="AJ22" s="312">
        <v>0</v>
      </c>
      <c r="AK22" s="312">
        <v>0</v>
      </c>
      <c r="AL22" s="312">
        <v>0</v>
      </c>
      <c r="AM22" s="312">
        <f>Q22+S23</f>
        <v>0</v>
      </c>
      <c r="AN22" s="312">
        <f>S22+Q23</f>
        <v>0</v>
      </c>
      <c r="AO22" s="312">
        <f>AM22-AN22</f>
        <v>0</v>
      </c>
      <c r="AP22" s="312">
        <f>AJ22*3+AL22*1</f>
        <v>0</v>
      </c>
      <c r="AQ22" s="322">
        <v>2</v>
      </c>
    </row>
    <row r="23" spans="2:43" ht="13.5">
      <c r="B23" s="247">
        <v>3</v>
      </c>
      <c r="C23" s="248"/>
      <c r="D23" s="249">
        <f>D22+"1：2０"</f>
        <v>0.5069444444444444</v>
      </c>
      <c r="E23" s="250"/>
      <c r="F23" s="250"/>
      <c r="G23" s="250"/>
      <c r="H23" s="250"/>
      <c r="I23" s="267" t="str">
        <f>I21</f>
        <v>加茂野</v>
      </c>
      <c r="J23" s="267"/>
      <c r="K23" s="267"/>
      <c r="L23" s="267"/>
      <c r="M23" s="267"/>
      <c r="N23" s="267"/>
      <c r="O23" s="268"/>
      <c r="P23" s="269"/>
      <c r="Q23" s="282"/>
      <c r="R23" s="479" t="s">
        <v>132</v>
      </c>
      <c r="S23" s="282"/>
      <c r="T23" s="269"/>
      <c r="U23" s="283" t="str">
        <f>AB21</f>
        <v>山手</v>
      </c>
      <c r="V23" s="283"/>
      <c r="W23" s="283"/>
      <c r="X23" s="283"/>
      <c r="Y23" s="283"/>
      <c r="Z23" s="283"/>
      <c r="AA23" s="283"/>
      <c r="AB23" s="297" t="str">
        <f>U21</f>
        <v>土田</v>
      </c>
      <c r="AC23" s="298"/>
      <c r="AD23" s="298"/>
      <c r="AE23" s="298"/>
      <c r="AF23" s="298"/>
      <c r="AG23" s="315"/>
      <c r="AI23" s="237" t="str">
        <f>U21</f>
        <v>土田</v>
      </c>
      <c r="AJ23" s="312">
        <v>0</v>
      </c>
      <c r="AK23" s="312">
        <v>0</v>
      </c>
      <c r="AL23" s="312">
        <v>0</v>
      </c>
      <c r="AM23" s="312">
        <f>S21+S22</f>
        <v>0</v>
      </c>
      <c r="AN23" s="312">
        <f>Q21+Q22</f>
        <v>0</v>
      </c>
      <c r="AO23" s="312">
        <f>AM23-AN23</f>
        <v>0</v>
      </c>
      <c r="AP23" s="312">
        <f>AJ23*3+AL23*1</f>
        <v>0</v>
      </c>
      <c r="AQ23" s="322">
        <v>3</v>
      </c>
    </row>
    <row r="25" spans="2:16" ht="13.5">
      <c r="B25" s="237" t="s">
        <v>136</v>
      </c>
      <c r="N25"/>
      <c r="P25"/>
    </row>
    <row r="26" spans="2:43" ht="13.5">
      <c r="B26" s="251"/>
      <c r="C26" s="251"/>
      <c r="D26" s="251"/>
      <c r="E26" s="251"/>
      <c r="F26" s="239">
        <f>'１０節'!R6</f>
        <v>44947</v>
      </c>
      <c r="G26" s="239"/>
      <c r="H26" s="239"/>
      <c r="I26" s="239"/>
      <c r="J26" s="239"/>
      <c r="K26" s="239"/>
      <c r="L26" s="251"/>
      <c r="M26" s="251"/>
      <c r="N26" s="251"/>
      <c r="O26" s="251"/>
      <c r="P26" s="251"/>
      <c r="Q26" s="251"/>
      <c r="R26" s="276">
        <f>'１０節'!R5</f>
        <v>4</v>
      </c>
      <c r="S26" s="277"/>
      <c r="T26" s="277"/>
      <c r="U26" s="277"/>
      <c r="V26" s="277"/>
      <c r="W26" s="277"/>
      <c r="X26" s="284" t="s">
        <v>52</v>
      </c>
      <c r="Y26" s="251"/>
      <c r="Z26" s="251"/>
      <c r="AA26" s="251"/>
      <c r="AB26" s="291">
        <f>'１０節'!R7</f>
        <v>0.3958333333333333</v>
      </c>
      <c r="AC26" s="292"/>
      <c r="AD26" s="292"/>
      <c r="AE26" s="292"/>
      <c r="AF26" s="251"/>
      <c r="AG26" s="251"/>
      <c r="AJ26" s="309" t="s">
        <v>120</v>
      </c>
      <c r="AK26" s="310" t="s">
        <v>121</v>
      </c>
      <c r="AL26" s="310" t="s">
        <v>122</v>
      </c>
      <c r="AM26" s="310" t="s">
        <v>123</v>
      </c>
      <c r="AN26" s="310" t="s">
        <v>124</v>
      </c>
      <c r="AO26" s="310" t="s">
        <v>125</v>
      </c>
      <c r="AP26" s="310" t="s">
        <v>126</v>
      </c>
      <c r="AQ26" s="310" t="s">
        <v>127</v>
      </c>
    </row>
    <row r="27" spans="2:43" ht="13.5">
      <c r="B27" s="240" t="s">
        <v>128</v>
      </c>
      <c r="C27" s="241"/>
      <c r="D27" s="241" t="s">
        <v>129</v>
      </c>
      <c r="E27" s="241"/>
      <c r="F27" s="241"/>
      <c r="G27" s="241"/>
      <c r="H27" s="241"/>
      <c r="I27" s="241" t="s">
        <v>130</v>
      </c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 t="s">
        <v>131</v>
      </c>
      <c r="AC27" s="241"/>
      <c r="AD27" s="241"/>
      <c r="AE27" s="241"/>
      <c r="AF27" s="241"/>
      <c r="AG27" s="311"/>
      <c r="AM27" s="312"/>
      <c r="AN27" s="312"/>
      <c r="AO27" s="312"/>
      <c r="AP27" s="312"/>
      <c r="AQ27" s="312"/>
    </row>
    <row r="28" spans="2:43" ht="13.5">
      <c r="B28" s="242">
        <v>1</v>
      </c>
      <c r="C28" s="243"/>
      <c r="D28" s="244">
        <f>AB26</f>
        <v>0.3958333333333333</v>
      </c>
      <c r="E28" s="245"/>
      <c r="F28" s="245"/>
      <c r="G28" s="245"/>
      <c r="H28" s="245"/>
      <c r="I28" s="261" t="str">
        <f>'４節'!R9</f>
        <v>瀬尻</v>
      </c>
      <c r="J28" s="261"/>
      <c r="K28" s="261"/>
      <c r="L28" s="261"/>
      <c r="M28" s="261"/>
      <c r="N28" s="261"/>
      <c r="O28" s="262"/>
      <c r="P28" s="263"/>
      <c r="Q28" s="279"/>
      <c r="R28" s="477" t="s">
        <v>132</v>
      </c>
      <c r="S28" s="279"/>
      <c r="T28" s="263"/>
      <c r="U28" s="273" t="str">
        <f>'４節'!T9</f>
        <v>スカーボ</v>
      </c>
      <c r="V28" s="273"/>
      <c r="W28" s="273"/>
      <c r="X28" s="273"/>
      <c r="Y28" s="273"/>
      <c r="Z28" s="273"/>
      <c r="AA28" s="273"/>
      <c r="AB28" s="293" t="str">
        <f>'４節'!S9</f>
        <v>御嵩</v>
      </c>
      <c r="AC28" s="294"/>
      <c r="AD28" s="294"/>
      <c r="AE28" s="294"/>
      <c r="AF28" s="294"/>
      <c r="AG28" s="313"/>
      <c r="AI28" s="237" t="str">
        <f>I28</f>
        <v>瀬尻</v>
      </c>
      <c r="AJ28" s="312">
        <v>0</v>
      </c>
      <c r="AK28" s="312">
        <v>0</v>
      </c>
      <c r="AL28" s="312">
        <v>0</v>
      </c>
      <c r="AM28" s="312">
        <f>Q28+Q30</f>
        <v>0</v>
      </c>
      <c r="AN28" s="312">
        <f>S28+S30</f>
        <v>0</v>
      </c>
      <c r="AO28" s="312">
        <f>AM28-AN28</f>
        <v>0</v>
      </c>
      <c r="AP28" s="312">
        <f>AJ28*3+AL28*1</f>
        <v>0</v>
      </c>
      <c r="AQ28" s="322">
        <v>1</v>
      </c>
    </row>
    <row r="29" spans="2:43" ht="13.5">
      <c r="B29" s="242">
        <v>2</v>
      </c>
      <c r="C29" s="243"/>
      <c r="D29" s="246">
        <f>D28+"1:2０"</f>
        <v>0.45138888888888884</v>
      </c>
      <c r="E29" s="243"/>
      <c r="F29" s="243"/>
      <c r="G29" s="243"/>
      <c r="H29" s="243"/>
      <c r="I29" s="264" t="str">
        <f>AB28</f>
        <v>御嵩</v>
      </c>
      <c r="J29" s="264"/>
      <c r="K29" s="264"/>
      <c r="L29" s="264"/>
      <c r="M29" s="264"/>
      <c r="N29" s="264"/>
      <c r="O29" s="265"/>
      <c r="P29" s="266"/>
      <c r="Q29" s="280"/>
      <c r="R29" s="478" t="s">
        <v>132</v>
      </c>
      <c r="S29" s="280"/>
      <c r="T29" s="266"/>
      <c r="U29" s="281" t="str">
        <f>U28</f>
        <v>スカーボ</v>
      </c>
      <c r="V29" s="281"/>
      <c r="W29" s="281"/>
      <c r="X29" s="281"/>
      <c r="Y29" s="281"/>
      <c r="Z29" s="281"/>
      <c r="AA29" s="281"/>
      <c r="AB29" s="295" t="str">
        <f>I28</f>
        <v>瀬尻</v>
      </c>
      <c r="AC29" s="296"/>
      <c r="AD29" s="296"/>
      <c r="AE29" s="296"/>
      <c r="AF29" s="296"/>
      <c r="AG29" s="314"/>
      <c r="AI29" s="237" t="str">
        <f>I29</f>
        <v>御嵩</v>
      </c>
      <c r="AJ29" s="312">
        <v>0</v>
      </c>
      <c r="AK29" s="312">
        <v>0</v>
      </c>
      <c r="AL29" s="312">
        <v>0</v>
      </c>
      <c r="AM29" s="312">
        <f>Q29+S30</f>
        <v>0</v>
      </c>
      <c r="AN29" s="312">
        <f>S29+Q30</f>
        <v>0</v>
      </c>
      <c r="AO29" s="312">
        <f>AM29-AN29</f>
        <v>0</v>
      </c>
      <c r="AP29" s="312">
        <f>AJ29*3+AL29*1</f>
        <v>0</v>
      </c>
      <c r="AQ29" s="322">
        <v>2</v>
      </c>
    </row>
    <row r="30" spans="2:43" ht="13.5">
      <c r="B30" s="247">
        <v>3</v>
      </c>
      <c r="C30" s="248"/>
      <c r="D30" s="249">
        <f>D29+"1：2０"</f>
        <v>0.5069444444444444</v>
      </c>
      <c r="E30" s="250"/>
      <c r="F30" s="250"/>
      <c r="G30" s="250"/>
      <c r="H30" s="250"/>
      <c r="I30" s="267" t="str">
        <f>I28</f>
        <v>瀬尻</v>
      </c>
      <c r="J30" s="267"/>
      <c r="K30" s="267"/>
      <c r="L30" s="267"/>
      <c r="M30" s="267"/>
      <c r="N30" s="267"/>
      <c r="O30" s="268"/>
      <c r="P30" s="269"/>
      <c r="Q30" s="282"/>
      <c r="R30" s="479" t="s">
        <v>132</v>
      </c>
      <c r="S30" s="282"/>
      <c r="T30" s="269"/>
      <c r="U30" s="283" t="str">
        <f>AB28</f>
        <v>御嵩</v>
      </c>
      <c r="V30" s="283"/>
      <c r="W30" s="283"/>
      <c r="X30" s="283"/>
      <c r="Y30" s="283"/>
      <c r="Z30" s="283"/>
      <c r="AA30" s="283"/>
      <c r="AB30" s="297" t="str">
        <f>U28</f>
        <v>スカーボ</v>
      </c>
      <c r="AC30" s="298"/>
      <c r="AD30" s="298"/>
      <c r="AE30" s="298"/>
      <c r="AF30" s="298"/>
      <c r="AG30" s="315"/>
      <c r="AI30" s="237" t="str">
        <f>U28</f>
        <v>スカーボ</v>
      </c>
      <c r="AJ30" s="312">
        <v>0</v>
      </c>
      <c r="AK30" s="312">
        <v>0</v>
      </c>
      <c r="AL30" s="312">
        <v>0</v>
      </c>
      <c r="AM30" s="312">
        <f>S28+S29</f>
        <v>0</v>
      </c>
      <c r="AN30" s="312">
        <f>Q28+Q29</f>
        <v>0</v>
      </c>
      <c r="AO30" s="312">
        <f>AM30-AN30</f>
        <v>0</v>
      </c>
      <c r="AP30" s="312">
        <f>AJ30*3+AL30*1</f>
        <v>0</v>
      </c>
      <c r="AQ30" s="322">
        <v>3</v>
      </c>
    </row>
    <row r="32" spans="2:16" ht="13.5">
      <c r="B32" s="237" t="s">
        <v>137</v>
      </c>
      <c r="N32"/>
      <c r="P32"/>
    </row>
    <row r="33" spans="2:43" ht="13.5">
      <c r="B33" s="251"/>
      <c r="C33" s="251"/>
      <c r="D33" s="251"/>
      <c r="E33" s="251"/>
      <c r="F33" s="239">
        <f>'１０節'!U6</f>
        <v>44947</v>
      </c>
      <c r="G33" s="239"/>
      <c r="H33" s="239"/>
      <c r="I33" s="239"/>
      <c r="J33" s="239"/>
      <c r="K33" s="239"/>
      <c r="L33" s="251"/>
      <c r="M33" s="251"/>
      <c r="N33" s="251"/>
      <c r="O33" s="251"/>
      <c r="P33" s="251"/>
      <c r="Q33" s="251"/>
      <c r="R33" s="276">
        <f>'１０節'!U5</f>
        <v>5</v>
      </c>
      <c r="S33" s="277"/>
      <c r="T33" s="277"/>
      <c r="U33" s="277"/>
      <c r="V33" s="277"/>
      <c r="W33" s="277"/>
      <c r="X33" s="284" t="s">
        <v>52</v>
      </c>
      <c r="Y33" s="251"/>
      <c r="Z33" s="251"/>
      <c r="AA33" s="251"/>
      <c r="AB33" s="291">
        <f>'１０節'!U7</f>
        <v>0.3958333333333333</v>
      </c>
      <c r="AC33" s="292"/>
      <c r="AD33" s="292"/>
      <c r="AE33" s="292"/>
      <c r="AF33" s="251"/>
      <c r="AG33" s="251"/>
      <c r="AJ33" s="309" t="s">
        <v>120</v>
      </c>
      <c r="AK33" s="310" t="s">
        <v>121</v>
      </c>
      <c r="AL33" s="310" t="s">
        <v>122</v>
      </c>
      <c r="AM33" s="310" t="s">
        <v>123</v>
      </c>
      <c r="AN33" s="310" t="s">
        <v>124</v>
      </c>
      <c r="AO33" s="310" t="s">
        <v>125</v>
      </c>
      <c r="AP33" s="310" t="s">
        <v>126</v>
      </c>
      <c r="AQ33" s="310" t="s">
        <v>127</v>
      </c>
    </row>
    <row r="34" spans="2:43" ht="13.5">
      <c r="B34" s="240" t="s">
        <v>128</v>
      </c>
      <c r="C34" s="241"/>
      <c r="D34" s="241" t="s">
        <v>129</v>
      </c>
      <c r="E34" s="241"/>
      <c r="F34" s="241"/>
      <c r="G34" s="241"/>
      <c r="H34" s="241"/>
      <c r="I34" s="241" t="s">
        <v>130</v>
      </c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 t="s">
        <v>131</v>
      </c>
      <c r="AC34" s="241"/>
      <c r="AD34" s="241"/>
      <c r="AE34" s="241"/>
      <c r="AF34" s="241"/>
      <c r="AG34" s="311"/>
      <c r="AM34" s="312"/>
      <c r="AN34" s="312"/>
      <c r="AO34" s="312"/>
      <c r="AP34" s="312"/>
      <c r="AQ34" s="312"/>
    </row>
    <row r="35" spans="2:43" ht="13.5">
      <c r="B35" s="242">
        <v>1</v>
      </c>
      <c r="C35" s="243"/>
      <c r="D35" s="244">
        <f>AB33</f>
        <v>0.3958333333333333</v>
      </c>
      <c r="E35" s="245"/>
      <c r="F35" s="245"/>
      <c r="G35" s="245"/>
      <c r="H35" s="245"/>
      <c r="I35" s="261" t="str">
        <f>'４節'!U9</f>
        <v>今渡</v>
      </c>
      <c r="J35" s="261"/>
      <c r="K35" s="261"/>
      <c r="L35" s="261"/>
      <c r="M35" s="261"/>
      <c r="N35" s="261"/>
      <c r="O35" s="262"/>
      <c r="P35" s="263"/>
      <c r="Q35" s="279"/>
      <c r="R35" s="477" t="s">
        <v>132</v>
      </c>
      <c r="S35" s="279"/>
      <c r="T35" s="263"/>
      <c r="U35" s="273" t="str">
        <f>'４節'!W9</f>
        <v>太田</v>
      </c>
      <c r="V35" s="273"/>
      <c r="W35" s="273"/>
      <c r="X35" s="273"/>
      <c r="Y35" s="273"/>
      <c r="Z35" s="273"/>
      <c r="AA35" s="273"/>
      <c r="AB35" s="293" t="str">
        <f>'４節'!V9</f>
        <v>西可児</v>
      </c>
      <c r="AC35" s="294"/>
      <c r="AD35" s="294"/>
      <c r="AE35" s="294"/>
      <c r="AF35" s="294"/>
      <c r="AG35" s="313"/>
      <c r="AI35" s="237" t="str">
        <f>I35</f>
        <v>今渡</v>
      </c>
      <c r="AJ35" s="312">
        <v>0</v>
      </c>
      <c r="AK35" s="312">
        <v>0</v>
      </c>
      <c r="AL35" s="312">
        <v>0</v>
      </c>
      <c r="AM35" s="312">
        <f>Q35+Q37</f>
        <v>0</v>
      </c>
      <c r="AN35" s="312">
        <f>S35+S37</f>
        <v>0</v>
      </c>
      <c r="AO35" s="312">
        <f>AM35-AN35</f>
        <v>0</v>
      </c>
      <c r="AP35" s="312">
        <f>AJ35*3+AL35*1</f>
        <v>0</v>
      </c>
      <c r="AQ35" s="322">
        <v>2</v>
      </c>
    </row>
    <row r="36" spans="2:43" ht="13.5">
      <c r="B36" s="242">
        <v>2</v>
      </c>
      <c r="C36" s="243"/>
      <c r="D36" s="246">
        <f>D35+"1:2０"</f>
        <v>0.45138888888888884</v>
      </c>
      <c r="E36" s="243"/>
      <c r="F36" s="243"/>
      <c r="G36" s="243"/>
      <c r="H36" s="243"/>
      <c r="I36" s="264" t="str">
        <f>AB35</f>
        <v>西可児</v>
      </c>
      <c r="J36" s="264"/>
      <c r="K36" s="264"/>
      <c r="L36" s="264"/>
      <c r="M36" s="264"/>
      <c r="N36" s="264"/>
      <c r="O36" s="265"/>
      <c r="P36" s="266"/>
      <c r="Q36" s="280"/>
      <c r="R36" s="478" t="s">
        <v>132</v>
      </c>
      <c r="S36" s="280"/>
      <c r="T36" s="266"/>
      <c r="U36" s="281" t="str">
        <f>U35</f>
        <v>太田</v>
      </c>
      <c r="V36" s="281"/>
      <c r="W36" s="281"/>
      <c r="X36" s="281"/>
      <c r="Y36" s="281"/>
      <c r="Z36" s="281"/>
      <c r="AA36" s="281"/>
      <c r="AB36" s="295" t="str">
        <f>I35</f>
        <v>今渡</v>
      </c>
      <c r="AC36" s="296"/>
      <c r="AD36" s="296"/>
      <c r="AE36" s="296"/>
      <c r="AF36" s="296"/>
      <c r="AG36" s="314"/>
      <c r="AI36" s="237" t="str">
        <f>I36</f>
        <v>西可児</v>
      </c>
      <c r="AJ36" s="312">
        <v>0</v>
      </c>
      <c r="AK36" s="312">
        <v>0</v>
      </c>
      <c r="AL36" s="312">
        <v>0</v>
      </c>
      <c r="AM36" s="312">
        <f>Q36+S37</f>
        <v>0</v>
      </c>
      <c r="AN36" s="312">
        <f>S36+Q37</f>
        <v>0</v>
      </c>
      <c r="AO36" s="312">
        <f>AM36-AN36</f>
        <v>0</v>
      </c>
      <c r="AP36" s="312">
        <f>AJ36*3+AL36*1</f>
        <v>0</v>
      </c>
      <c r="AQ36" s="322">
        <v>3</v>
      </c>
    </row>
    <row r="37" spans="2:43" ht="13.5">
      <c r="B37" s="247">
        <v>3</v>
      </c>
      <c r="C37" s="248"/>
      <c r="D37" s="249">
        <f>D36+"1：2０"</f>
        <v>0.5069444444444444</v>
      </c>
      <c r="E37" s="250"/>
      <c r="F37" s="250"/>
      <c r="G37" s="250"/>
      <c r="H37" s="250"/>
      <c r="I37" s="267" t="str">
        <f>I35</f>
        <v>今渡</v>
      </c>
      <c r="J37" s="267"/>
      <c r="K37" s="267"/>
      <c r="L37" s="267"/>
      <c r="M37" s="267"/>
      <c r="N37" s="267"/>
      <c r="O37" s="268"/>
      <c r="P37" s="269"/>
      <c r="Q37" s="282"/>
      <c r="R37" s="479" t="s">
        <v>132</v>
      </c>
      <c r="S37" s="282"/>
      <c r="T37" s="269"/>
      <c r="U37" s="283" t="str">
        <f>AB35</f>
        <v>西可児</v>
      </c>
      <c r="V37" s="283"/>
      <c r="W37" s="283"/>
      <c r="X37" s="283"/>
      <c r="Y37" s="283"/>
      <c r="Z37" s="283"/>
      <c r="AA37" s="283"/>
      <c r="AB37" s="297" t="str">
        <f>U35</f>
        <v>太田</v>
      </c>
      <c r="AC37" s="298"/>
      <c r="AD37" s="298"/>
      <c r="AE37" s="298"/>
      <c r="AF37" s="298"/>
      <c r="AG37" s="315"/>
      <c r="AI37" s="237" t="str">
        <f>U35</f>
        <v>太田</v>
      </c>
      <c r="AJ37" s="312">
        <v>0</v>
      </c>
      <c r="AK37" s="312">
        <v>0</v>
      </c>
      <c r="AL37" s="312">
        <v>0</v>
      </c>
      <c r="AM37" s="312">
        <f>S35+S36</f>
        <v>0</v>
      </c>
      <c r="AN37" s="312">
        <f>Q35+Q36</f>
        <v>0</v>
      </c>
      <c r="AO37" s="312">
        <f>AM37-AN37</f>
        <v>0</v>
      </c>
      <c r="AP37" s="312">
        <f>AJ37*3+AL37*1</f>
        <v>0</v>
      </c>
      <c r="AQ37" s="322">
        <v>1</v>
      </c>
    </row>
    <row r="39" spans="2:16" ht="13.5">
      <c r="B39" s="237" t="s">
        <v>138</v>
      </c>
      <c r="N39"/>
      <c r="P39"/>
    </row>
    <row r="40" spans="2:43" ht="13.5">
      <c r="B40" s="251"/>
      <c r="C40" s="251"/>
      <c r="D40" s="251"/>
      <c r="E40" s="251"/>
      <c r="F40" s="239">
        <f>'１０節'!X6</f>
        <v>44947</v>
      </c>
      <c r="G40" s="239"/>
      <c r="H40" s="239"/>
      <c r="I40" s="239"/>
      <c r="J40" s="239"/>
      <c r="K40" s="239"/>
      <c r="L40" s="251"/>
      <c r="M40" s="251"/>
      <c r="N40" s="251"/>
      <c r="O40" s="251"/>
      <c r="P40" s="251"/>
      <c r="Q40" s="251"/>
      <c r="R40" s="276">
        <f>'１０節'!X5</f>
        <v>6</v>
      </c>
      <c r="S40" s="277"/>
      <c r="T40" s="277"/>
      <c r="U40" s="277"/>
      <c r="V40" s="277"/>
      <c r="W40" s="277"/>
      <c r="X40" s="284" t="s">
        <v>52</v>
      </c>
      <c r="Y40" s="251"/>
      <c r="Z40" s="251"/>
      <c r="AA40" s="251"/>
      <c r="AB40" s="291">
        <f>'１０節'!X7</f>
        <v>0.3958333333333333</v>
      </c>
      <c r="AC40" s="292"/>
      <c r="AD40" s="292"/>
      <c r="AE40" s="292"/>
      <c r="AF40" s="251"/>
      <c r="AG40" s="251"/>
      <c r="AJ40" s="309" t="s">
        <v>120</v>
      </c>
      <c r="AK40" s="310" t="s">
        <v>121</v>
      </c>
      <c r="AL40" s="310" t="s">
        <v>122</v>
      </c>
      <c r="AM40" s="310" t="s">
        <v>123</v>
      </c>
      <c r="AN40" s="310" t="s">
        <v>124</v>
      </c>
      <c r="AO40" s="310" t="s">
        <v>125</v>
      </c>
      <c r="AP40" s="310" t="s">
        <v>126</v>
      </c>
      <c r="AQ40" s="310" t="s">
        <v>127</v>
      </c>
    </row>
    <row r="41" spans="2:42" ht="13.5">
      <c r="B41" s="240" t="s">
        <v>128</v>
      </c>
      <c r="C41" s="241"/>
      <c r="D41" s="241" t="s">
        <v>129</v>
      </c>
      <c r="E41" s="241"/>
      <c r="F41" s="241"/>
      <c r="G41" s="241"/>
      <c r="H41" s="241"/>
      <c r="I41" s="241" t="s">
        <v>130</v>
      </c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 t="s">
        <v>131</v>
      </c>
      <c r="AC41" s="241"/>
      <c r="AD41" s="241"/>
      <c r="AE41" s="241"/>
      <c r="AF41" s="241"/>
      <c r="AG41" s="311"/>
      <c r="AM41" s="312"/>
      <c r="AN41" s="312"/>
      <c r="AO41" s="312"/>
      <c r="AP41" s="312"/>
    </row>
    <row r="42" spans="2:43" ht="13.5">
      <c r="B42" s="242">
        <v>1</v>
      </c>
      <c r="C42" s="243"/>
      <c r="D42" s="244">
        <f>AB40</f>
        <v>0.3958333333333333</v>
      </c>
      <c r="E42" s="245"/>
      <c r="F42" s="245"/>
      <c r="G42" s="245"/>
      <c r="H42" s="245"/>
      <c r="I42" s="261" t="str">
        <f>'４節'!X9</f>
        <v>郡上八幡</v>
      </c>
      <c r="J42" s="261"/>
      <c r="K42" s="261"/>
      <c r="L42" s="261"/>
      <c r="M42" s="261"/>
      <c r="N42" s="261"/>
      <c r="O42" s="262"/>
      <c r="P42" s="263"/>
      <c r="Q42" s="279"/>
      <c r="R42" s="477" t="s">
        <v>132</v>
      </c>
      <c r="S42" s="279"/>
      <c r="T42" s="263"/>
      <c r="U42" s="273" t="str">
        <f>'４節'!Z9</f>
        <v>アンフィニ白</v>
      </c>
      <c r="V42" s="273"/>
      <c r="W42" s="273"/>
      <c r="X42" s="273"/>
      <c r="Y42" s="273"/>
      <c r="Z42" s="273"/>
      <c r="AA42" s="273"/>
      <c r="AB42" s="293" t="str">
        <f>'４節'!Y9</f>
        <v>コヴィーダ</v>
      </c>
      <c r="AC42" s="294"/>
      <c r="AD42" s="294"/>
      <c r="AE42" s="294"/>
      <c r="AF42" s="294"/>
      <c r="AG42" s="313"/>
      <c r="AI42" s="237" t="str">
        <f>I42</f>
        <v>郡上八幡</v>
      </c>
      <c r="AJ42" s="312">
        <v>0</v>
      </c>
      <c r="AK42" s="312">
        <v>0</v>
      </c>
      <c r="AL42" s="312">
        <v>0</v>
      </c>
      <c r="AM42" s="312">
        <f>Q42+Q44</f>
        <v>0</v>
      </c>
      <c r="AN42" s="312">
        <f>S42+S44</f>
        <v>0</v>
      </c>
      <c r="AO42" s="312">
        <f>AM42-AN42</f>
        <v>0</v>
      </c>
      <c r="AP42" s="312">
        <f>AJ42*3+AL42*1</f>
        <v>0</v>
      </c>
      <c r="AQ42" s="322">
        <v>2</v>
      </c>
    </row>
    <row r="43" spans="2:43" ht="13.5">
      <c r="B43" s="242">
        <v>2</v>
      </c>
      <c r="C43" s="243"/>
      <c r="D43" s="246">
        <f>D42+"1:2０"</f>
        <v>0.45138888888888884</v>
      </c>
      <c r="E43" s="243"/>
      <c r="F43" s="243"/>
      <c r="G43" s="243"/>
      <c r="H43" s="243"/>
      <c r="I43" s="264" t="str">
        <f>AB42</f>
        <v>コヴィーダ</v>
      </c>
      <c r="J43" s="264"/>
      <c r="K43" s="264"/>
      <c r="L43" s="264"/>
      <c r="M43" s="264"/>
      <c r="N43" s="264"/>
      <c r="O43" s="265"/>
      <c r="P43" s="266"/>
      <c r="Q43" s="280"/>
      <c r="R43" s="478" t="s">
        <v>132</v>
      </c>
      <c r="S43" s="280"/>
      <c r="T43" s="266"/>
      <c r="U43" s="281" t="str">
        <f>U42</f>
        <v>アンフィニ白</v>
      </c>
      <c r="V43" s="281"/>
      <c r="W43" s="281"/>
      <c r="X43" s="281"/>
      <c r="Y43" s="281"/>
      <c r="Z43" s="281"/>
      <c r="AA43" s="281"/>
      <c r="AB43" s="295" t="str">
        <f>I42</f>
        <v>郡上八幡</v>
      </c>
      <c r="AC43" s="296"/>
      <c r="AD43" s="296"/>
      <c r="AE43" s="296"/>
      <c r="AF43" s="296"/>
      <c r="AG43" s="314"/>
      <c r="AI43" s="237" t="str">
        <f>AB42</f>
        <v>コヴィーダ</v>
      </c>
      <c r="AJ43" s="312">
        <v>0</v>
      </c>
      <c r="AK43" s="312">
        <v>0</v>
      </c>
      <c r="AL43" s="312">
        <v>0</v>
      </c>
      <c r="AM43" s="312">
        <f>Q43+S44</f>
        <v>0</v>
      </c>
      <c r="AN43" s="312">
        <f>S43+Q44</f>
        <v>0</v>
      </c>
      <c r="AO43" s="312">
        <f>AM43-AN43</f>
        <v>0</v>
      </c>
      <c r="AP43" s="312">
        <f>AJ43*3+AL43*1</f>
        <v>0</v>
      </c>
      <c r="AQ43" s="322">
        <v>1</v>
      </c>
    </row>
    <row r="44" spans="2:43" ht="13.5">
      <c r="B44" s="247">
        <v>3</v>
      </c>
      <c r="C44" s="248"/>
      <c r="D44" s="249">
        <f>D43+"1：2０"</f>
        <v>0.5069444444444444</v>
      </c>
      <c r="E44" s="250"/>
      <c r="F44" s="250"/>
      <c r="G44" s="250"/>
      <c r="H44" s="250"/>
      <c r="I44" s="270" t="str">
        <f>I42</f>
        <v>郡上八幡</v>
      </c>
      <c r="J44" s="270"/>
      <c r="K44" s="270"/>
      <c r="L44" s="270"/>
      <c r="M44" s="270"/>
      <c r="N44" s="270"/>
      <c r="O44" s="271"/>
      <c r="P44" s="272"/>
      <c r="Q44" s="285"/>
      <c r="R44" s="480" t="s">
        <v>132</v>
      </c>
      <c r="S44" s="285"/>
      <c r="T44" s="272"/>
      <c r="U44" s="286" t="str">
        <f>AB42</f>
        <v>コヴィーダ</v>
      </c>
      <c r="V44" s="286"/>
      <c r="W44" s="286"/>
      <c r="X44" s="286"/>
      <c r="Y44" s="286"/>
      <c r="Z44" s="286"/>
      <c r="AA44" s="286"/>
      <c r="AB44" s="299" t="str">
        <f>U42</f>
        <v>アンフィニ白</v>
      </c>
      <c r="AC44" s="300"/>
      <c r="AD44" s="300"/>
      <c r="AE44" s="300"/>
      <c r="AF44" s="300"/>
      <c r="AG44" s="316"/>
      <c r="AI44" s="237" t="str">
        <f>U42</f>
        <v>アンフィニ白</v>
      </c>
      <c r="AJ44" s="312">
        <v>0</v>
      </c>
      <c r="AK44" s="312">
        <v>0</v>
      </c>
      <c r="AL44" s="312">
        <v>0</v>
      </c>
      <c r="AM44" s="312">
        <f>S42+S43</f>
        <v>0</v>
      </c>
      <c r="AN44" s="312">
        <f>Q42+Q43</f>
        <v>0</v>
      </c>
      <c r="AO44" s="312">
        <f>AM44-AN44</f>
        <v>0</v>
      </c>
      <c r="AP44" s="312">
        <f>AJ44*3+AL44*1</f>
        <v>0</v>
      </c>
      <c r="AQ44" s="322">
        <v>3</v>
      </c>
    </row>
    <row r="45" ht="13.5">
      <c r="AK45" s="237" t="s">
        <v>139</v>
      </c>
    </row>
    <row r="46" spans="2:16" ht="13.5">
      <c r="B46" s="237" t="s">
        <v>140</v>
      </c>
      <c r="N46"/>
      <c r="P46"/>
    </row>
    <row r="47" spans="2:43" ht="13.5">
      <c r="B47" s="251"/>
      <c r="C47" s="251"/>
      <c r="D47" s="251"/>
      <c r="E47" s="251"/>
      <c r="F47" s="239">
        <f>'１０節'!AA6</f>
        <v>44947</v>
      </c>
      <c r="G47" s="239"/>
      <c r="H47" s="239"/>
      <c r="I47" s="239"/>
      <c r="J47" s="239"/>
      <c r="K47" s="239"/>
      <c r="L47" s="251"/>
      <c r="M47" s="251"/>
      <c r="N47" s="251"/>
      <c r="O47" s="251"/>
      <c r="P47" s="251"/>
      <c r="Q47" s="251"/>
      <c r="R47" s="276">
        <f>'１０節'!AA5</f>
        <v>7</v>
      </c>
      <c r="S47" s="277"/>
      <c r="T47" s="277"/>
      <c r="U47" s="277"/>
      <c r="V47" s="277"/>
      <c r="W47" s="277"/>
      <c r="X47" s="284" t="s">
        <v>52</v>
      </c>
      <c r="Y47" s="251"/>
      <c r="Z47" s="251"/>
      <c r="AA47" s="251"/>
      <c r="AB47" s="291">
        <f>'１０節'!AA7</f>
        <v>0.3958333333333333</v>
      </c>
      <c r="AC47" s="292"/>
      <c r="AD47" s="292"/>
      <c r="AE47" s="292"/>
      <c r="AF47" s="251"/>
      <c r="AG47" s="251"/>
      <c r="AJ47" s="309" t="s">
        <v>120</v>
      </c>
      <c r="AK47" s="310" t="s">
        <v>121</v>
      </c>
      <c r="AL47" s="310" t="s">
        <v>122</v>
      </c>
      <c r="AM47" s="310" t="s">
        <v>123</v>
      </c>
      <c r="AN47" s="310" t="s">
        <v>124</v>
      </c>
      <c r="AO47" s="310" t="s">
        <v>125</v>
      </c>
      <c r="AP47" s="310" t="s">
        <v>126</v>
      </c>
      <c r="AQ47" s="310" t="s">
        <v>127</v>
      </c>
    </row>
    <row r="48" spans="2:42" ht="13.5">
      <c r="B48" s="252" t="s">
        <v>128</v>
      </c>
      <c r="C48" s="253"/>
      <c r="D48" s="254" t="s">
        <v>129</v>
      </c>
      <c r="E48" s="255"/>
      <c r="F48" s="255"/>
      <c r="G48" s="255"/>
      <c r="H48" s="253"/>
      <c r="I48" s="254" t="s">
        <v>130</v>
      </c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3"/>
      <c r="AB48" s="254" t="s">
        <v>131</v>
      </c>
      <c r="AC48" s="255"/>
      <c r="AD48" s="255"/>
      <c r="AE48" s="255"/>
      <c r="AF48" s="255"/>
      <c r="AG48" s="317"/>
      <c r="AM48" s="312"/>
      <c r="AN48" s="312"/>
      <c r="AO48" s="312"/>
      <c r="AP48" s="312"/>
    </row>
    <row r="49" spans="2:43" ht="13.5">
      <c r="B49" s="242">
        <v>1</v>
      </c>
      <c r="C49" s="243"/>
      <c r="D49" s="244">
        <f>AB47</f>
        <v>0.3958333333333333</v>
      </c>
      <c r="E49" s="245"/>
      <c r="F49" s="245"/>
      <c r="G49" s="245"/>
      <c r="H49" s="245"/>
      <c r="I49" s="273" t="str">
        <f>'１０節'!AA9</f>
        <v>中部</v>
      </c>
      <c r="J49" s="273"/>
      <c r="K49" s="273"/>
      <c r="L49" s="273"/>
      <c r="M49" s="273"/>
      <c r="N49" s="273"/>
      <c r="O49" s="273"/>
      <c r="P49" s="263"/>
      <c r="Q49" s="279"/>
      <c r="R49" s="477" t="s">
        <v>132</v>
      </c>
      <c r="S49" s="279"/>
      <c r="T49" s="263"/>
      <c r="U49" s="281" t="str">
        <f>'１０節'!AC9</f>
        <v>安桜</v>
      </c>
      <c r="V49" s="281"/>
      <c r="W49" s="281"/>
      <c r="X49" s="281"/>
      <c r="Y49" s="281"/>
      <c r="Z49" s="281"/>
      <c r="AA49" s="274"/>
      <c r="AB49" s="301" t="str">
        <f>'１０節'!AB9</f>
        <v>ティグレイ</v>
      </c>
      <c r="AC49" s="302"/>
      <c r="AD49" s="302"/>
      <c r="AE49" s="302"/>
      <c r="AF49" s="302"/>
      <c r="AG49" s="318"/>
      <c r="AH49" s="308"/>
      <c r="AI49" s="237" t="str">
        <f>I49</f>
        <v>中部</v>
      </c>
      <c r="AJ49" s="312">
        <v>0</v>
      </c>
      <c r="AK49" s="312">
        <v>0</v>
      </c>
      <c r="AL49" s="312">
        <v>0</v>
      </c>
      <c r="AM49" s="312">
        <f>Q49+Q51</f>
        <v>0</v>
      </c>
      <c r="AN49" s="312">
        <f>S49+S51</f>
        <v>0</v>
      </c>
      <c r="AO49" s="312">
        <f>AM49-AN49</f>
        <v>0</v>
      </c>
      <c r="AP49" s="312">
        <f>AJ49*3+AL49*1</f>
        <v>0</v>
      </c>
      <c r="AQ49" s="322">
        <v>1</v>
      </c>
    </row>
    <row r="50" spans="2:43" ht="13.5">
      <c r="B50" s="242">
        <v>2</v>
      </c>
      <c r="C50" s="243"/>
      <c r="D50" s="246">
        <f>D49+"1:2０"</f>
        <v>0.45138888888888884</v>
      </c>
      <c r="E50" s="243"/>
      <c r="F50" s="243"/>
      <c r="G50" s="243"/>
      <c r="H50" s="243"/>
      <c r="I50" s="261" t="str">
        <f>AB49</f>
        <v>ティグレイ</v>
      </c>
      <c r="J50" s="261"/>
      <c r="K50" s="261"/>
      <c r="L50" s="261"/>
      <c r="M50" s="261"/>
      <c r="N50" s="261"/>
      <c r="O50" s="262"/>
      <c r="P50" s="266"/>
      <c r="Q50" s="280"/>
      <c r="R50" s="478" t="s">
        <v>132</v>
      </c>
      <c r="S50" s="280"/>
      <c r="T50" s="266"/>
      <c r="U50" s="274" t="str">
        <f>U49</f>
        <v>安桜</v>
      </c>
      <c r="V50" s="264"/>
      <c r="W50" s="264"/>
      <c r="X50" s="264"/>
      <c r="Y50" s="264"/>
      <c r="Z50" s="264"/>
      <c r="AA50" s="264"/>
      <c r="AB50" s="301" t="str">
        <f>I49</f>
        <v>中部</v>
      </c>
      <c r="AC50" s="302"/>
      <c r="AD50" s="302"/>
      <c r="AE50" s="302"/>
      <c r="AF50" s="302"/>
      <c r="AG50" s="318"/>
      <c r="AH50" s="308"/>
      <c r="AI50" s="237" t="str">
        <f>AB49</f>
        <v>ティグレイ</v>
      </c>
      <c r="AJ50" s="312">
        <v>0</v>
      </c>
      <c r="AK50" s="312">
        <v>0</v>
      </c>
      <c r="AL50" s="312">
        <v>0</v>
      </c>
      <c r="AM50" s="312">
        <f>Q50+S51</f>
        <v>0</v>
      </c>
      <c r="AN50" s="312">
        <f>S50+Q51</f>
        <v>0</v>
      </c>
      <c r="AO50" s="312">
        <f>AM50-AN50</f>
        <v>0</v>
      </c>
      <c r="AP50" s="312">
        <f>AJ50*3+AL50*1</f>
        <v>0</v>
      </c>
      <c r="AQ50" s="322">
        <v>2</v>
      </c>
    </row>
    <row r="51" spans="2:43" ht="13.5">
      <c r="B51" s="247">
        <v>3</v>
      </c>
      <c r="C51" s="248"/>
      <c r="D51" s="249">
        <f>D50+"1：2０"</f>
        <v>0.5069444444444444</v>
      </c>
      <c r="E51" s="250"/>
      <c r="F51" s="250"/>
      <c r="G51" s="250"/>
      <c r="H51" s="250"/>
      <c r="I51" s="270" t="str">
        <f>I49</f>
        <v>中部</v>
      </c>
      <c r="J51" s="270"/>
      <c r="K51" s="270"/>
      <c r="L51" s="270"/>
      <c r="M51" s="270"/>
      <c r="N51" s="270"/>
      <c r="O51" s="271"/>
      <c r="P51" s="272"/>
      <c r="Q51" s="285"/>
      <c r="R51" s="480" t="s">
        <v>132</v>
      </c>
      <c r="S51" s="285"/>
      <c r="T51" s="272"/>
      <c r="U51" s="286" t="str">
        <f>AB49</f>
        <v>ティグレイ</v>
      </c>
      <c r="V51" s="286"/>
      <c r="W51" s="286"/>
      <c r="X51" s="286"/>
      <c r="Y51" s="286"/>
      <c r="Z51" s="286"/>
      <c r="AA51" s="286"/>
      <c r="AB51" s="303" t="str">
        <f>U49</f>
        <v>安桜</v>
      </c>
      <c r="AC51" s="304"/>
      <c r="AD51" s="304"/>
      <c r="AE51" s="304"/>
      <c r="AF51" s="304"/>
      <c r="AG51" s="319"/>
      <c r="AH51" s="308"/>
      <c r="AI51" s="237" t="str">
        <f>U49</f>
        <v>安桜</v>
      </c>
      <c r="AJ51" s="312">
        <v>0</v>
      </c>
      <c r="AK51" s="312">
        <v>0</v>
      </c>
      <c r="AL51" s="312">
        <v>0</v>
      </c>
      <c r="AM51" s="312">
        <f>S49+S50</f>
        <v>0</v>
      </c>
      <c r="AN51" s="312">
        <f>Q49+Q50</f>
        <v>0</v>
      </c>
      <c r="AO51" s="312">
        <f>AM51-AN51</f>
        <v>0</v>
      </c>
      <c r="AP51" s="312">
        <f>AJ51*3+AL51*1</f>
        <v>0</v>
      </c>
      <c r="AQ51" s="322">
        <v>3</v>
      </c>
    </row>
    <row r="53" spans="2:34" ht="13.5">
      <c r="B53" s="237" t="s">
        <v>141</v>
      </c>
      <c r="AB53" s="305"/>
      <c r="AC53" s="305"/>
      <c r="AD53" s="305"/>
      <c r="AE53" s="305"/>
      <c r="AF53" s="305"/>
      <c r="AG53" s="305"/>
      <c r="AH53" s="305"/>
    </row>
    <row r="54" spans="5:44" ht="13.5">
      <c r="E54" s="237"/>
      <c r="F54" s="256">
        <f>'１０節'!AD6</f>
        <v>44947</v>
      </c>
      <c r="G54" s="257"/>
      <c r="H54" s="257"/>
      <c r="I54" s="257"/>
      <c r="J54" s="257"/>
      <c r="K54" s="257"/>
      <c r="L54" s="257"/>
      <c r="R54" s="276">
        <f>'１０節'!AD5</f>
        <v>8</v>
      </c>
      <c r="S54" s="277"/>
      <c r="T54" s="277"/>
      <c r="U54" s="277"/>
      <c r="V54" s="277"/>
      <c r="W54" s="277"/>
      <c r="X54" s="287" t="s">
        <v>74</v>
      </c>
      <c r="AB54" s="291">
        <f>'１０節'!AD7</f>
        <v>0.3958333333333333</v>
      </c>
      <c r="AC54" s="292"/>
      <c r="AD54" s="292"/>
      <c r="AE54" s="292"/>
      <c r="AG54" s="305"/>
      <c r="AH54" s="305"/>
      <c r="AJ54" s="309" t="s">
        <v>120</v>
      </c>
      <c r="AK54" s="310" t="s">
        <v>121</v>
      </c>
      <c r="AL54" s="310" t="s">
        <v>122</v>
      </c>
      <c r="AM54" s="310" t="s">
        <v>123</v>
      </c>
      <c r="AN54" s="310" t="s">
        <v>124</v>
      </c>
      <c r="AO54" s="310" t="s">
        <v>125</v>
      </c>
      <c r="AP54" s="310" t="s">
        <v>126</v>
      </c>
      <c r="AQ54" s="310" t="s">
        <v>127</v>
      </c>
      <c r="AR54" s="237"/>
    </row>
    <row r="55" spans="2:34" ht="13.5">
      <c r="B55" s="240" t="s">
        <v>128</v>
      </c>
      <c r="C55" s="241"/>
      <c r="D55" s="241" t="s">
        <v>129</v>
      </c>
      <c r="E55" s="241"/>
      <c r="F55" s="241"/>
      <c r="G55" s="241"/>
      <c r="H55" s="241"/>
      <c r="I55" s="241" t="s">
        <v>130</v>
      </c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306" t="s">
        <v>131</v>
      </c>
      <c r="AC55" s="307"/>
      <c r="AD55" s="307"/>
      <c r="AE55" s="307"/>
      <c r="AF55" s="307"/>
      <c r="AG55" s="320"/>
      <c r="AH55" s="321"/>
    </row>
    <row r="56" spans="2:43" ht="12.75" customHeight="1">
      <c r="B56" s="242">
        <v>1</v>
      </c>
      <c r="C56" s="243"/>
      <c r="D56" s="244">
        <f>AB54</f>
        <v>0.3958333333333333</v>
      </c>
      <c r="E56" s="245"/>
      <c r="F56" s="245"/>
      <c r="G56" s="245"/>
      <c r="H56" s="245"/>
      <c r="I56" s="273" t="str">
        <f>'１０節'!AE9</f>
        <v>関さくら</v>
      </c>
      <c r="J56" s="273"/>
      <c r="K56" s="273"/>
      <c r="L56" s="273"/>
      <c r="M56" s="273"/>
      <c r="N56" s="273"/>
      <c r="O56" s="273"/>
      <c r="P56" s="263"/>
      <c r="Q56" s="279"/>
      <c r="R56" s="477" t="s">
        <v>132</v>
      </c>
      <c r="S56" s="279"/>
      <c r="T56" s="263"/>
      <c r="U56" s="273" t="str">
        <f>'１０節'!AF9</f>
        <v>坂祝</v>
      </c>
      <c r="V56" s="273"/>
      <c r="W56" s="273"/>
      <c r="X56" s="273"/>
      <c r="Y56" s="273"/>
      <c r="Z56" s="273"/>
      <c r="AA56" s="273"/>
      <c r="AB56" s="301" t="str">
        <f>U57</f>
        <v>下有知</v>
      </c>
      <c r="AC56" s="302"/>
      <c r="AD56" s="302"/>
      <c r="AE56" s="302"/>
      <c r="AF56" s="302"/>
      <c r="AG56" s="318"/>
      <c r="AH56" s="308"/>
      <c r="AI56" s="237" t="str">
        <f>I57</f>
        <v>金竜</v>
      </c>
      <c r="AJ56" s="312">
        <v>0</v>
      </c>
      <c r="AK56" s="312">
        <v>0</v>
      </c>
      <c r="AL56" s="312">
        <v>0</v>
      </c>
      <c r="AM56" s="312">
        <f>Q57+Q59</f>
        <v>0</v>
      </c>
      <c r="AN56" s="312">
        <f>S57+S59</f>
        <v>0</v>
      </c>
      <c r="AO56" s="312">
        <f>AM56-AN56</f>
        <v>0</v>
      </c>
      <c r="AP56" s="312">
        <f>AJ56*3+AL56*1</f>
        <v>0</v>
      </c>
      <c r="AQ56" s="322">
        <v>1</v>
      </c>
    </row>
    <row r="57" spans="2:43" ht="12.75" customHeight="1">
      <c r="B57" s="242">
        <v>2</v>
      </c>
      <c r="C57" s="243"/>
      <c r="D57" s="246">
        <f>D56+"1:0０"</f>
        <v>0.4375</v>
      </c>
      <c r="E57" s="243"/>
      <c r="F57" s="243"/>
      <c r="G57" s="243"/>
      <c r="H57" s="243"/>
      <c r="I57" s="273" t="str">
        <f>'１０節'!AD9</f>
        <v>金竜</v>
      </c>
      <c r="J57" s="273"/>
      <c r="K57" s="273"/>
      <c r="L57" s="273"/>
      <c r="M57" s="273"/>
      <c r="N57" s="273"/>
      <c r="O57" s="273"/>
      <c r="P57" s="266"/>
      <c r="Q57" s="280"/>
      <c r="R57" s="478" t="s">
        <v>132</v>
      </c>
      <c r="S57" s="280"/>
      <c r="T57" s="266"/>
      <c r="U57" s="273" t="str">
        <f>'１０節'!AG9</f>
        <v>下有知</v>
      </c>
      <c r="V57" s="273"/>
      <c r="W57" s="273"/>
      <c r="X57" s="273"/>
      <c r="Y57" s="273"/>
      <c r="Z57" s="273"/>
      <c r="AA57" s="273"/>
      <c r="AB57" s="301" t="str">
        <f>I56</f>
        <v>関さくら</v>
      </c>
      <c r="AC57" s="302"/>
      <c r="AD57" s="302"/>
      <c r="AE57" s="302"/>
      <c r="AF57" s="302"/>
      <c r="AG57" s="318"/>
      <c r="AH57" s="308"/>
      <c r="AI57" s="237" t="str">
        <f>I56</f>
        <v>関さくら</v>
      </c>
      <c r="AJ57" s="312">
        <v>0</v>
      </c>
      <c r="AK57" s="312">
        <v>0</v>
      </c>
      <c r="AL57" s="312">
        <v>0</v>
      </c>
      <c r="AM57" s="312">
        <f>Q56+S59</f>
        <v>0</v>
      </c>
      <c r="AN57" s="312">
        <f>S56+Q59</f>
        <v>0</v>
      </c>
      <c r="AO57" s="312">
        <f>AM57-AN57</f>
        <v>0</v>
      </c>
      <c r="AP57" s="312">
        <f>AJ57*3+AL57*1</f>
        <v>0</v>
      </c>
      <c r="AQ57" s="322">
        <v>2</v>
      </c>
    </row>
    <row r="58" spans="2:43" ht="12.75" customHeight="1">
      <c r="B58" s="242">
        <v>3</v>
      </c>
      <c r="C58" s="243"/>
      <c r="D58" s="246">
        <f>D57+"1:2０"</f>
        <v>0.4930555555555556</v>
      </c>
      <c r="E58" s="243"/>
      <c r="F58" s="243"/>
      <c r="G58" s="243"/>
      <c r="H58" s="243"/>
      <c r="I58" s="274" t="str">
        <f>U56</f>
        <v>坂祝</v>
      </c>
      <c r="J58" s="264"/>
      <c r="K58" s="264"/>
      <c r="L58" s="264"/>
      <c r="M58" s="264"/>
      <c r="N58" s="264"/>
      <c r="O58" s="264"/>
      <c r="P58" s="266"/>
      <c r="Q58" s="280"/>
      <c r="R58" s="478" t="s">
        <v>132</v>
      </c>
      <c r="S58" s="280"/>
      <c r="T58" s="266"/>
      <c r="U58" s="274" t="str">
        <f>U57</f>
        <v>下有知</v>
      </c>
      <c r="V58" s="264"/>
      <c r="W58" s="264"/>
      <c r="X58" s="264"/>
      <c r="Y58" s="264"/>
      <c r="Z58" s="264"/>
      <c r="AA58" s="264"/>
      <c r="AB58" s="301" t="str">
        <f>I57</f>
        <v>金竜</v>
      </c>
      <c r="AC58" s="302"/>
      <c r="AD58" s="302"/>
      <c r="AE58" s="302"/>
      <c r="AF58" s="302"/>
      <c r="AG58" s="318"/>
      <c r="AH58" s="308"/>
      <c r="AI58" s="237" t="str">
        <f>U56</f>
        <v>坂祝</v>
      </c>
      <c r="AJ58" s="312">
        <v>0</v>
      </c>
      <c r="AK58" s="312">
        <v>0</v>
      </c>
      <c r="AL58" s="312">
        <v>0</v>
      </c>
      <c r="AM58" s="312">
        <f>S56+Q58</f>
        <v>0</v>
      </c>
      <c r="AN58" s="312">
        <f>Q56+S58</f>
        <v>0</v>
      </c>
      <c r="AO58" s="312">
        <f>AM58-AN58</f>
        <v>0</v>
      </c>
      <c r="AP58" s="312">
        <f>AJ58*3+AL58*1</f>
        <v>0</v>
      </c>
      <c r="AQ58" s="322">
        <v>3</v>
      </c>
    </row>
    <row r="59" spans="2:43" ht="13.5" customHeight="1">
      <c r="B59" s="247">
        <v>4</v>
      </c>
      <c r="C59" s="248"/>
      <c r="D59" s="249">
        <f>D57+"2：2０"</f>
        <v>0.5347222222222222</v>
      </c>
      <c r="E59" s="250"/>
      <c r="F59" s="250"/>
      <c r="G59" s="250"/>
      <c r="H59" s="250"/>
      <c r="I59" s="270" t="str">
        <f>I57</f>
        <v>金竜</v>
      </c>
      <c r="J59" s="270"/>
      <c r="K59" s="270"/>
      <c r="L59" s="270"/>
      <c r="M59" s="270"/>
      <c r="N59" s="270"/>
      <c r="O59" s="270"/>
      <c r="P59" s="272"/>
      <c r="Q59" s="285"/>
      <c r="R59" s="480" t="s">
        <v>132</v>
      </c>
      <c r="S59" s="285"/>
      <c r="T59" s="272"/>
      <c r="U59" s="288" t="str">
        <f>I56</f>
        <v>関さくら</v>
      </c>
      <c r="V59" s="270"/>
      <c r="W59" s="270"/>
      <c r="X59" s="270"/>
      <c r="Y59" s="270"/>
      <c r="Z59" s="270"/>
      <c r="AA59" s="270"/>
      <c r="AB59" s="303" t="str">
        <f>U56</f>
        <v>坂祝</v>
      </c>
      <c r="AC59" s="304"/>
      <c r="AD59" s="304"/>
      <c r="AE59" s="304"/>
      <c r="AF59" s="304"/>
      <c r="AG59" s="319"/>
      <c r="AH59" s="308"/>
      <c r="AI59" s="237" t="str">
        <f>U57</f>
        <v>下有知</v>
      </c>
      <c r="AJ59" s="312">
        <v>0</v>
      </c>
      <c r="AK59" s="312">
        <v>0</v>
      </c>
      <c r="AL59" s="312">
        <v>0</v>
      </c>
      <c r="AM59" s="312">
        <f>S56+S57</f>
        <v>0</v>
      </c>
      <c r="AN59" s="312">
        <f>Q56+Q57</f>
        <v>0</v>
      </c>
      <c r="AO59" s="312">
        <f>AM59-AN59</f>
        <v>0</v>
      </c>
      <c r="AP59" s="312">
        <f>AJ59*3+AL59*1</f>
        <v>0</v>
      </c>
      <c r="AQ59" s="322">
        <v>4</v>
      </c>
    </row>
    <row r="60" spans="2:34" ht="13.5">
      <c r="B60" s="258"/>
      <c r="C60" s="258"/>
      <c r="D60" s="259"/>
      <c r="E60" s="259"/>
      <c r="F60" s="259"/>
      <c r="G60" s="259"/>
      <c r="H60" s="259"/>
      <c r="I60" s="273"/>
      <c r="J60" s="273"/>
      <c r="K60" s="273"/>
      <c r="L60" s="273"/>
      <c r="M60" s="273"/>
      <c r="N60" s="273"/>
      <c r="O60" s="275"/>
      <c r="P60" s="263"/>
      <c r="Q60" s="289"/>
      <c r="R60" s="289"/>
      <c r="S60" s="289"/>
      <c r="T60" s="263"/>
      <c r="U60" s="273"/>
      <c r="V60" s="273"/>
      <c r="W60" s="273"/>
      <c r="X60" s="273"/>
      <c r="Y60" s="273"/>
      <c r="Z60" s="273"/>
      <c r="AA60" s="273"/>
      <c r="AB60" s="308"/>
      <c r="AC60" s="308"/>
      <c r="AD60" s="308"/>
      <c r="AE60" s="308"/>
      <c r="AF60" s="308"/>
      <c r="AG60" s="308"/>
      <c r="AH60" s="308"/>
    </row>
    <row r="61" spans="1:43" ht="13.5">
      <c r="A61" s="260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</row>
    <row r="62" spans="1:43" ht="13.5">
      <c r="A62" s="260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</row>
    <row r="63" spans="1:43" ht="13.5">
      <c r="A63" s="260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</row>
    <row r="64" spans="1:43" ht="13.5">
      <c r="A64" s="260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</row>
    <row r="65" spans="1:43" ht="13.5">
      <c r="A65" s="260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</row>
    <row r="66" spans="1:43" ht="13.5">
      <c r="A66" s="260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</row>
    <row r="67" spans="1:43" ht="13.5">
      <c r="A67" s="260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</row>
    <row r="68" spans="1:43" ht="13.5">
      <c r="A68" s="260"/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</row>
    <row r="69" spans="2:34" ht="13.5">
      <c r="B69" s="258"/>
      <c r="C69" s="258"/>
      <c r="D69" s="259"/>
      <c r="E69" s="259"/>
      <c r="F69" s="259"/>
      <c r="G69" s="259"/>
      <c r="H69" s="259"/>
      <c r="I69" s="273"/>
      <c r="J69" s="273"/>
      <c r="K69" s="273"/>
      <c r="L69" s="273"/>
      <c r="M69" s="273"/>
      <c r="N69" s="273"/>
      <c r="O69" s="273"/>
      <c r="P69" s="263"/>
      <c r="Q69" s="289"/>
      <c r="R69" s="289"/>
      <c r="S69" s="289"/>
      <c r="T69" s="263"/>
      <c r="U69" s="273"/>
      <c r="V69" s="273"/>
      <c r="W69" s="273"/>
      <c r="X69" s="273"/>
      <c r="Y69" s="273"/>
      <c r="Z69" s="273"/>
      <c r="AA69" s="273"/>
      <c r="AB69" s="308"/>
      <c r="AC69" s="308"/>
      <c r="AD69" s="308"/>
      <c r="AE69" s="308"/>
      <c r="AF69" s="308"/>
      <c r="AG69" s="308"/>
      <c r="AH69" s="308"/>
    </row>
    <row r="70" spans="2:34" ht="13.5">
      <c r="B70" s="258"/>
      <c r="C70" s="258"/>
      <c r="D70" s="259"/>
      <c r="E70" s="259"/>
      <c r="F70" s="259"/>
      <c r="G70" s="259"/>
      <c r="H70" s="259"/>
      <c r="I70" s="273"/>
      <c r="J70" s="273"/>
      <c r="K70" s="273"/>
      <c r="L70" s="273"/>
      <c r="M70" s="273"/>
      <c r="N70" s="273"/>
      <c r="O70" s="273"/>
      <c r="P70" s="263"/>
      <c r="Q70" s="289"/>
      <c r="R70" s="289"/>
      <c r="S70" s="289"/>
      <c r="T70" s="263"/>
      <c r="U70" s="273"/>
      <c r="V70" s="273"/>
      <c r="W70" s="273"/>
      <c r="X70" s="273"/>
      <c r="Y70" s="273"/>
      <c r="Z70" s="273"/>
      <c r="AA70" s="273"/>
      <c r="AB70" s="308"/>
      <c r="AC70" s="308"/>
      <c r="AD70" s="308"/>
      <c r="AE70" s="308"/>
      <c r="AF70" s="308"/>
      <c r="AG70" s="308"/>
      <c r="AH70" s="308"/>
    </row>
  </sheetData>
  <sheetProtection/>
  <mergeCells count="183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</mergeCells>
  <printOptions/>
  <pageMargins left="0.7" right="0.7" top="0.75" bottom="0.75" header="0.3" footer="0.3"/>
  <pageSetup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V127"/>
  <sheetViews>
    <sheetView zoomScaleSheetLayoutView="100" workbookViewId="0" topLeftCell="A1">
      <selection activeCell="S4" sqref="S4"/>
    </sheetView>
  </sheetViews>
  <sheetFormatPr defaultColWidth="9.00390625" defaultRowHeight="13.5"/>
  <cols>
    <col min="1" max="2" width="2.75390625" style="1" customWidth="1"/>
    <col min="3" max="3" width="9.00390625" style="1" customWidth="1"/>
    <col min="4" max="38" width="3.75390625" style="1" customWidth="1"/>
    <col min="39" max="39" width="3.625" style="1" customWidth="1"/>
    <col min="40" max="16384" width="9.00390625" style="1" customWidth="1"/>
  </cols>
  <sheetData>
    <row r="1" spans="9:30" s="1" customFormat="1" ht="13.5">
      <c r="I1" s="2" t="s">
        <v>194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9:43" s="1" customFormat="1" ht="27" customHeight="1"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O2" s="215">
        <v>3</v>
      </c>
      <c r="AP2" s="215">
        <v>0</v>
      </c>
      <c r="AQ2" s="215">
        <v>1</v>
      </c>
    </row>
    <row r="3" spans="9:43" s="1" customFormat="1" ht="27" customHeight="1"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O3" s="215"/>
      <c r="AP3" s="215"/>
      <c r="AQ3" s="215"/>
    </row>
    <row r="4" spans="9:43" s="1" customFormat="1" ht="27" customHeight="1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O4" s="215"/>
      <c r="AP4" s="215"/>
      <c r="AQ4" s="215"/>
    </row>
    <row r="6" spans="3:48" s="1" customFormat="1" ht="13.5">
      <c r="C6" s="3"/>
      <c r="D6" s="3" t="str">
        <f>C8</f>
        <v>美濃</v>
      </c>
      <c r="E6" s="3"/>
      <c r="F6" s="3"/>
      <c r="G6" s="3"/>
      <c r="H6" s="3" t="str">
        <f>C12</f>
        <v>大和</v>
      </c>
      <c r="I6" s="3"/>
      <c r="J6" s="3"/>
      <c r="K6" s="3"/>
      <c r="L6" s="3" t="str">
        <f>C16</f>
        <v>山手</v>
      </c>
      <c r="M6" s="3"/>
      <c r="N6" s="3"/>
      <c r="O6" s="3"/>
      <c r="P6" s="3" t="str">
        <f>C20</f>
        <v>加茂野</v>
      </c>
      <c r="Q6" s="3"/>
      <c r="R6" s="3"/>
      <c r="S6" s="3"/>
      <c r="T6" s="3" t="str">
        <f>C24</f>
        <v>旭ヶ丘</v>
      </c>
      <c r="U6" s="3"/>
      <c r="V6" s="3"/>
      <c r="W6" s="3"/>
      <c r="X6" s="3" t="str">
        <f>C28</f>
        <v>武儀</v>
      </c>
      <c r="Y6" s="3"/>
      <c r="Z6" s="3"/>
      <c r="AA6" s="3"/>
      <c r="AB6" s="3" t="str">
        <f>C32</f>
        <v>桜ヶ丘</v>
      </c>
      <c r="AC6" s="3"/>
      <c r="AD6" s="3"/>
      <c r="AE6" s="3"/>
      <c r="AF6" s="3" t="str">
        <f>C36</f>
        <v>土田</v>
      </c>
      <c r="AG6" s="3"/>
      <c r="AH6" s="3"/>
      <c r="AI6" s="3"/>
      <c r="AJ6" s="3" t="str">
        <f>C40</f>
        <v>アンフィニ青</v>
      </c>
      <c r="AK6" s="3"/>
      <c r="AL6" s="3"/>
      <c r="AM6" s="3"/>
      <c r="AN6" s="71" t="s">
        <v>195</v>
      </c>
      <c r="AO6" s="72" t="s">
        <v>120</v>
      </c>
      <c r="AP6" s="72" t="s">
        <v>121</v>
      </c>
      <c r="AQ6" s="72" t="s">
        <v>122</v>
      </c>
      <c r="AR6" s="72" t="s">
        <v>123</v>
      </c>
      <c r="AS6" s="89" t="s">
        <v>124</v>
      </c>
      <c r="AT6" s="72" t="s">
        <v>196</v>
      </c>
      <c r="AU6" s="72" t="s">
        <v>197</v>
      </c>
      <c r="AV6" s="90" t="s">
        <v>198</v>
      </c>
    </row>
    <row r="7" spans="3:48" s="1" customFormat="1" ht="13.5" customHeigh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73"/>
      <c r="AO7" s="74"/>
      <c r="AP7" s="74"/>
      <c r="AQ7" s="74"/>
      <c r="AR7" s="74"/>
      <c r="AS7" s="91"/>
      <c r="AT7" s="92"/>
      <c r="AU7" s="74"/>
      <c r="AV7" s="93"/>
    </row>
    <row r="8" spans="1:48" s="1" customFormat="1" ht="13.5" customHeight="1">
      <c r="A8" s="88"/>
      <c r="B8" s="88"/>
      <c r="C8" s="5" t="str">
        <f>'[1]リーグ組合せ'!D2</f>
        <v>美濃</v>
      </c>
      <c r="D8" s="132"/>
      <c r="E8" s="133"/>
      <c r="F8" s="133"/>
      <c r="G8" s="134"/>
      <c r="H8" s="135"/>
      <c r="I8" s="169"/>
      <c r="J8" s="169"/>
      <c r="K8" s="150"/>
      <c r="L8" s="135"/>
      <c r="M8" s="169"/>
      <c r="N8" s="169"/>
      <c r="O8" s="150"/>
      <c r="P8" s="135"/>
      <c r="Q8" s="169"/>
      <c r="R8" s="169"/>
      <c r="S8" s="150"/>
      <c r="T8" s="135"/>
      <c r="U8" s="169"/>
      <c r="V8" s="169"/>
      <c r="W8" s="150"/>
      <c r="X8" s="135"/>
      <c r="Y8" s="169"/>
      <c r="Z8" s="169"/>
      <c r="AA8" s="150"/>
      <c r="AB8" s="135"/>
      <c r="AC8" s="169"/>
      <c r="AD8" s="169"/>
      <c r="AE8" s="150"/>
      <c r="AF8" s="135"/>
      <c r="AG8" s="169"/>
      <c r="AH8" s="169"/>
      <c r="AI8" s="150"/>
      <c r="AJ8" s="135"/>
      <c r="AK8" s="169"/>
      <c r="AL8" s="169"/>
      <c r="AM8" s="150"/>
      <c r="AN8" s="75">
        <f>SUM(AO8:AQ9)</f>
        <v>0</v>
      </c>
      <c r="AO8" s="76">
        <f>COUNTIF(D8:AM11,"○")</f>
        <v>0</v>
      </c>
      <c r="AP8" s="76">
        <f>COUNTIF(D8:AM11,"●")</f>
        <v>0</v>
      </c>
      <c r="AQ8" s="76">
        <f>COUNTIF(D8:AM11,"△")</f>
        <v>0</v>
      </c>
      <c r="AR8" s="94">
        <f>AJ9+AJ11+AF9+AF11+AB9+AB11+X11+X9+T11+T9+P11+P9+L11+L9+H11+H9+D11+D9</f>
        <v>0</v>
      </c>
      <c r="AS8" s="95">
        <f>AL11+AL9+AH11+AH9+AD11+AD9+Z11+Z9+V11+V9+R11+R9+N11+N9+J11+J9+F11+F9</f>
        <v>0</v>
      </c>
      <c r="AT8" s="96">
        <f>AR8-AS8</f>
        <v>0</v>
      </c>
      <c r="AU8" s="76">
        <f>SUM(AO10:AQ11)</f>
        <v>0</v>
      </c>
      <c r="AV8" s="97"/>
    </row>
    <row r="9" spans="1:48" s="1" customFormat="1" ht="13.5" customHeight="1">
      <c r="A9" s="88"/>
      <c r="B9" s="88"/>
      <c r="C9" s="5"/>
      <c r="D9" s="136"/>
      <c r="E9" s="137"/>
      <c r="F9" s="138"/>
      <c r="G9" s="139"/>
      <c r="H9" s="15"/>
      <c r="I9" s="16" t="s">
        <v>199</v>
      </c>
      <c r="J9" s="17"/>
      <c r="K9" s="44">
        <f>IF(H9="","",IF(H9&gt;J9,"○",IF(H9&gt;=J9,"△","●")))</f>
      </c>
      <c r="L9" s="15"/>
      <c r="M9" s="16" t="s">
        <v>199</v>
      </c>
      <c r="N9" s="17"/>
      <c r="O9" s="44">
        <f aca="true" t="shared" si="0" ref="O9:O13">IF(L9="","",IF(L9&gt;N9,"○",IF(L9&gt;=N9,"△","●")))</f>
      </c>
      <c r="P9" s="15"/>
      <c r="Q9" s="16" t="s">
        <v>199</v>
      </c>
      <c r="R9" s="17"/>
      <c r="S9" s="44">
        <f aca="true" t="shared" si="1" ref="S9:S13">IF(P9="","",IF(P9&gt;R9,"○",IF(P9&gt;=R9,"△","●")))</f>
      </c>
      <c r="T9" s="15"/>
      <c r="U9" s="16" t="s">
        <v>199</v>
      </c>
      <c r="V9" s="17"/>
      <c r="W9" s="44">
        <f aca="true" t="shared" si="2" ref="W9:W13">IF(T9="","",IF(T9&gt;V9,"○",IF(T9&gt;=V9,"△","●")))</f>
      </c>
      <c r="X9" s="15"/>
      <c r="Y9" s="16" t="s">
        <v>199</v>
      </c>
      <c r="Z9" s="17"/>
      <c r="AA9" s="44">
        <f aca="true" t="shared" si="3" ref="AA9:AA13">IF(X9="","",IF(X9&gt;Z9,"○",IF(X9&gt;=Z9,"△","●")))</f>
      </c>
      <c r="AB9" s="15"/>
      <c r="AC9" s="16" t="s">
        <v>199</v>
      </c>
      <c r="AD9" s="17"/>
      <c r="AE9" s="44">
        <f aca="true" t="shared" si="4" ref="AE9:AE13">IF(AB9="","",IF(AB9&gt;AD9,"○",IF(AB9&gt;=AD9,"△","●")))</f>
      </c>
      <c r="AF9" s="15"/>
      <c r="AG9" s="16" t="s">
        <v>199</v>
      </c>
      <c r="AH9" s="17"/>
      <c r="AI9" s="44">
        <f aca="true" t="shared" si="5" ref="AI9:AI13">IF(AF9="","",IF(AF9&gt;AH9,"○",IF(AF9&gt;=AH9,"△","●")))</f>
      </c>
      <c r="AJ9" s="15"/>
      <c r="AK9" s="16" t="s">
        <v>199</v>
      </c>
      <c r="AL9" s="17"/>
      <c r="AM9" s="44">
        <f aca="true" t="shared" si="6" ref="AM9:AM13">IF(AJ9="","",IF(AJ9&gt;AL9,"○",IF(AJ9&gt;=AL9,"△","●")))</f>
      </c>
      <c r="AN9" s="77"/>
      <c r="AO9" s="78"/>
      <c r="AP9" s="78"/>
      <c r="AQ9" s="78"/>
      <c r="AR9" s="98"/>
      <c r="AS9" s="99"/>
      <c r="AT9" s="100"/>
      <c r="AU9" s="78"/>
      <c r="AV9" s="101"/>
    </row>
    <row r="10" spans="1:48" s="1" customFormat="1" ht="13.5" customHeight="1">
      <c r="A10" s="88"/>
      <c r="B10" s="88"/>
      <c r="C10" s="5"/>
      <c r="D10" s="140"/>
      <c r="E10" s="141"/>
      <c r="F10" s="141"/>
      <c r="G10" s="142"/>
      <c r="H10" s="143"/>
      <c r="I10" s="153"/>
      <c r="J10" s="153"/>
      <c r="K10" s="150"/>
      <c r="L10" s="143"/>
      <c r="M10" s="153"/>
      <c r="N10" s="153"/>
      <c r="O10" s="150"/>
      <c r="P10" s="143"/>
      <c r="Q10" s="153"/>
      <c r="R10" s="153"/>
      <c r="S10" s="150"/>
      <c r="T10" s="143"/>
      <c r="U10" s="153"/>
      <c r="V10" s="153"/>
      <c r="W10" s="150"/>
      <c r="X10" s="143"/>
      <c r="Y10" s="153"/>
      <c r="Z10" s="153"/>
      <c r="AA10" s="150"/>
      <c r="AB10" s="143"/>
      <c r="AC10" s="153"/>
      <c r="AD10" s="153"/>
      <c r="AE10" s="150"/>
      <c r="AF10" s="143"/>
      <c r="AG10" s="153"/>
      <c r="AH10" s="153"/>
      <c r="AI10" s="150"/>
      <c r="AJ10" s="143"/>
      <c r="AK10" s="153"/>
      <c r="AL10" s="153"/>
      <c r="AM10" s="150"/>
      <c r="AN10" s="77"/>
      <c r="AO10" s="78">
        <f>AO8*$AO$2</f>
        <v>0</v>
      </c>
      <c r="AP10" s="78">
        <f>AP8*$AP$2</f>
        <v>0</v>
      </c>
      <c r="AQ10" s="78">
        <f>AQ8*$AQ$2</f>
        <v>0</v>
      </c>
      <c r="AR10" s="98"/>
      <c r="AS10" s="99"/>
      <c r="AT10" s="100"/>
      <c r="AU10" s="78"/>
      <c r="AV10" s="101"/>
    </row>
    <row r="11" spans="1:48" s="1" customFormat="1" ht="13.5" customHeight="1">
      <c r="A11" s="88"/>
      <c r="B11" s="88"/>
      <c r="C11" s="5"/>
      <c r="D11" s="144"/>
      <c r="E11" s="145"/>
      <c r="F11" s="146"/>
      <c r="G11" s="147"/>
      <c r="H11" s="27"/>
      <c r="I11" s="28" t="s">
        <v>199</v>
      </c>
      <c r="J11" s="29"/>
      <c r="K11" s="37">
        <f>IF(H11="","",IF(H11&gt;J11,"○",IF(H11&gt;=J11,"△","●")))</f>
      </c>
      <c r="L11" s="27"/>
      <c r="M11" s="28" t="s">
        <v>199</v>
      </c>
      <c r="N11" s="29"/>
      <c r="O11" s="37">
        <f t="shared" si="0"/>
      </c>
      <c r="P11" s="27"/>
      <c r="Q11" s="28" t="s">
        <v>199</v>
      </c>
      <c r="R11" s="29"/>
      <c r="S11" s="37">
        <f t="shared" si="1"/>
      </c>
      <c r="T11" s="27"/>
      <c r="U11" s="28" t="s">
        <v>199</v>
      </c>
      <c r="V11" s="29"/>
      <c r="W11" s="37">
        <f t="shared" si="2"/>
      </c>
      <c r="X11" s="27"/>
      <c r="Y11" s="28" t="s">
        <v>199</v>
      </c>
      <c r="Z11" s="29"/>
      <c r="AA11" s="37">
        <f t="shared" si="3"/>
      </c>
      <c r="AB11" s="27"/>
      <c r="AC11" s="28" t="s">
        <v>199</v>
      </c>
      <c r="AD11" s="29"/>
      <c r="AE11" s="37">
        <f t="shared" si="4"/>
      </c>
      <c r="AF11" s="27"/>
      <c r="AG11" s="28" t="s">
        <v>199</v>
      </c>
      <c r="AH11" s="29"/>
      <c r="AI11" s="37">
        <f t="shared" si="5"/>
      </c>
      <c r="AJ11" s="27"/>
      <c r="AK11" s="28" t="s">
        <v>199</v>
      </c>
      <c r="AL11" s="29"/>
      <c r="AM11" s="37">
        <f t="shared" si="6"/>
      </c>
      <c r="AN11" s="77"/>
      <c r="AO11" s="78"/>
      <c r="AP11" s="78"/>
      <c r="AQ11" s="78"/>
      <c r="AR11" s="98"/>
      <c r="AS11" s="99"/>
      <c r="AT11" s="100"/>
      <c r="AU11" s="78"/>
      <c r="AV11" s="101"/>
    </row>
    <row r="12" spans="1:48" s="1" customFormat="1" ht="13.5" customHeight="1">
      <c r="A12" s="88"/>
      <c r="B12" s="88"/>
      <c r="C12" s="3" t="str">
        <f>'[1]リーグ組合せ'!D3</f>
        <v>大和</v>
      </c>
      <c r="D12" s="148">
        <f ca="1">IF(OFFSET($H$8,COLUMN(H8)-COLUMN($H$8),ROW(H8)-ROW($H$8))="","",OFFSET($H$8,COLUMN(H8)-COLUMN($H$8),ROW(H8)-ROW($H$8)))</f>
      </c>
      <c r="E12" s="149"/>
      <c r="F12" s="149"/>
      <c r="G12" s="150"/>
      <c r="H12" s="151"/>
      <c r="I12" s="170"/>
      <c r="J12" s="170"/>
      <c r="K12" s="171"/>
      <c r="L12" s="172"/>
      <c r="M12" s="173"/>
      <c r="N12" s="173"/>
      <c r="O12" s="174"/>
      <c r="P12" s="172"/>
      <c r="Q12" s="173"/>
      <c r="R12" s="173"/>
      <c r="S12" s="174"/>
      <c r="T12" s="172"/>
      <c r="U12" s="173"/>
      <c r="V12" s="173"/>
      <c r="W12" s="174"/>
      <c r="X12" s="172"/>
      <c r="Y12" s="173"/>
      <c r="Z12" s="173"/>
      <c r="AA12" s="174"/>
      <c r="AB12" s="172"/>
      <c r="AC12" s="173"/>
      <c r="AD12" s="173"/>
      <c r="AE12" s="174"/>
      <c r="AF12" s="172"/>
      <c r="AG12" s="173"/>
      <c r="AH12" s="173"/>
      <c r="AI12" s="174"/>
      <c r="AJ12" s="172"/>
      <c r="AK12" s="173"/>
      <c r="AL12" s="173"/>
      <c r="AM12" s="174"/>
      <c r="AN12" s="77">
        <f>SUM(AO12:AQ13)</f>
        <v>0</v>
      </c>
      <c r="AO12" s="78">
        <f>COUNTIF(D12:AM15,"○")</f>
        <v>0</v>
      </c>
      <c r="AP12" s="78">
        <f>COUNTIF(D12:AM15,"●")</f>
        <v>0</v>
      </c>
      <c r="AQ12" s="78">
        <f>COUNTIF(D12:AM15,"△")</f>
        <v>0</v>
      </c>
      <c r="AR12" s="98" t="e">
        <f>AJ13+AJ15+AF13+AF15+AB13+AB15+X15+X13+T15+T13+P15+P13+L15+L13+H15+H13+D15+D13</f>
        <v>#VALUE!</v>
      </c>
      <c r="AS12" s="99" t="e">
        <f>AL15+AL13+AH15+AH13+AD15+AD13+Z15+Z13+V15+V13+R15+R13+N15+N13+J15+J13+F15+F13</f>
        <v>#VALUE!</v>
      </c>
      <c r="AT12" s="100" t="e">
        <f>AR12-AS12</f>
        <v>#VALUE!</v>
      </c>
      <c r="AU12" s="78">
        <f>SUM(AO14:AQ15)</f>
        <v>0</v>
      </c>
      <c r="AV12" s="101"/>
    </row>
    <row r="13" spans="1:48" s="1" customFormat="1" ht="13.5" customHeight="1">
      <c r="A13" s="88"/>
      <c r="B13" s="88"/>
      <c r="C13" s="5"/>
      <c r="D13" s="62">
        <f ca="1">IF(OFFSET($J$9,COLUMN($J$9)-COLUMN($J$9),ROW(J9)-ROW($J$9))="","",OFFSET($J$9,COLUMN($J$9)-COLUMN($J$9),ROW(J9)-ROW($J$9)))</f>
      </c>
      <c r="E13" s="16" t="s">
        <v>199</v>
      </c>
      <c r="F13" s="35">
        <f ca="1">IF(OFFSET($H$9,COLUMN(H9)-COLUMN($H$9),ROW(H9)-ROW($H$9))="","",OFFSET($H$9,COLUMN(H9)-COLUMN($H$9),ROW(H9)-ROW($H$9)))</f>
      </c>
      <c r="G13" s="35">
        <f aca="true" t="shared" si="7" ref="G13:G17">IF(D13="","",IF(D13&gt;F13,"○",IF(D13&gt;=F13,"△","●")))</f>
      </c>
      <c r="H13" s="152"/>
      <c r="I13" s="160"/>
      <c r="J13" s="175"/>
      <c r="K13" s="162"/>
      <c r="L13" s="176"/>
      <c r="M13" s="177" t="s">
        <v>199</v>
      </c>
      <c r="N13" s="178"/>
      <c r="O13" s="179">
        <f t="shared" si="0"/>
      </c>
      <c r="P13" s="176"/>
      <c r="Q13" s="177" t="s">
        <v>199</v>
      </c>
      <c r="R13" s="178"/>
      <c r="S13" s="179">
        <f t="shared" si="1"/>
      </c>
      <c r="T13" s="176"/>
      <c r="U13" s="177" t="s">
        <v>199</v>
      </c>
      <c r="V13" s="178"/>
      <c r="W13" s="179">
        <f t="shared" si="2"/>
      </c>
      <c r="X13" s="176"/>
      <c r="Y13" s="177" t="s">
        <v>199</v>
      </c>
      <c r="Z13" s="178"/>
      <c r="AA13" s="179">
        <f t="shared" si="3"/>
      </c>
      <c r="AB13" s="176"/>
      <c r="AC13" s="177" t="s">
        <v>199</v>
      </c>
      <c r="AD13" s="178"/>
      <c r="AE13" s="179">
        <f t="shared" si="4"/>
      </c>
      <c r="AF13" s="176"/>
      <c r="AG13" s="177" t="s">
        <v>199</v>
      </c>
      <c r="AH13" s="178"/>
      <c r="AI13" s="179">
        <f t="shared" si="5"/>
      </c>
      <c r="AJ13" s="176"/>
      <c r="AK13" s="177" t="s">
        <v>199</v>
      </c>
      <c r="AL13" s="178"/>
      <c r="AM13" s="179">
        <f t="shared" si="6"/>
      </c>
      <c r="AN13" s="77"/>
      <c r="AO13" s="78"/>
      <c r="AP13" s="78"/>
      <c r="AQ13" s="78"/>
      <c r="AR13" s="98"/>
      <c r="AS13" s="99"/>
      <c r="AT13" s="100"/>
      <c r="AU13" s="78"/>
      <c r="AV13" s="101"/>
    </row>
    <row r="14" spans="1:48" s="1" customFormat="1" ht="13.5" customHeight="1">
      <c r="A14" s="88"/>
      <c r="B14" s="88"/>
      <c r="C14" s="5"/>
      <c r="D14" s="143">
        <f ca="1">IF(OFFSET($H$10,COLUMN(H10)-COLUMN($H$10),ROW(H10)-ROW($H$10))="","",OFFSET($H$10,COLUMN(H10)-COLUMN($H$10),ROW(H10)-ROW($H$10)))</f>
      </c>
      <c r="E14" s="153"/>
      <c r="F14" s="153"/>
      <c r="G14" s="150"/>
      <c r="H14" s="154"/>
      <c r="I14" s="180"/>
      <c r="J14" s="180"/>
      <c r="K14" s="171"/>
      <c r="L14" s="181"/>
      <c r="M14" s="182"/>
      <c r="N14" s="182"/>
      <c r="O14" s="174"/>
      <c r="P14" s="181"/>
      <c r="Q14" s="182"/>
      <c r="R14" s="182"/>
      <c r="S14" s="174"/>
      <c r="T14" s="181"/>
      <c r="U14" s="182"/>
      <c r="V14" s="182"/>
      <c r="W14" s="174"/>
      <c r="X14" s="181"/>
      <c r="Y14" s="182"/>
      <c r="Z14" s="182"/>
      <c r="AA14" s="174"/>
      <c r="AB14" s="181"/>
      <c r="AC14" s="182"/>
      <c r="AD14" s="182"/>
      <c r="AE14" s="174"/>
      <c r="AF14" s="181"/>
      <c r="AG14" s="182"/>
      <c r="AH14" s="182"/>
      <c r="AI14" s="174"/>
      <c r="AJ14" s="181"/>
      <c r="AK14" s="182"/>
      <c r="AL14" s="182"/>
      <c r="AM14" s="174"/>
      <c r="AN14" s="77"/>
      <c r="AO14" s="78">
        <f>AO12*$AO$2</f>
        <v>0</v>
      </c>
      <c r="AP14" s="78">
        <f>AP12*$AP$2</f>
        <v>0</v>
      </c>
      <c r="AQ14" s="78">
        <f>AQ12*$AQ$2</f>
        <v>0</v>
      </c>
      <c r="AR14" s="98"/>
      <c r="AS14" s="99"/>
      <c r="AT14" s="100"/>
      <c r="AU14" s="78"/>
      <c r="AV14" s="101"/>
    </row>
    <row r="15" spans="1:48" s="1" customFormat="1" ht="13.5" customHeight="1">
      <c r="A15" s="88"/>
      <c r="B15" s="88"/>
      <c r="C15" s="4"/>
      <c r="D15" s="62">
        <f ca="1">IF(OFFSET($J$11,COLUMN($J$11)-COLUMN($J$11),ROW(J11)-ROW($J$11))="","",OFFSET($J$11,COLUMN($J$11)-COLUMN($J$11),ROW(J11)-ROW($J$11)))</f>
      </c>
      <c r="E15" s="16" t="s">
        <v>199</v>
      </c>
      <c r="F15" s="35">
        <f ca="1">IF(OFFSET($H$11,COLUMN(H11)-COLUMN($H$11),ROW(H11)-ROW($H$11))="","",OFFSET($H$11,COLUMN(H11)-COLUMN($H$11),ROW(H11)-ROW($H$11)))</f>
      </c>
      <c r="G15" s="37">
        <f t="shared" si="7"/>
      </c>
      <c r="H15" s="144"/>
      <c r="I15" s="145"/>
      <c r="J15" s="146"/>
      <c r="K15" s="147"/>
      <c r="L15" s="183"/>
      <c r="M15" s="184" t="s">
        <v>199</v>
      </c>
      <c r="N15" s="185"/>
      <c r="O15" s="186">
        <f>IF(L15="","",IF(L15&gt;N15,"○",IF(L15&gt;=N15,"△","●")))</f>
      </c>
      <c r="P15" s="183"/>
      <c r="Q15" s="184" t="s">
        <v>199</v>
      </c>
      <c r="R15" s="185"/>
      <c r="S15" s="186">
        <f aca="true" t="shared" si="8" ref="S15:S19">IF(P15="","",IF(P15&gt;R15,"○",IF(P15&gt;=R15,"△","●")))</f>
      </c>
      <c r="T15" s="183"/>
      <c r="U15" s="184" t="s">
        <v>199</v>
      </c>
      <c r="V15" s="185"/>
      <c r="W15" s="186">
        <f aca="true" t="shared" si="9" ref="W15:W19">IF(T15="","",IF(T15&gt;V15,"○",IF(T15&gt;=V15,"△","●")))</f>
      </c>
      <c r="X15" s="183"/>
      <c r="Y15" s="184" t="s">
        <v>199</v>
      </c>
      <c r="Z15" s="185"/>
      <c r="AA15" s="186">
        <f aca="true" t="shared" si="10" ref="AA15:AA19">IF(X15="","",IF(X15&gt;Z15,"○",IF(X15&gt;=Z15,"△","●")))</f>
      </c>
      <c r="AB15" s="183"/>
      <c r="AC15" s="184" t="s">
        <v>199</v>
      </c>
      <c r="AD15" s="185"/>
      <c r="AE15" s="186">
        <f aca="true" t="shared" si="11" ref="AE15:AE19">IF(AB15="","",IF(AB15&gt;AD15,"○",IF(AB15&gt;=AD15,"△","●")))</f>
      </c>
      <c r="AF15" s="183"/>
      <c r="AG15" s="184" t="s">
        <v>199</v>
      </c>
      <c r="AH15" s="185"/>
      <c r="AI15" s="186">
        <f aca="true" t="shared" si="12" ref="AI15:AI19">IF(AF15="","",IF(AF15&gt;AH15,"○",IF(AF15&gt;=AH15,"△","●")))</f>
      </c>
      <c r="AJ15" s="183"/>
      <c r="AK15" s="184" t="s">
        <v>199</v>
      </c>
      <c r="AL15" s="185"/>
      <c r="AM15" s="186">
        <f aca="true" t="shared" si="13" ref="AM15:AM19">IF(AJ15="","",IF(AJ15&gt;AL15,"○",IF(AJ15&gt;=AL15,"△","●")))</f>
      </c>
      <c r="AN15" s="77"/>
      <c r="AO15" s="78"/>
      <c r="AP15" s="78"/>
      <c r="AQ15" s="78"/>
      <c r="AR15" s="98"/>
      <c r="AS15" s="99"/>
      <c r="AT15" s="100"/>
      <c r="AU15" s="78"/>
      <c r="AV15" s="101"/>
    </row>
    <row r="16" spans="1:48" s="1" customFormat="1" ht="13.5" customHeight="1">
      <c r="A16" s="88"/>
      <c r="B16" s="88"/>
      <c r="C16" s="38" t="str">
        <f>'[1]リーグ組合せ'!D4</f>
        <v>山手</v>
      </c>
      <c r="D16" s="148">
        <f ca="1">IF(OFFSET($H$8,COLUMN(H12)-COLUMN($H$8),ROW(H12)-ROW($H$8))="","",OFFSET($H$8,COLUMN(H12)-COLUMN($H$8),ROW(H12)-ROW($H$8)))</f>
      </c>
      <c r="E16" s="149"/>
      <c r="F16" s="149"/>
      <c r="G16" s="150"/>
      <c r="H16" s="148">
        <f ca="1">IF(OFFSET($L$12,COLUMN(L12)-COLUMN($L$12),ROW(L12)-ROW($L$12))="","",OFFSET($L$12,COLUMN(L12)-COLUMN($L$12),ROW(L12)-ROW($L$12)))</f>
      </c>
      <c r="I16" s="149"/>
      <c r="J16" s="149"/>
      <c r="K16" s="155"/>
      <c r="L16" s="187"/>
      <c r="M16" s="188"/>
      <c r="N16" s="188"/>
      <c r="O16" s="189"/>
      <c r="P16" s="172"/>
      <c r="Q16" s="173"/>
      <c r="R16" s="173"/>
      <c r="S16" s="174"/>
      <c r="T16" s="172"/>
      <c r="U16" s="173"/>
      <c r="V16" s="173"/>
      <c r="W16" s="174"/>
      <c r="X16" s="172"/>
      <c r="Y16" s="173"/>
      <c r="Z16" s="173"/>
      <c r="AA16" s="174"/>
      <c r="AB16" s="172"/>
      <c r="AC16" s="173"/>
      <c r="AD16" s="173"/>
      <c r="AE16" s="174"/>
      <c r="AF16" s="181"/>
      <c r="AG16" s="182"/>
      <c r="AH16" s="182"/>
      <c r="AI16" s="174"/>
      <c r="AJ16" s="172"/>
      <c r="AK16" s="173"/>
      <c r="AL16" s="173"/>
      <c r="AM16" s="174"/>
      <c r="AN16" s="77">
        <f>SUM(AO16:AQ17)</f>
        <v>0</v>
      </c>
      <c r="AO16" s="78">
        <f>COUNTIF(D16:AM19,"○")</f>
        <v>0</v>
      </c>
      <c r="AP16" s="78">
        <f>COUNTIF(D16:AM19,"●")</f>
        <v>0</v>
      </c>
      <c r="AQ16" s="78">
        <f>COUNTIF(D16:AM19,"△")</f>
        <v>0</v>
      </c>
      <c r="AR16" s="98" t="e">
        <f>AJ17+AJ19+AF17+AF19+AB17+AB19+X19+X17+T19+T17+P19+P17+L19+L17+H19+H17+D19+D17</f>
        <v>#VALUE!</v>
      </c>
      <c r="AS16" s="99" t="e">
        <f>AL19+AL17+AH19+AH17+AD19+AD17+Z19+Z17+V19+V17+R19+R17+N19+N17+J19+J17+F19+F17</f>
        <v>#VALUE!</v>
      </c>
      <c r="AT16" s="100" t="e">
        <f>AR16-AS16</f>
        <v>#VALUE!</v>
      </c>
      <c r="AU16" s="78">
        <f>SUM(AO18:AQ19)</f>
        <v>0</v>
      </c>
      <c r="AV16" s="102"/>
    </row>
    <row r="17" spans="1:48" s="1" customFormat="1" ht="13.5" customHeight="1">
      <c r="A17" s="88"/>
      <c r="B17" s="88"/>
      <c r="C17" s="38"/>
      <c r="D17" s="62">
        <f ca="1">IF(OFFSET($J$9,COLUMN($J$9)-COLUMN($J$9),ROW(J13)-ROW($J$9))="","",OFFSET($J$9,COLUMN($J$9)-COLUMN($J$9),ROW(J13)-ROW($J$9)))</f>
      </c>
      <c r="E17" s="16" t="s">
        <v>199</v>
      </c>
      <c r="F17" s="35">
        <f ca="1">IF(OFFSET($H$9,COLUMN(H13)-COLUMN($H$9),ROW(H13)-ROW($H$9))="","",OFFSET($H$9,COLUMN(H13)-COLUMN($H$9),ROW(H13)-ROW($H$9)))</f>
      </c>
      <c r="G17" s="35">
        <f t="shared" si="7"/>
      </c>
      <c r="H17" s="62">
        <f ca="1">IF(OFFSET($N$13,COLUMN($N$13)-COLUMN($N$13),ROW(N13)-ROW($N$13))="","",OFFSET($N$13,COLUMN($N$13)-COLUMN($N$13),ROW(N13)-ROW($N$13)))</f>
      </c>
      <c r="I17" s="16" t="s">
        <v>199</v>
      </c>
      <c r="J17" s="35">
        <f ca="1">IF(OFFSET($L$13,COLUMN(L13)-COLUMN($L$13),ROW(L13)-ROW($L$13))="","",OFFSET($L$13,COLUMN(L13)-COLUMN($L$13),ROW(L13)-ROW($L$13)))</f>
      </c>
      <c r="K17" s="44">
        <f aca="true" t="shared" si="14" ref="K17:K21">IF(H17="","",IF(H17&gt;J17,"○",IF(H17&gt;=J17,"△","●")))</f>
      </c>
      <c r="L17" s="190"/>
      <c r="M17" s="191"/>
      <c r="N17" s="192"/>
      <c r="O17" s="193"/>
      <c r="P17" s="176"/>
      <c r="Q17" s="177" t="s">
        <v>199</v>
      </c>
      <c r="R17" s="178"/>
      <c r="S17" s="179">
        <f t="shared" si="8"/>
      </c>
      <c r="T17" s="176"/>
      <c r="U17" s="177" t="s">
        <v>199</v>
      </c>
      <c r="V17" s="178"/>
      <c r="W17" s="179">
        <f t="shared" si="9"/>
      </c>
      <c r="X17" s="176"/>
      <c r="Y17" s="177" t="s">
        <v>199</v>
      </c>
      <c r="Z17" s="178"/>
      <c r="AA17" s="179">
        <f t="shared" si="10"/>
      </c>
      <c r="AB17" s="176"/>
      <c r="AC17" s="177" t="s">
        <v>199</v>
      </c>
      <c r="AD17" s="178"/>
      <c r="AE17" s="179">
        <f t="shared" si="11"/>
      </c>
      <c r="AF17" s="176"/>
      <c r="AG17" s="177" t="s">
        <v>199</v>
      </c>
      <c r="AH17" s="178"/>
      <c r="AI17" s="179">
        <f t="shared" si="12"/>
      </c>
      <c r="AJ17" s="176"/>
      <c r="AK17" s="177" t="s">
        <v>199</v>
      </c>
      <c r="AL17" s="178"/>
      <c r="AM17" s="179">
        <f t="shared" si="13"/>
      </c>
      <c r="AN17" s="77"/>
      <c r="AO17" s="78"/>
      <c r="AP17" s="78"/>
      <c r="AQ17" s="78"/>
      <c r="AR17" s="98"/>
      <c r="AS17" s="99"/>
      <c r="AT17" s="100"/>
      <c r="AU17" s="78"/>
      <c r="AV17" s="103"/>
    </row>
    <row r="18" spans="1:48" s="1" customFormat="1" ht="13.5" customHeight="1">
      <c r="A18" s="88"/>
      <c r="B18" s="88"/>
      <c r="C18" s="38"/>
      <c r="D18" s="143">
        <f ca="1">IF(OFFSET($H$10,COLUMN(H14)-COLUMN($H$10),ROW(H14)-ROW($H$10))="","",OFFSET($H$10,COLUMN(H14)-COLUMN($H$10),ROW(H14)-ROW($H$10)))</f>
      </c>
      <c r="E18" s="153"/>
      <c r="F18" s="153"/>
      <c r="G18" s="150"/>
      <c r="H18" s="143">
        <f ca="1">IF(OFFSET($L$14,COLUMN(L14)-COLUMN($L$14),ROW(L14)-ROW($L$14))="","",OFFSET($L$14,COLUMN(L14)-COLUMN($L$14),ROW(L14)-ROW($L$14)))</f>
      </c>
      <c r="I18" s="153"/>
      <c r="J18" s="153"/>
      <c r="K18" s="150"/>
      <c r="L18" s="194"/>
      <c r="M18" s="195"/>
      <c r="N18" s="195"/>
      <c r="O18" s="189"/>
      <c r="P18" s="181"/>
      <c r="Q18" s="182"/>
      <c r="R18" s="182"/>
      <c r="S18" s="174"/>
      <c r="T18" s="181"/>
      <c r="U18" s="182"/>
      <c r="V18" s="182"/>
      <c r="W18" s="174"/>
      <c r="X18" s="181"/>
      <c r="Y18" s="182"/>
      <c r="Z18" s="182"/>
      <c r="AA18" s="174"/>
      <c r="AB18" s="181"/>
      <c r="AC18" s="182"/>
      <c r="AD18" s="182"/>
      <c r="AE18" s="174"/>
      <c r="AF18" s="181"/>
      <c r="AG18" s="182"/>
      <c r="AH18" s="182"/>
      <c r="AI18" s="174"/>
      <c r="AJ18" s="181"/>
      <c r="AK18" s="182"/>
      <c r="AL18" s="182"/>
      <c r="AM18" s="174"/>
      <c r="AN18" s="77"/>
      <c r="AO18" s="78">
        <f>AO16*$AO$2</f>
        <v>0</v>
      </c>
      <c r="AP18" s="78">
        <f>AP16*$AP$2</f>
        <v>0</v>
      </c>
      <c r="AQ18" s="78">
        <f>AQ16*$AQ$2</f>
        <v>0</v>
      </c>
      <c r="AR18" s="98"/>
      <c r="AS18" s="99"/>
      <c r="AT18" s="100"/>
      <c r="AU18" s="78"/>
      <c r="AV18" s="103"/>
    </row>
    <row r="19" spans="1:48" s="1" customFormat="1" ht="13.5" customHeight="1">
      <c r="A19" s="88"/>
      <c r="B19" s="88"/>
      <c r="C19" s="38"/>
      <c r="D19" s="62">
        <f ca="1">IF(OFFSET($J$11,COLUMN($J$11)-COLUMN($J$11),ROW(J15)-ROW($J$11))="","",OFFSET($J$11,COLUMN($J$11)-COLUMN($J$11),ROW(J15)-ROW($J$11)))</f>
      </c>
      <c r="E19" s="16" t="s">
        <v>199</v>
      </c>
      <c r="F19" s="35">
        <f ca="1">IF(OFFSET($H$11,COLUMN(H15)-COLUMN($H$11),ROW(H15)-ROW($H$11))="","",OFFSET($H$11,COLUMN(H15)-COLUMN($H$11),ROW(H15)-ROW($H$11)))</f>
      </c>
      <c r="G19" s="44">
        <f aca="true" t="shared" si="15" ref="G19:G23">IF(D19="","",IF(D19&gt;F19,"○",IF(D19&gt;=F19,"△","●")))</f>
      </c>
      <c r="H19" s="27">
        <f ca="1">IF(OFFSET($N$15,COLUMN($N$15)-COLUMN($N$15),ROW(N15)-ROW($N$15))="","",OFFSET($N$15,COLUMN($N$15)-COLUMN($N$15),ROW(N15)-ROW($N$15)))</f>
      </c>
      <c r="I19" s="28" t="s">
        <v>199</v>
      </c>
      <c r="J19" s="29">
        <f ca="1">IF(OFFSET($L$15,COLUMN(L15)-COLUMN($L$15),ROW(L15)-ROW($L$15))="","",OFFSET($L$15,COLUMN(L15)-COLUMN($L$15),ROW(L15)-ROW($L$15)))</f>
      </c>
      <c r="K19" s="37">
        <f t="shared" si="14"/>
      </c>
      <c r="L19" s="196"/>
      <c r="M19" s="197"/>
      <c r="N19" s="198"/>
      <c r="O19" s="199"/>
      <c r="P19" s="183"/>
      <c r="Q19" s="184" t="s">
        <v>199</v>
      </c>
      <c r="R19" s="185"/>
      <c r="S19" s="186">
        <f t="shared" si="8"/>
      </c>
      <c r="T19" s="183"/>
      <c r="U19" s="184" t="s">
        <v>199</v>
      </c>
      <c r="V19" s="185"/>
      <c r="W19" s="186">
        <f t="shared" si="9"/>
      </c>
      <c r="X19" s="183"/>
      <c r="Y19" s="184" t="s">
        <v>199</v>
      </c>
      <c r="Z19" s="185"/>
      <c r="AA19" s="186">
        <f t="shared" si="10"/>
      </c>
      <c r="AB19" s="183"/>
      <c r="AC19" s="184" t="s">
        <v>199</v>
      </c>
      <c r="AD19" s="185"/>
      <c r="AE19" s="186">
        <f t="shared" si="11"/>
      </c>
      <c r="AF19" s="183"/>
      <c r="AG19" s="184" t="s">
        <v>199</v>
      </c>
      <c r="AH19" s="185"/>
      <c r="AI19" s="186">
        <f t="shared" si="12"/>
      </c>
      <c r="AJ19" s="183"/>
      <c r="AK19" s="184" t="s">
        <v>199</v>
      </c>
      <c r="AL19" s="185"/>
      <c r="AM19" s="186">
        <f t="shared" si="13"/>
      </c>
      <c r="AN19" s="77"/>
      <c r="AO19" s="78"/>
      <c r="AP19" s="78"/>
      <c r="AQ19" s="78"/>
      <c r="AR19" s="98"/>
      <c r="AS19" s="99"/>
      <c r="AT19" s="100"/>
      <c r="AU19" s="78"/>
      <c r="AV19" s="104"/>
    </row>
    <row r="20" spans="1:48" s="1" customFormat="1" ht="13.5" customHeight="1">
      <c r="A20" s="88"/>
      <c r="B20" s="88"/>
      <c r="C20" s="38" t="str">
        <f>'[1]リーグ組合せ'!D5</f>
        <v>加茂野</v>
      </c>
      <c r="D20" s="148">
        <f ca="1">IF(OFFSET($H$8,COLUMN(H16)-COLUMN($H$8),ROW(H16)-ROW($H$8))="","",OFFSET($H$8,COLUMN(H16)-COLUMN($H$8),ROW(H16)-ROW($H$8)))</f>
      </c>
      <c r="E20" s="149"/>
      <c r="F20" s="149"/>
      <c r="G20" s="155"/>
      <c r="H20" s="148">
        <f ca="1">IF(OFFSET($L$12,COLUMN(L16)-COLUMN($L$12),ROW(L16)-ROW($L$12))="","",OFFSET($L$12,COLUMN(L16)-COLUMN($L$12),ROW(L16)-ROW($L$12)))</f>
      </c>
      <c r="I20" s="149"/>
      <c r="J20" s="149"/>
      <c r="K20" s="155"/>
      <c r="L20" s="172">
        <f ca="1">IF(OFFSET($P$16,COLUMN(P16)-COLUMN($P$16),ROW(P16)-ROW($P$16))="","",OFFSET($P$16,COLUMN(P16)-COLUMN($P$16),ROW(P16)-ROW($P$16)))</f>
      </c>
      <c r="M20" s="173"/>
      <c r="N20" s="173"/>
      <c r="O20" s="200"/>
      <c r="P20" s="201"/>
      <c r="Q20" s="209"/>
      <c r="R20" s="209"/>
      <c r="S20" s="210"/>
      <c r="T20" s="172"/>
      <c r="U20" s="173"/>
      <c r="V20" s="173"/>
      <c r="W20" s="174"/>
      <c r="X20" s="172"/>
      <c r="Y20" s="173"/>
      <c r="Z20" s="173"/>
      <c r="AA20" s="174"/>
      <c r="AB20" s="172"/>
      <c r="AC20" s="173"/>
      <c r="AD20" s="173"/>
      <c r="AE20" s="174"/>
      <c r="AF20" s="172"/>
      <c r="AG20" s="173"/>
      <c r="AH20" s="173"/>
      <c r="AI20" s="174"/>
      <c r="AJ20" s="172"/>
      <c r="AK20" s="173"/>
      <c r="AL20" s="173"/>
      <c r="AM20" s="174"/>
      <c r="AN20" s="77">
        <f>SUM(AO20:AQ21)</f>
        <v>0</v>
      </c>
      <c r="AO20" s="78">
        <f>COUNTIF(D20:AM23,"○")</f>
        <v>0</v>
      </c>
      <c r="AP20" s="78">
        <f>COUNTIF(D20:AM23,"●")</f>
        <v>0</v>
      </c>
      <c r="AQ20" s="78">
        <f>COUNTIF(D20:AM23,"△")</f>
        <v>0</v>
      </c>
      <c r="AR20" s="216" t="e">
        <f>AJ21+AJ23+AF21+AF23+AB21+AB23+X23+X21+T23+T21+P23+P21+L23+L21+H23+H21+D23+D21</f>
        <v>#VALUE!</v>
      </c>
      <c r="AS20" s="99" t="e">
        <f>AL23+AL21+AH23+AH21+AD23+AD21+Z23+Z21+V23+V21+R23+R21+N23+N21+J23+J21+F23+F21</f>
        <v>#VALUE!</v>
      </c>
      <c r="AT20" s="100" t="e">
        <f>AR20-AS20</f>
        <v>#VALUE!</v>
      </c>
      <c r="AU20" s="78">
        <f>SUM(AO22:AQ23)</f>
        <v>0</v>
      </c>
      <c r="AV20" s="101"/>
    </row>
    <row r="21" spans="1:48" s="1" customFormat="1" ht="13.5" customHeight="1">
      <c r="A21" s="88"/>
      <c r="B21" s="88"/>
      <c r="C21" s="38"/>
      <c r="D21" s="62">
        <f ca="1">IF(OFFSET($J$9,COLUMN($J$9)-COLUMN($J$9),ROW(J17)-ROW($J$9))="","",OFFSET($J$9,COLUMN($J$9)-COLUMN($J$9),ROW(J17)-ROW($J$9)))</f>
      </c>
      <c r="E21" s="16" t="s">
        <v>199</v>
      </c>
      <c r="F21" s="35">
        <f ca="1">IF(OFFSET($H$9,COLUMN(H17)-COLUMN($H$9),ROW(H17)-ROW($H$9))="","",OFFSET($H$9,COLUMN(H17)-COLUMN($H$9),ROW(H17)-ROW($H$9)))</f>
      </c>
      <c r="G21" s="44">
        <f t="shared" si="15"/>
      </c>
      <c r="H21" s="62">
        <f ca="1">IF(OFFSET($N$13,COLUMN($N$13)-COLUMN($N$13),ROW(N17)-ROW($N$13))="","",OFFSET($N$13,COLUMN($N$13)-COLUMN($N$13),ROW(N17)-ROW($N$13)))</f>
      </c>
      <c r="I21" s="16" t="s">
        <v>199</v>
      </c>
      <c r="J21" s="35">
        <f ca="1">IF(OFFSET($L$13,COLUMN(L17)-COLUMN($L$13),ROW(L17)-ROW($L$13))="","",OFFSET($L$13,COLUMN(L17)-COLUMN($L$13),ROW(L17)-ROW($L$13)))</f>
      </c>
      <c r="K21" s="44">
        <f t="shared" si="14"/>
      </c>
      <c r="L21" s="202">
        <f ca="1">IF(OFFSET($R$17,COLUMN(R17)-COLUMN($R$17),ROW(R17)-ROW($R$17))="","",OFFSET($R$17,COLUMN(R17)-COLUMN($R$17),ROW(R17)-ROW($R$17)))</f>
      </c>
      <c r="M21" s="177" t="s">
        <v>199</v>
      </c>
      <c r="N21" s="203">
        <f ca="1">IF(OFFSET($P$17,COLUMN(P17)-COLUMN($P$17),ROW(P17)-ROW($P$17))="","",OFFSET($P$17,COLUMN(P17)-COLUMN($P$17),ROW(P17)-ROW($P$17)))</f>
      </c>
      <c r="O21" s="179">
        <f aca="true" t="shared" si="16" ref="O21:O25">IF(L21="","",IF(L21&gt;N21,"○",IF(L21&gt;=N21,"△","●")))</f>
      </c>
      <c r="P21" s="204"/>
      <c r="Q21" s="211"/>
      <c r="R21" s="211"/>
      <c r="S21" s="210"/>
      <c r="T21" s="176"/>
      <c r="U21" s="177" t="s">
        <v>200</v>
      </c>
      <c r="V21" s="178"/>
      <c r="W21" s="179">
        <f>IF(T21="","",IF(T21&gt;V21,"○",IF(T21&gt;=V21,"△","●")))</f>
      </c>
      <c r="X21" s="176"/>
      <c r="Y21" s="177" t="s">
        <v>199</v>
      </c>
      <c r="Z21" s="178"/>
      <c r="AA21" s="179">
        <f aca="true" t="shared" si="17" ref="AA21:AA25">IF(X21="","",IF(X21&gt;Z21,"○",IF(X21&gt;=Z21,"△","●")))</f>
      </c>
      <c r="AB21" s="176"/>
      <c r="AC21" s="177" t="s">
        <v>199</v>
      </c>
      <c r="AD21" s="178"/>
      <c r="AE21" s="179">
        <f aca="true" t="shared" si="18" ref="AE21:AE25">IF(AB21="","",IF(AB21&gt;AD21,"○",IF(AB21&gt;=AD21,"△","●")))</f>
      </c>
      <c r="AF21" s="176"/>
      <c r="AG21" s="177" t="s">
        <v>199</v>
      </c>
      <c r="AH21" s="178"/>
      <c r="AI21" s="179">
        <f aca="true" t="shared" si="19" ref="AI21:AI25">IF(AF21="","",IF(AF21&gt;AH21,"○",IF(AF21&gt;=AH21,"△","●")))</f>
      </c>
      <c r="AJ21" s="176"/>
      <c r="AK21" s="177" t="s">
        <v>199</v>
      </c>
      <c r="AL21" s="178"/>
      <c r="AM21" s="179">
        <f aca="true" t="shared" si="20" ref="AM21:AM25">IF(AJ21="","",IF(AJ21&gt;AL21,"○",IF(AJ21&gt;=AL21,"△","●")))</f>
      </c>
      <c r="AN21" s="77"/>
      <c r="AO21" s="78"/>
      <c r="AP21" s="78"/>
      <c r="AQ21" s="78"/>
      <c r="AR21" s="98"/>
      <c r="AS21" s="99"/>
      <c r="AT21" s="100"/>
      <c r="AU21" s="78"/>
      <c r="AV21" s="101"/>
    </row>
    <row r="22" spans="1:48" s="1" customFormat="1" ht="13.5" customHeight="1">
      <c r="A22" s="88"/>
      <c r="B22" s="88"/>
      <c r="C22" s="38"/>
      <c r="D22" s="143">
        <f ca="1">IF(OFFSET($H$10,COLUMN(H18)-COLUMN($H$10),ROW(H18)-ROW($H$10))="","",OFFSET($H$10,COLUMN(H18)-COLUMN($H$10),ROW(H18)-ROW($H$10)))</f>
      </c>
      <c r="E22" s="153"/>
      <c r="F22" s="153"/>
      <c r="G22" s="150"/>
      <c r="H22" s="143">
        <f ca="1">IF(OFFSET($L$14,COLUMN(L18)-COLUMN($L$14),ROW(L18)-ROW($L$14))="","",OFFSET($L$14,COLUMN(L18)-COLUMN($L$14),ROW(L18)-ROW($L$14)))</f>
      </c>
      <c r="I22" s="153"/>
      <c r="J22" s="153"/>
      <c r="K22" s="150"/>
      <c r="L22" s="181">
        <f ca="1">IF(OFFSET($P$18,COLUMN(P18)-COLUMN($P$18),ROW(P18)-ROW($P$18))="","",OFFSET($P$18,COLUMN(P18)-COLUMN($P$18),ROW(P18)-ROW($P$18)))</f>
      </c>
      <c r="M22" s="182"/>
      <c r="N22" s="182"/>
      <c r="O22" s="174"/>
      <c r="P22" s="204"/>
      <c r="Q22" s="211"/>
      <c r="R22" s="211"/>
      <c r="S22" s="210"/>
      <c r="T22" s="181"/>
      <c r="U22" s="182"/>
      <c r="V22" s="182"/>
      <c r="W22" s="174"/>
      <c r="X22" s="181"/>
      <c r="Y22" s="182"/>
      <c r="Z22" s="182"/>
      <c r="AA22" s="174"/>
      <c r="AB22" s="181"/>
      <c r="AC22" s="182"/>
      <c r="AD22" s="182"/>
      <c r="AE22" s="174"/>
      <c r="AF22" s="181"/>
      <c r="AG22" s="182"/>
      <c r="AH22" s="182"/>
      <c r="AI22" s="174"/>
      <c r="AJ22" s="181"/>
      <c r="AK22" s="182"/>
      <c r="AL22" s="182"/>
      <c r="AM22" s="174"/>
      <c r="AN22" s="77"/>
      <c r="AO22" s="78">
        <f>AO20*$AO$2</f>
        <v>0</v>
      </c>
      <c r="AP22" s="78">
        <f>AP20*$AP$2</f>
        <v>0</v>
      </c>
      <c r="AQ22" s="78">
        <f>AQ20*$AQ$2</f>
        <v>0</v>
      </c>
      <c r="AR22" s="98"/>
      <c r="AS22" s="99"/>
      <c r="AT22" s="100"/>
      <c r="AU22" s="78"/>
      <c r="AV22" s="101"/>
    </row>
    <row r="23" spans="1:48" s="1" customFormat="1" ht="13.5" customHeight="1">
      <c r="A23" s="88"/>
      <c r="B23" s="88"/>
      <c r="C23" s="38"/>
      <c r="D23" s="62">
        <f ca="1">IF(OFFSET($J$11,COLUMN($J$11)-COLUMN($J$11),ROW(J19)-ROW($J$11))="","",OFFSET($J$11,COLUMN($J$11)-COLUMN($J$11),ROW(J19)-ROW($J$11)))</f>
      </c>
      <c r="E23" s="16" t="s">
        <v>199</v>
      </c>
      <c r="F23" s="35">
        <f ca="1">IF(OFFSET($H$11,COLUMN(H19)-COLUMN($H$11),ROW(H19)-ROW($H$11))="","",OFFSET($H$11,COLUMN(H19)-COLUMN($H$11),ROW(H19)-ROW($H$11)))</f>
      </c>
      <c r="G23" s="37">
        <f t="shared" si="15"/>
      </c>
      <c r="H23" s="27">
        <f ca="1">IF(OFFSET($N$15,COLUMN($N$15)-COLUMN($N$15),ROW(N19)-ROW($N$15))="","",OFFSET($N$15,COLUMN($N$15)-COLUMN($N$15),ROW(N19)-ROW($N$15)))</f>
      </c>
      <c r="I23" s="28" t="s">
        <v>199</v>
      </c>
      <c r="J23" s="29">
        <f ca="1">IF(OFFSET($L$15,COLUMN(L19)-COLUMN($L$15),ROW(L19)-ROW($L$15))="","",OFFSET($L$15,COLUMN(L19)-COLUMN($L$15),ROW(L19)-ROW($L$15)))</f>
      </c>
      <c r="K23" s="37">
        <f aca="true" t="shared" si="21" ref="K23:K27">IF(H23="","",IF(H23&gt;J23,"○",IF(H23&gt;=J23,"△","●")))</f>
      </c>
      <c r="L23" s="183">
        <f ca="1">IF(OFFSET($R$19,COLUMN(R19)-COLUMN($R$19),ROW(R19)-ROW($R$19))="","",OFFSET($R$19,COLUMN(R19)-COLUMN($R$19),ROW(R19)-ROW($R$19)))</f>
      </c>
      <c r="M23" s="184" t="s">
        <v>199</v>
      </c>
      <c r="N23" s="185">
        <f ca="1">IF(OFFSET($P$19,COLUMN(P19)-COLUMN($P$19),ROW(P19)-ROW($P$19))="","",OFFSET($P$19,COLUMN(P19)-COLUMN($P$19),ROW(P19)-ROW($P$19)))</f>
      </c>
      <c r="O23" s="186">
        <f t="shared" si="16"/>
      </c>
      <c r="P23" s="205"/>
      <c r="Q23" s="212"/>
      <c r="R23" s="212"/>
      <c r="S23" s="213"/>
      <c r="T23" s="183"/>
      <c r="U23" s="184" t="s">
        <v>199</v>
      </c>
      <c r="V23" s="185"/>
      <c r="W23" s="186">
        <f>IF(T23="","",IF(T23&gt;V23,"○",IF(T23&gt;=V23,"△","●")))</f>
      </c>
      <c r="X23" s="183"/>
      <c r="Y23" s="184" t="s">
        <v>199</v>
      </c>
      <c r="Z23" s="185"/>
      <c r="AA23" s="186">
        <f t="shared" si="17"/>
      </c>
      <c r="AB23" s="183"/>
      <c r="AC23" s="184" t="s">
        <v>199</v>
      </c>
      <c r="AD23" s="185"/>
      <c r="AE23" s="186">
        <f t="shared" si="18"/>
      </c>
      <c r="AF23" s="183"/>
      <c r="AG23" s="184" t="s">
        <v>199</v>
      </c>
      <c r="AH23" s="185"/>
      <c r="AI23" s="186">
        <f t="shared" si="19"/>
      </c>
      <c r="AJ23" s="183"/>
      <c r="AK23" s="184" t="s">
        <v>199</v>
      </c>
      <c r="AL23" s="185"/>
      <c r="AM23" s="186">
        <f t="shared" si="20"/>
      </c>
      <c r="AN23" s="77"/>
      <c r="AO23" s="78"/>
      <c r="AP23" s="78"/>
      <c r="AQ23" s="78"/>
      <c r="AR23" s="98"/>
      <c r="AS23" s="99"/>
      <c r="AT23" s="100"/>
      <c r="AU23" s="78"/>
      <c r="AV23" s="101"/>
    </row>
    <row r="24" spans="1:48" s="1" customFormat="1" ht="13.5" customHeight="1">
      <c r="A24" s="88"/>
      <c r="B24" s="88"/>
      <c r="C24" s="38" t="str">
        <f>'[1]リーグ組合せ'!D6</f>
        <v>旭ヶ丘</v>
      </c>
      <c r="D24" s="148">
        <f ca="1">IF(OFFSET($H$8,COLUMN(H20)-COLUMN($H$8),ROW(H20)-ROW($H$8))="","",OFFSET($H$8,COLUMN(H20)-COLUMN($H$8),ROW(H20)-ROW($H$8)))</f>
      </c>
      <c r="E24" s="149"/>
      <c r="F24" s="149"/>
      <c r="G24" s="155"/>
      <c r="H24" s="148">
        <f ca="1">IF(OFFSET($L$12,COLUMN(L20)-COLUMN($L$12),ROW(L20)-ROW($L$12))="","",OFFSET($L$12,COLUMN(L20)-COLUMN($L$12),ROW(L20)-ROW($L$12)))</f>
      </c>
      <c r="I24" s="149"/>
      <c r="J24" s="149"/>
      <c r="K24" s="155"/>
      <c r="L24" s="172">
        <f ca="1">IF(OFFSET($P$16,COLUMN(P20)-COLUMN($P$16),ROW(P20)-ROW($P$16))="","",OFFSET($P$16,COLUMN(P20)-COLUMN($P$16),ROW(P20)-ROW($P$16)))</f>
      </c>
      <c r="M24" s="173"/>
      <c r="N24" s="173"/>
      <c r="O24" s="200"/>
      <c r="P24" s="172">
        <f ca="1">IF(OFFSET($T$20,COLUMN(T20)-COLUMN($T$20),ROW(T20)-ROW($T$20))="","",OFFSET($T$20,COLUMN(T20)-COLUMN($T$20),ROW(T20)-ROW($T$20)))</f>
      </c>
      <c r="Q24" s="173"/>
      <c r="R24" s="173"/>
      <c r="S24" s="200"/>
      <c r="T24" s="187"/>
      <c r="U24" s="188"/>
      <c r="V24" s="188"/>
      <c r="W24" s="189"/>
      <c r="X24" s="172"/>
      <c r="Y24" s="173"/>
      <c r="Z24" s="173"/>
      <c r="AA24" s="174"/>
      <c r="AB24" s="172"/>
      <c r="AC24" s="173"/>
      <c r="AD24" s="173"/>
      <c r="AE24" s="174"/>
      <c r="AF24" s="172"/>
      <c r="AG24" s="173"/>
      <c r="AH24" s="173"/>
      <c r="AI24" s="174"/>
      <c r="AJ24" s="172"/>
      <c r="AK24" s="173"/>
      <c r="AL24" s="173"/>
      <c r="AM24" s="174"/>
      <c r="AN24" s="77">
        <f>SUM(AO24:AQ25)</f>
        <v>0</v>
      </c>
      <c r="AO24" s="78">
        <f>COUNTIF(D24:AM27,"○")</f>
        <v>0</v>
      </c>
      <c r="AP24" s="78">
        <f>COUNTIF(D24:AM27,"●")</f>
        <v>0</v>
      </c>
      <c r="AQ24" s="78">
        <f>COUNTIF(D24:AM27,"△")</f>
        <v>0</v>
      </c>
      <c r="AR24" s="98" t="e">
        <f>AJ25+AJ27+AF25+AF27+AB25+AB27+X27+X25+T27+T25+P27+P25+L27+L25+H27+H25+D27+D25</f>
        <v>#VALUE!</v>
      </c>
      <c r="AS24" s="99" t="e">
        <f>AL27+AL25+AH27+AH25+AD27+AD25+Z27+Z25+V27+V25+R27+R25+N27+N25+J27+J25+F27+F25</f>
        <v>#VALUE!</v>
      </c>
      <c r="AT24" s="100" t="e">
        <f>AR24-AS24</f>
        <v>#VALUE!</v>
      </c>
      <c r="AU24" s="78">
        <f>SUM(AO26:AQ27)</f>
        <v>0</v>
      </c>
      <c r="AV24" s="101"/>
    </row>
    <row r="25" spans="1:48" s="1" customFormat="1" ht="13.5" customHeight="1">
      <c r="A25" s="88"/>
      <c r="B25" s="88"/>
      <c r="C25" s="38"/>
      <c r="D25" s="62">
        <f ca="1">IF(OFFSET($J$9,COLUMN($J$9)-COLUMN($J$9),ROW(J21)-ROW($J$9))="","",OFFSET($J$9,COLUMN($J$9)-COLUMN($J$9),ROW(J21)-ROW($J$9)))</f>
      </c>
      <c r="E25" s="16" t="s">
        <v>199</v>
      </c>
      <c r="F25" s="35">
        <f ca="1">IF(OFFSET($H$9,COLUMN(H21)-COLUMN($H$9),ROW(H21)-ROW($H$9))="","",OFFSET($H$9,COLUMN(H21)-COLUMN($H$9),ROW(H21)-ROW($H$9)))</f>
      </c>
      <c r="G25" s="44">
        <f aca="true" t="shared" si="22" ref="G25:G29">IF(D25="","",IF(D25&gt;F25,"○",IF(D25&gt;=F25,"△","●")))</f>
      </c>
      <c r="H25" s="62">
        <f ca="1">IF(OFFSET($N$13,COLUMN($N$13)-COLUMN($N$13),ROW(N21)-ROW($N$13))="","",OFFSET($N$13,COLUMN($N$13)-COLUMN($N$13),ROW(N21)-ROW($N$13)))</f>
      </c>
      <c r="I25" s="16" t="s">
        <v>199</v>
      </c>
      <c r="J25" s="35">
        <f ca="1">IF(OFFSET($L$13,COLUMN(L21)-COLUMN($L$13),ROW(L21)-ROW($L$13))="","",OFFSET($L$13,COLUMN(L21)-COLUMN($L$13),ROW(L21)-ROW($L$13)))</f>
      </c>
      <c r="K25" s="44">
        <f t="shared" si="21"/>
      </c>
      <c r="L25" s="202">
        <f ca="1">IF(OFFSET($R$17,COLUMN(R21)-COLUMN($R$17),ROW(R21)-ROW($R$17))="","",OFFSET($R$17,COLUMN(R21)-COLUMN($R$17),ROW(R21)-ROW($R$17)))</f>
      </c>
      <c r="M25" s="177" t="s">
        <v>199</v>
      </c>
      <c r="N25" s="203">
        <f ca="1">IF(OFFSET($P$17,COLUMN(P21)-COLUMN($P$17),ROW(P21)-ROW($P$17))="","",OFFSET($P$17,COLUMN(P21)-COLUMN($P$17),ROW(P21)-ROW($P$17)))</f>
      </c>
      <c r="O25" s="179">
        <f t="shared" si="16"/>
      </c>
      <c r="P25" s="202">
        <f ca="1">IF(OFFSET($V$21,COLUMN(V21)-COLUMN($V$21),ROW(V21)-ROW($V$21))="","",OFFSET($V$21,COLUMN(V21)-COLUMN($V$21),ROW(V21)-ROW($V$21)))</f>
      </c>
      <c r="Q25" s="177" t="s">
        <v>199</v>
      </c>
      <c r="R25" s="203">
        <f ca="1">IF(OFFSET($T$21,COLUMN(T21)-COLUMN($T$21),ROW(T21)-ROW($T$21))="","",OFFSET($T$21,COLUMN(T21)-COLUMN($T$21),ROW(T21)-ROW($T$21)))</f>
      </c>
      <c r="S25" s="179">
        <f aca="true" t="shared" si="23" ref="S25:S29">IF(P25="","",IF(P25&gt;R25,"○",IF(P25&gt;=R25,"△","●")))</f>
      </c>
      <c r="T25" s="190"/>
      <c r="U25" s="191"/>
      <c r="V25" s="192"/>
      <c r="W25" s="193"/>
      <c r="X25" s="176"/>
      <c r="Y25" s="177" t="s">
        <v>199</v>
      </c>
      <c r="Z25" s="178"/>
      <c r="AA25" s="179">
        <f t="shared" si="17"/>
      </c>
      <c r="AB25" s="176"/>
      <c r="AC25" s="177" t="s">
        <v>199</v>
      </c>
      <c r="AD25" s="178"/>
      <c r="AE25" s="179">
        <f t="shared" si="18"/>
      </c>
      <c r="AF25" s="176"/>
      <c r="AG25" s="177" t="s">
        <v>199</v>
      </c>
      <c r="AH25" s="178"/>
      <c r="AI25" s="179">
        <f t="shared" si="19"/>
      </c>
      <c r="AJ25" s="176"/>
      <c r="AK25" s="177" t="s">
        <v>199</v>
      </c>
      <c r="AL25" s="178"/>
      <c r="AM25" s="179">
        <f t="shared" si="20"/>
      </c>
      <c r="AN25" s="77"/>
      <c r="AO25" s="78"/>
      <c r="AP25" s="78"/>
      <c r="AQ25" s="78"/>
      <c r="AR25" s="98"/>
      <c r="AS25" s="99"/>
      <c r="AT25" s="100"/>
      <c r="AU25" s="78"/>
      <c r="AV25" s="101"/>
    </row>
    <row r="26" spans="1:48" s="1" customFormat="1" ht="13.5" customHeight="1">
      <c r="A26" s="88"/>
      <c r="B26" s="88"/>
      <c r="C26" s="38"/>
      <c r="D26" s="143">
        <f ca="1">IF(OFFSET($H$10,COLUMN(H22)-COLUMN($H$10),ROW(H22)-ROW($H$10))="","",OFFSET($H$10,COLUMN(H22)-COLUMN($H$10),ROW(H22)-ROW($H$10)))</f>
      </c>
      <c r="E26" s="153"/>
      <c r="F26" s="153"/>
      <c r="G26" s="150"/>
      <c r="H26" s="143">
        <f ca="1">IF(OFFSET($L$14,COLUMN(L22)-COLUMN($L$14),ROW(L22)-ROW($L$14))="","",OFFSET($L$14,COLUMN(L22)-COLUMN($L$14),ROW(L22)-ROW($L$14)))</f>
      </c>
      <c r="I26" s="153"/>
      <c r="J26" s="153"/>
      <c r="K26" s="150"/>
      <c r="L26" s="181">
        <f ca="1">IF(OFFSET($P$18,COLUMN(P22)-COLUMN($P$18),ROW(P22)-ROW($P$18))="","",OFFSET($P$18,COLUMN(P22)-COLUMN($P$18),ROW(P22)-ROW($P$18)))</f>
      </c>
      <c r="M26" s="182"/>
      <c r="N26" s="182"/>
      <c r="O26" s="174"/>
      <c r="P26" s="181">
        <f ca="1">IF(OFFSET($T$22,COLUMN(T22)-COLUMN($T$22),ROW(T22)-ROW($T$22))="","",OFFSET($T$22,COLUMN(T22)-COLUMN($T$22),ROW(T22)-ROW($T$22)))</f>
      </c>
      <c r="Q26" s="182"/>
      <c r="R26" s="182"/>
      <c r="S26" s="174"/>
      <c r="T26" s="194"/>
      <c r="U26" s="195"/>
      <c r="V26" s="195"/>
      <c r="W26" s="189"/>
      <c r="X26" s="181"/>
      <c r="Y26" s="182"/>
      <c r="Z26" s="182"/>
      <c r="AA26" s="174"/>
      <c r="AB26" s="181"/>
      <c r="AC26" s="182"/>
      <c r="AD26" s="182"/>
      <c r="AE26" s="174"/>
      <c r="AF26" s="181"/>
      <c r="AG26" s="182"/>
      <c r="AH26" s="182"/>
      <c r="AI26" s="174"/>
      <c r="AJ26" s="181"/>
      <c r="AK26" s="182"/>
      <c r="AL26" s="182"/>
      <c r="AM26" s="174"/>
      <c r="AN26" s="77"/>
      <c r="AO26" s="78">
        <f>AO24*$AO$2</f>
        <v>0</v>
      </c>
      <c r="AP26" s="78">
        <f>AP24*$AP$2</f>
        <v>0</v>
      </c>
      <c r="AQ26" s="78">
        <f>AQ24*$AQ$2</f>
        <v>0</v>
      </c>
      <c r="AR26" s="98"/>
      <c r="AS26" s="99"/>
      <c r="AT26" s="100"/>
      <c r="AU26" s="78"/>
      <c r="AV26" s="101"/>
    </row>
    <row r="27" spans="1:48" s="1" customFormat="1" ht="13.5" customHeight="1">
      <c r="A27" s="88"/>
      <c r="B27" s="88"/>
      <c r="C27" s="38"/>
      <c r="D27" s="62">
        <f ca="1">IF(OFFSET($J$11,COLUMN($J$11)-COLUMN($J$11),ROW(J23)-ROW($J$11))="","",OFFSET($J$11,COLUMN($J$11)-COLUMN($J$11),ROW(J23)-ROW($J$11)))</f>
      </c>
      <c r="E27" s="16" t="s">
        <v>199</v>
      </c>
      <c r="F27" s="35">
        <f ca="1">IF(OFFSET($H$11,COLUMN(H23)-COLUMN($H$11),ROW(H23)-ROW($H$11))="","",OFFSET($H$11,COLUMN(H23)-COLUMN($H$11),ROW(H23)-ROW($H$11)))</f>
      </c>
      <c r="G27" s="37">
        <f t="shared" si="22"/>
      </c>
      <c r="H27" s="27">
        <f ca="1">IF(OFFSET($N$15,COLUMN($N$15)-COLUMN($N$15),ROW(N23)-ROW($N$15))="","",OFFSET($N$15,COLUMN($N$15)-COLUMN($N$15),ROW(N23)-ROW($N$15)))</f>
      </c>
      <c r="I27" s="28" t="s">
        <v>199</v>
      </c>
      <c r="J27" s="29">
        <f ca="1">IF(OFFSET($L$15,COLUMN(L23)-COLUMN($L$15),ROW(L23)-ROW($L$15))="","",OFFSET($L$15,COLUMN(L23)-COLUMN($L$15),ROW(L23)-ROW($L$15)))</f>
      </c>
      <c r="K27" s="44">
        <f t="shared" si="21"/>
      </c>
      <c r="L27" s="183">
        <f ca="1">IF(OFFSET($R$19,COLUMN(R23)-COLUMN($R$19),ROW(R23)-ROW($R$19))="","",OFFSET($R$19,COLUMN(R23)-COLUMN($R$19),ROW(R23)-ROW($R$19)))</f>
      </c>
      <c r="M27" s="184" t="s">
        <v>199</v>
      </c>
      <c r="N27" s="185">
        <f ca="1">IF(OFFSET($P$19,COLUMN(P23)-COLUMN($P$19),ROW(P23)-ROW($P$19))="","",OFFSET($P$19,COLUMN(P23)-COLUMN($P$19),ROW(P23)-ROW($P$19)))</f>
      </c>
      <c r="O27" s="186">
        <f aca="true" t="shared" si="24" ref="O27:O31">IF(L27="","",IF(L27&gt;N27,"○",IF(L27&gt;=N27,"△","●")))</f>
      </c>
      <c r="P27" s="183">
        <f ca="1">IF(OFFSET($V$23,COLUMN(V23)-COLUMN($V$23),ROW(V23)-ROW($V$23))="","",OFFSET($V$23,COLUMN(V23)-COLUMN($V$23),ROW(V23)-ROW($V$23)))</f>
      </c>
      <c r="Q27" s="184" t="s">
        <v>199</v>
      </c>
      <c r="R27" s="185">
        <f ca="1">IF(OFFSET($T$23,COLUMN(T23)-COLUMN($T$23),ROW(T23)-ROW($T$23))="","",OFFSET($T$23,COLUMN(T23)-COLUMN($T$23),ROW(T23)-ROW($T$23)))</f>
      </c>
      <c r="S27" s="186">
        <f t="shared" si="23"/>
      </c>
      <c r="T27" s="196"/>
      <c r="U27" s="197"/>
      <c r="V27" s="198"/>
      <c r="W27" s="199"/>
      <c r="X27" s="183"/>
      <c r="Y27" s="184" t="s">
        <v>199</v>
      </c>
      <c r="Z27" s="185"/>
      <c r="AA27" s="186">
        <f>IF(X27="","",IF(X27&gt;Z27,"○",IF(X27&gt;=Z27,"△","●")))</f>
      </c>
      <c r="AB27" s="183"/>
      <c r="AC27" s="184" t="s">
        <v>199</v>
      </c>
      <c r="AD27" s="185"/>
      <c r="AE27" s="186">
        <f aca="true" t="shared" si="25" ref="AE27:AE31">IF(AB27="","",IF(AB27&gt;AD27,"○",IF(AB27&gt;=AD27,"△","●")))</f>
      </c>
      <c r="AF27" s="183"/>
      <c r="AG27" s="184" t="s">
        <v>199</v>
      </c>
      <c r="AH27" s="185"/>
      <c r="AI27" s="186">
        <f aca="true" t="shared" si="26" ref="AI27:AI31">IF(AF27="","",IF(AF27&gt;AH27,"○",IF(AF27&gt;=AH27,"△","●")))</f>
      </c>
      <c r="AJ27" s="183"/>
      <c r="AK27" s="184" t="s">
        <v>199</v>
      </c>
      <c r="AL27" s="185"/>
      <c r="AM27" s="186">
        <f aca="true" t="shared" si="27" ref="AM27:AM31">IF(AJ27="","",IF(AJ27&gt;AL27,"○",IF(AJ27&gt;=AL27,"△","●")))</f>
      </c>
      <c r="AN27" s="77"/>
      <c r="AO27" s="78"/>
      <c r="AP27" s="78"/>
      <c r="AQ27" s="78"/>
      <c r="AR27" s="98"/>
      <c r="AS27" s="99"/>
      <c r="AT27" s="100"/>
      <c r="AU27" s="78"/>
      <c r="AV27" s="101"/>
    </row>
    <row r="28" spans="1:48" s="1" customFormat="1" ht="13.5" customHeight="1">
      <c r="A28" s="88"/>
      <c r="B28" s="88"/>
      <c r="C28" s="38" t="str">
        <f>'[1]リーグ組合せ'!D7</f>
        <v>武儀</v>
      </c>
      <c r="D28" s="148">
        <f ca="1">IF(OFFSET($H$8,COLUMN(H24)-COLUMN($H$8),ROW(H24)-ROW($H$8))="","",OFFSET($H$8,COLUMN(H24)-COLUMN($H$8),ROW(H24)-ROW($H$8)))</f>
      </c>
      <c r="E28" s="149"/>
      <c r="F28" s="149"/>
      <c r="G28" s="155"/>
      <c r="H28" s="148">
        <f ca="1">IF(OFFSET($L$12,COLUMN(L24)-COLUMN($L$12),ROW(L24)-ROW($L$12))="","",OFFSET($L$12,COLUMN(L24)-COLUMN($L$12),ROW(L24)-ROW($L$12)))</f>
      </c>
      <c r="I28" s="149"/>
      <c r="J28" s="149"/>
      <c r="K28" s="155"/>
      <c r="L28" s="172">
        <f ca="1">IF(OFFSET($P$16,COLUMN(P24)-COLUMN($P$16),ROW(P24)-ROW($P$16))="","",OFFSET($P$16,COLUMN(P24)-COLUMN($P$16),ROW(P24)-ROW($P$16)))</f>
      </c>
      <c r="M28" s="173"/>
      <c r="N28" s="173"/>
      <c r="O28" s="200"/>
      <c r="P28" s="172">
        <f ca="1">IF(OFFSET($T$20,COLUMN(T24)-COLUMN($T$20),ROW(T24)-ROW($T$20))="","",OFFSET($T$20,COLUMN(T24)-COLUMN($T$20),ROW(T24)-ROW($T$20)))</f>
      </c>
      <c r="Q28" s="173"/>
      <c r="R28" s="173"/>
      <c r="S28" s="200"/>
      <c r="T28" s="172">
        <f ca="1">IF(OFFSET($X$24,COLUMN(X24)-COLUMN($X$24),ROW(X24)-ROW($X$24))="","",OFFSET($X$24,COLUMN(X24)-COLUMN($X$24),ROW(X24)-ROW($X$24)))</f>
      </c>
      <c r="U28" s="173"/>
      <c r="V28" s="173"/>
      <c r="W28" s="200"/>
      <c r="X28" s="187"/>
      <c r="Y28" s="188"/>
      <c r="Z28" s="188"/>
      <c r="AA28" s="189"/>
      <c r="AB28" s="172"/>
      <c r="AC28" s="173"/>
      <c r="AD28" s="173"/>
      <c r="AE28" s="174"/>
      <c r="AF28" s="172"/>
      <c r="AG28" s="173"/>
      <c r="AH28" s="173"/>
      <c r="AI28" s="174"/>
      <c r="AJ28" s="172"/>
      <c r="AK28" s="173"/>
      <c r="AL28" s="173"/>
      <c r="AM28" s="174"/>
      <c r="AN28" s="77">
        <f>SUM(AO28:AQ29)</f>
        <v>0</v>
      </c>
      <c r="AO28" s="78">
        <f>COUNTIF(D28:AM31,"○")</f>
        <v>0</v>
      </c>
      <c r="AP28" s="78">
        <f>COUNTIF(D28:AM31,"●")</f>
        <v>0</v>
      </c>
      <c r="AQ28" s="78">
        <f>COUNTIF(D28:AM31,"△")</f>
        <v>0</v>
      </c>
      <c r="AR28" s="98" t="e">
        <f>AJ29+AJ31+AF29+AF31+AB29+AB31+X31+X29+T31+T29+P31+P29+L31+L29+H31+H29+D31+D29</f>
        <v>#VALUE!</v>
      </c>
      <c r="AS28" s="99" t="e">
        <f>AL31+AL29+AH31+AH29+AD31+AD29+Z31+Z29+V31+V29+R31+R29+N31+N29+J31+J29+F31+F29</f>
        <v>#VALUE!</v>
      </c>
      <c r="AT28" s="100" t="e">
        <f>AR28-AS28</f>
        <v>#VALUE!</v>
      </c>
      <c r="AU28" s="78">
        <f>SUM(AO30:AQ31)</f>
        <v>0</v>
      </c>
      <c r="AV28" s="217"/>
    </row>
    <row r="29" spans="1:48" s="1" customFormat="1" ht="13.5" customHeight="1">
      <c r="A29" s="88"/>
      <c r="B29" s="88"/>
      <c r="C29" s="38"/>
      <c r="D29" s="62">
        <f ca="1">IF(OFFSET($J$9,COLUMN($J$9)-COLUMN($J$9),ROW(J25)-ROW($J$9))="","",OFFSET($J$9,COLUMN($J$9)-COLUMN($J$9),ROW(J25)-ROW($J$9)))</f>
      </c>
      <c r="E29" s="16" t="s">
        <v>199</v>
      </c>
      <c r="F29" s="35">
        <f ca="1">IF(OFFSET($H$9,COLUMN(H25)-COLUMN($H$9),ROW(H25)-ROW($H$9))="","",OFFSET($H$9,COLUMN(H25)-COLUMN($H$9),ROW(H25)-ROW($H$9)))</f>
      </c>
      <c r="G29" s="44">
        <f t="shared" si="22"/>
      </c>
      <c r="H29" s="62">
        <f ca="1">IF(OFFSET($N$13,COLUMN($N$13)-COLUMN($N$13),ROW(N25)-ROW($N$13))="","",OFFSET($N$13,COLUMN($N$13)-COLUMN($N$13),ROW(N25)-ROW($N$13)))</f>
      </c>
      <c r="I29" s="16" t="s">
        <v>199</v>
      </c>
      <c r="J29" s="35">
        <f ca="1">IF(OFFSET($L$13,COLUMN(L25)-COLUMN($L$13),ROW(L25)-ROW($L$13))="","",OFFSET($L$13,COLUMN(L25)-COLUMN($L$13),ROW(L25)-ROW($L$13)))</f>
      </c>
      <c r="K29" s="44">
        <f aca="true" t="shared" si="28" ref="K29:K33">IF(H29="","",IF(H29&gt;J29,"○",IF(H29&gt;=J29,"△","●")))</f>
      </c>
      <c r="L29" s="202">
        <f ca="1">IF(OFFSET($R$17,COLUMN(R25)-COLUMN($R$17),ROW(R25)-ROW($R$17))="","",OFFSET($R$17,COLUMN(R25)-COLUMN($R$17),ROW(R25)-ROW($R$17)))</f>
      </c>
      <c r="M29" s="177" t="s">
        <v>199</v>
      </c>
      <c r="N29" s="203">
        <f ca="1">IF(OFFSET($P$17,COLUMN(P25)-COLUMN($P$17),ROW(P25)-ROW($P$17))="","",OFFSET($P$17,COLUMN(P25)-COLUMN($P$17),ROW(P25)-ROW($P$17)))</f>
      </c>
      <c r="O29" s="179">
        <f t="shared" si="24"/>
      </c>
      <c r="P29" s="202">
        <f ca="1">IF(OFFSET($V$21,COLUMN(V25)-COLUMN($V$21),ROW(V25)-ROW($V$21))="","",OFFSET($V$21,COLUMN(V25)-COLUMN($V$21),ROW(V25)-ROW($V$21)))</f>
      </c>
      <c r="Q29" s="177" t="s">
        <v>199</v>
      </c>
      <c r="R29" s="203">
        <f ca="1">IF(OFFSET($T$21,COLUMN(T25)-COLUMN($T$21),ROW(T25)-ROW($T$21))="","",OFFSET($T$21,COLUMN(T25)-COLUMN($T$21),ROW(T25)-ROW($T$21)))</f>
      </c>
      <c r="S29" s="179">
        <f t="shared" si="23"/>
      </c>
      <c r="T29" s="202">
        <f ca="1">IF(OFFSET($Z$25,COLUMN(Z25)-COLUMN($Z$25),ROW(Z25)-ROW($Z$25))="","",OFFSET($Z$25,COLUMN(Z25)-COLUMN($Z$25),ROW(Z25)-ROW($Z$25)))</f>
      </c>
      <c r="U29" s="177" t="s">
        <v>199</v>
      </c>
      <c r="V29" s="203">
        <f ca="1">IF(OFFSET($X$25,COLUMN(X25)-COLUMN($X$25),ROW(X25)-ROW($X$25))="","",OFFSET($X$25,COLUMN(X25)-COLUMN($X$25),ROW(X25)-ROW($X$25)))</f>
      </c>
      <c r="W29" s="179">
        <f aca="true" t="shared" si="29" ref="W29:W33">IF(T29="","",IF(T29&gt;V29,"○",IF(T29&gt;=V29,"△","●")))</f>
      </c>
      <c r="X29" s="190"/>
      <c r="Y29" s="191"/>
      <c r="Z29" s="192"/>
      <c r="AA29" s="193"/>
      <c r="AB29" s="176"/>
      <c r="AC29" s="177" t="s">
        <v>199</v>
      </c>
      <c r="AD29" s="178"/>
      <c r="AE29" s="179">
        <f t="shared" si="25"/>
      </c>
      <c r="AF29" s="176"/>
      <c r="AG29" s="177" t="s">
        <v>199</v>
      </c>
      <c r="AH29" s="178"/>
      <c r="AI29" s="179">
        <f t="shared" si="26"/>
      </c>
      <c r="AJ29" s="176"/>
      <c r="AK29" s="177" t="s">
        <v>199</v>
      </c>
      <c r="AL29" s="178"/>
      <c r="AM29" s="179">
        <f t="shared" si="27"/>
      </c>
      <c r="AN29" s="77"/>
      <c r="AO29" s="78"/>
      <c r="AP29" s="78"/>
      <c r="AQ29" s="78"/>
      <c r="AR29" s="98"/>
      <c r="AS29" s="99"/>
      <c r="AT29" s="100"/>
      <c r="AU29" s="78"/>
      <c r="AV29" s="217"/>
    </row>
    <row r="30" spans="1:48" s="1" customFormat="1" ht="13.5" customHeight="1">
      <c r="A30" s="88"/>
      <c r="B30" s="88"/>
      <c r="C30" s="38"/>
      <c r="D30" s="143">
        <f ca="1">IF(OFFSET($H$10,COLUMN(H26)-COLUMN($H$10),ROW(H26)-ROW($H$10))="","",OFFSET($H$10,COLUMN(H26)-COLUMN($H$10),ROW(H26)-ROW($H$10)))</f>
      </c>
      <c r="E30" s="153"/>
      <c r="F30" s="153"/>
      <c r="G30" s="150"/>
      <c r="H30" s="143">
        <f ca="1">IF(OFFSET($L$14,COLUMN(L26)-COLUMN($L$14),ROW(L26)-ROW($L$14))="","",OFFSET($L$14,COLUMN(L26)-COLUMN($L$14),ROW(L26)-ROW($L$14)))</f>
      </c>
      <c r="I30" s="153"/>
      <c r="J30" s="153"/>
      <c r="K30" s="150"/>
      <c r="L30" s="181">
        <f ca="1">IF(OFFSET($P$18,COLUMN(P26)-COLUMN($P$18),ROW(P26)-ROW($P$18))="","",OFFSET($P$18,COLUMN(P26)-COLUMN($P$18),ROW(P26)-ROW($P$18)))</f>
      </c>
      <c r="M30" s="182"/>
      <c r="N30" s="182"/>
      <c r="O30" s="174"/>
      <c r="P30" s="181">
        <f ca="1">IF(OFFSET($T$22,COLUMN(T26)-COLUMN($T$22),ROW(T26)-ROW($T$22))="","",OFFSET($T$22,COLUMN(T26)-COLUMN($T$22),ROW(T26)-ROW($T$22)))</f>
      </c>
      <c r="Q30" s="182"/>
      <c r="R30" s="182"/>
      <c r="S30" s="174"/>
      <c r="T30" s="181">
        <f ca="1">IF(OFFSET($X$26,COLUMN(X26)-COLUMN($X$26),ROW(X26)-ROW($X$26))="","",OFFSET($X$26,COLUMN(X26)-COLUMN($X$26),ROW(X26)-ROW($X$26)))</f>
      </c>
      <c r="U30" s="182"/>
      <c r="V30" s="182"/>
      <c r="W30" s="174"/>
      <c r="X30" s="194"/>
      <c r="Y30" s="195"/>
      <c r="Z30" s="195"/>
      <c r="AA30" s="189"/>
      <c r="AB30" s="181"/>
      <c r="AC30" s="182"/>
      <c r="AD30" s="182"/>
      <c r="AE30" s="174"/>
      <c r="AF30" s="181"/>
      <c r="AG30" s="182"/>
      <c r="AH30" s="182"/>
      <c r="AI30" s="174"/>
      <c r="AJ30" s="181"/>
      <c r="AK30" s="182"/>
      <c r="AL30" s="182"/>
      <c r="AM30" s="174"/>
      <c r="AN30" s="77"/>
      <c r="AO30" s="78">
        <f>AO28*$AO$2</f>
        <v>0</v>
      </c>
      <c r="AP30" s="78">
        <f>AP28*$AP$2</f>
        <v>0</v>
      </c>
      <c r="AQ30" s="78">
        <f>AQ28*$AQ$2</f>
        <v>0</v>
      </c>
      <c r="AR30" s="98"/>
      <c r="AS30" s="99"/>
      <c r="AT30" s="100"/>
      <c r="AU30" s="78"/>
      <c r="AV30" s="217"/>
    </row>
    <row r="31" spans="1:48" s="1" customFormat="1" ht="13.5" customHeight="1">
      <c r="A31" s="88"/>
      <c r="B31" s="88"/>
      <c r="C31" s="38"/>
      <c r="D31" s="62">
        <f ca="1">IF(OFFSET($J$11,COLUMN($J$11)-COLUMN($J$11),ROW(J27)-ROW($J$11))="","",OFFSET($J$11,COLUMN($J$11)-COLUMN($J$11),ROW(J27)-ROW($J$11)))</f>
      </c>
      <c r="E31" s="16" t="s">
        <v>199</v>
      </c>
      <c r="F31" s="35">
        <f ca="1">IF(OFFSET($H$11,COLUMN(H27)-COLUMN($H$11),ROW(H27)-ROW($H$11))="","",OFFSET($H$11,COLUMN(H27)-COLUMN($H$11),ROW(H27)-ROW($H$11)))</f>
      </c>
      <c r="G31" s="37">
        <f aca="true" t="shared" si="30" ref="G31:G35">IF(D31="","",IF(D31&gt;F31,"○",IF(D31&gt;=F31,"△","●")))</f>
      </c>
      <c r="H31" s="27">
        <f ca="1">IF(OFFSET($N$15,COLUMN($N$15)-COLUMN($N$15),ROW(N27)-ROW($N$15))="","",OFFSET($N$15,COLUMN($N$15)-COLUMN($N$15),ROW(N27)-ROW($N$15)))</f>
      </c>
      <c r="I31" s="28" t="s">
        <v>199</v>
      </c>
      <c r="J31" s="29">
        <f ca="1">IF(OFFSET($L$15,COLUMN(L27)-COLUMN($L$15),ROW(L27)-ROW($L$15))="","",OFFSET($L$15,COLUMN(L27)-COLUMN($L$15),ROW(L27)-ROW($L$15)))</f>
      </c>
      <c r="K31" s="37">
        <f t="shared" si="28"/>
      </c>
      <c r="L31" s="183">
        <f ca="1">IF(OFFSET($R$19,COLUMN(R27)-COLUMN($R$19),ROW(R27)-ROW($R$19))="","",OFFSET($R$19,COLUMN(R27)-COLUMN($R$19),ROW(R27)-ROW($R$19)))</f>
      </c>
      <c r="M31" s="184" t="s">
        <v>199</v>
      </c>
      <c r="N31" s="185">
        <f ca="1">IF(OFFSET($P$19,COLUMN(P27)-COLUMN($P$19),ROW(P27)-ROW($P$19))="","",OFFSET($P$19,COLUMN(P27)-COLUMN($P$19),ROW(P27)-ROW($P$19)))</f>
      </c>
      <c r="O31" s="186">
        <f t="shared" si="24"/>
      </c>
      <c r="P31" s="183">
        <f ca="1">IF(OFFSET($V$23,COLUMN(V27)-COLUMN($V$23),ROW(V27)-ROW($V$23))="","",OFFSET($V$23,COLUMN(V27)-COLUMN($V$23),ROW(V27)-ROW($V$23)))</f>
      </c>
      <c r="Q31" s="184" t="s">
        <v>199</v>
      </c>
      <c r="R31" s="185">
        <f ca="1">IF(OFFSET($T$23,COLUMN(T27)-COLUMN($T$23),ROW(T27)-ROW($T$23))="","",OFFSET($T$23,COLUMN(T27)-COLUMN($T$23),ROW(T27)-ROW($T$23)))</f>
      </c>
      <c r="S31" s="186">
        <f aca="true" t="shared" si="31" ref="S31:S35">IF(P31="","",IF(P31&gt;R31,"○",IF(P31&gt;=R31,"△","●")))</f>
      </c>
      <c r="T31" s="183">
        <f ca="1">IF(OFFSET($Z$27,COLUMN(Z27)-COLUMN($Z$27),ROW(Z27)-ROW($Z$27))="","",OFFSET($Z$27,COLUMN(Z27)-COLUMN($Z$27),ROW(Z27)-ROW($Z$27)))</f>
      </c>
      <c r="U31" s="184" t="s">
        <v>199</v>
      </c>
      <c r="V31" s="185">
        <f ca="1">IF(OFFSET($X$27,COLUMN(X27)-COLUMN($X$27),ROW(X27)-ROW($X$27))="","",OFFSET($X$27,COLUMN(X27)-COLUMN($X$27),ROW(X27)-ROW($X$27)))</f>
      </c>
      <c r="W31" s="186">
        <f t="shared" si="29"/>
      </c>
      <c r="X31" s="196"/>
      <c r="Y31" s="197"/>
      <c r="Z31" s="198"/>
      <c r="AA31" s="199"/>
      <c r="AB31" s="183"/>
      <c r="AC31" s="184" t="s">
        <v>199</v>
      </c>
      <c r="AD31" s="185"/>
      <c r="AE31" s="186">
        <f t="shared" si="25"/>
      </c>
      <c r="AF31" s="183"/>
      <c r="AG31" s="184" t="s">
        <v>199</v>
      </c>
      <c r="AH31" s="185"/>
      <c r="AI31" s="186">
        <f t="shared" si="26"/>
      </c>
      <c r="AJ31" s="183"/>
      <c r="AK31" s="184" t="s">
        <v>199</v>
      </c>
      <c r="AL31" s="185"/>
      <c r="AM31" s="186">
        <f t="shared" si="27"/>
      </c>
      <c r="AN31" s="77"/>
      <c r="AO31" s="78"/>
      <c r="AP31" s="78"/>
      <c r="AQ31" s="78"/>
      <c r="AR31" s="98"/>
      <c r="AS31" s="99"/>
      <c r="AT31" s="100"/>
      <c r="AU31" s="78"/>
      <c r="AV31" s="217"/>
    </row>
    <row r="32" spans="1:48" s="1" customFormat="1" ht="13.5" customHeight="1">
      <c r="A32" s="88"/>
      <c r="B32" s="88"/>
      <c r="C32" s="38" t="str">
        <f>'[1]リーグ組合せ'!D8</f>
        <v>桜ヶ丘</v>
      </c>
      <c r="D32" s="148">
        <f ca="1">IF(OFFSET($H$8,COLUMN(H28)-COLUMN($H$8),ROW(H28)-ROW($H$8))="","",OFFSET($H$8,COLUMN(H28)-COLUMN($H$8),ROW(H28)-ROW($H$8)))</f>
      </c>
      <c r="E32" s="149"/>
      <c r="F32" s="149"/>
      <c r="G32" s="155"/>
      <c r="H32" s="148">
        <f ca="1">IF(OFFSET($L$12,COLUMN(L28)-COLUMN($L$12),ROW(L28)-ROW($L$12))="","",OFFSET($L$12,COLUMN(L28)-COLUMN($L$12),ROW(L28)-ROW($L$12)))</f>
      </c>
      <c r="I32" s="149"/>
      <c r="J32" s="149"/>
      <c r="K32" s="155"/>
      <c r="L32" s="172">
        <f ca="1">IF(OFFSET($P$16,COLUMN(P28)-COLUMN($P$16),ROW(P28)-ROW($P$16))="","",OFFSET($P$16,COLUMN(P28)-COLUMN($P$16),ROW(P28)-ROW($P$16)))</f>
      </c>
      <c r="M32" s="173"/>
      <c r="N32" s="173"/>
      <c r="O32" s="200"/>
      <c r="P32" s="172">
        <f ca="1">IF(OFFSET($T$20,COLUMN(T28)-COLUMN($T$20),ROW(T28)-ROW($T$20))="","",OFFSET($T$20,COLUMN(T28)-COLUMN($T$20),ROW(T28)-ROW($T$20)))</f>
      </c>
      <c r="Q32" s="173"/>
      <c r="R32" s="173"/>
      <c r="S32" s="200"/>
      <c r="T32" s="172">
        <f ca="1">IF(OFFSET($X$24,COLUMN(X28)-COLUMN($X$24),ROW(X28)-ROW($X$24))="","",OFFSET($X$24,COLUMN(X28)-COLUMN($X$24),ROW(X28)-ROW($X$24)))</f>
      </c>
      <c r="U32" s="173"/>
      <c r="V32" s="173"/>
      <c r="W32" s="200"/>
      <c r="X32" s="172">
        <f ca="1">IF(OFFSET($AB$28,COLUMN(AB28)-COLUMN($AB$28),ROW(AB28)-ROW($AB$28))="","",OFFSET($AB$28,COLUMN(AB28)-COLUMN($AB$28),ROW(AB28)-ROW($AB$28)))</f>
      </c>
      <c r="Y32" s="173"/>
      <c r="Z32" s="173"/>
      <c r="AA32" s="200"/>
      <c r="AB32" s="187"/>
      <c r="AC32" s="188"/>
      <c r="AD32" s="188"/>
      <c r="AE32" s="189"/>
      <c r="AF32" s="172"/>
      <c r="AG32" s="173"/>
      <c r="AH32" s="173"/>
      <c r="AI32" s="174"/>
      <c r="AJ32" s="172"/>
      <c r="AK32" s="173"/>
      <c r="AL32" s="173"/>
      <c r="AM32" s="174"/>
      <c r="AN32" s="77">
        <f>SUM(AO32:AQ33)</f>
        <v>0</v>
      </c>
      <c r="AO32" s="78">
        <f>COUNTIF(D32:AM35,"○")</f>
        <v>0</v>
      </c>
      <c r="AP32" s="78">
        <f>COUNTIF(D32:AM35,"●")</f>
        <v>0</v>
      </c>
      <c r="AQ32" s="78">
        <f>COUNTIF(D32:AM35,"△")</f>
        <v>0</v>
      </c>
      <c r="AR32" s="98" t="e">
        <f>AJ33+AJ35+AF33+AF35+AB33+AB35+X35+X33+T35+T33+P35+P33+L35+L33+H35+H33+D35+D33</f>
        <v>#VALUE!</v>
      </c>
      <c r="AS32" s="99" t="e">
        <f>AL35+AL33+AH35+AH33+AD35+AD33+Z35+Z33+V35+V33+R35+R33+N35+N33+J35+J33+F35+F33</f>
        <v>#VALUE!</v>
      </c>
      <c r="AT32" s="100" t="e">
        <f>AR32-AS32</f>
        <v>#VALUE!</v>
      </c>
      <c r="AU32" s="78">
        <f>SUM(AO34:AQ35)</f>
        <v>0</v>
      </c>
      <c r="AV32" s="101"/>
    </row>
    <row r="33" spans="1:48" s="1" customFormat="1" ht="13.5" customHeight="1">
      <c r="A33" s="88"/>
      <c r="B33" s="88"/>
      <c r="C33" s="38"/>
      <c r="D33" s="62">
        <f ca="1">IF(OFFSET($J$9,COLUMN($J$9)-COLUMN($J$9),ROW(J29)-ROW($J$9))="","",OFFSET($J$9,COLUMN($J$9)-COLUMN($J$9),ROW(J29)-ROW($J$9)))</f>
      </c>
      <c r="E33" s="16" t="s">
        <v>199</v>
      </c>
      <c r="F33" s="35">
        <f ca="1">IF(OFFSET($H$9,COLUMN(H29)-COLUMN($H$9),ROW(H29)-ROW($H$9))="","",OFFSET($H$9,COLUMN(H29)-COLUMN($H$9),ROW(H29)-ROW($H$9)))</f>
      </c>
      <c r="G33" s="44">
        <f t="shared" si="30"/>
      </c>
      <c r="H33" s="62">
        <f ca="1">IF(OFFSET($N$13,COLUMN($N$13)-COLUMN($N$13),ROW(N29)-ROW($N$13))="","",OFFSET($N$13,COLUMN($N$13)-COLUMN($N$13),ROW(N29)-ROW($N$13)))</f>
      </c>
      <c r="I33" s="16" t="s">
        <v>199</v>
      </c>
      <c r="J33" s="35">
        <f ca="1">IF(OFFSET($L$13,COLUMN(L29)-COLUMN($L$13),ROW(L29)-ROW($L$13))="","",OFFSET($L$13,COLUMN(L29)-COLUMN($L$13),ROW(L29)-ROW($L$13)))</f>
      </c>
      <c r="K33" s="44">
        <f t="shared" si="28"/>
      </c>
      <c r="L33" s="202">
        <f ca="1">IF(OFFSET($R$17,COLUMN(R29)-COLUMN($R$17),ROW(R29)-ROW($R$17))="","",OFFSET($R$17,COLUMN(R29)-COLUMN($R$17),ROW(R29)-ROW($R$17)))</f>
      </c>
      <c r="M33" s="177" t="s">
        <v>199</v>
      </c>
      <c r="N33" s="203">
        <f ca="1">IF(OFFSET($P$17,COLUMN(P29)-COLUMN($P$17),ROW(P29)-ROW($P$17))="","",OFFSET($P$17,COLUMN(P29)-COLUMN($P$17),ROW(P29)-ROW($P$17)))</f>
      </c>
      <c r="O33" s="179">
        <f aca="true" t="shared" si="32" ref="O33:O37">IF(L33="","",IF(L33&gt;N33,"○",IF(L33&gt;=N33,"△","●")))</f>
      </c>
      <c r="P33" s="202">
        <f ca="1">IF(OFFSET($V$21,COLUMN(V29)-COLUMN($V$21),ROW(V29)-ROW($V$21))="","",OFFSET($V$21,COLUMN(V29)-COLUMN($V$21),ROW(V29)-ROW($V$21)))</f>
      </c>
      <c r="Q33" s="177" t="s">
        <v>199</v>
      </c>
      <c r="R33" s="203">
        <f ca="1">IF(OFFSET($T$21,COLUMN(T29)-COLUMN($T$21),ROW(T29)-ROW($T$21))="","",OFFSET($T$21,COLUMN(T29)-COLUMN($T$21),ROW(T29)-ROW($T$21)))</f>
      </c>
      <c r="S33" s="179">
        <f t="shared" si="31"/>
      </c>
      <c r="T33" s="202">
        <f ca="1">IF(OFFSET($Z$25,COLUMN(Z29)-COLUMN($Z$25),ROW(Z29)-ROW($Z$25))="","",OFFSET($Z$25,COLUMN(Z29)-COLUMN($Z$25),ROW(Z29)-ROW($Z$25)))</f>
      </c>
      <c r="U33" s="177" t="s">
        <v>199</v>
      </c>
      <c r="V33" s="203">
        <f ca="1">IF(OFFSET($X$25,COLUMN(X29)-COLUMN($X$25),ROW(X29)-ROW($X$25))="","",OFFSET($X$25,COLUMN(X29)-COLUMN($X$25),ROW(X29)-ROW($X$25)))</f>
      </c>
      <c r="W33" s="179">
        <f t="shared" si="29"/>
      </c>
      <c r="X33" s="202">
        <f ca="1">IF(OFFSET($AD$29,COLUMN(AD29)-COLUMN($AD$29),ROW(AD29)-ROW($AD$29))="","",OFFSET($AD$29,COLUMN(AD29)-COLUMN($AD$29),ROW(AD29)-ROW($AD$29)))</f>
      </c>
      <c r="Y33" s="177" t="s">
        <v>199</v>
      </c>
      <c r="Z33" s="203">
        <f ca="1">IF(OFFSET($AB$29,COLUMN(AB29)-COLUMN($AB$29),ROW(AB29)-ROW($AB$29))="","",OFFSET($AB$29,COLUMN(AB29)-COLUMN($AB$29),ROW(AB29)-ROW($AB$29)))</f>
      </c>
      <c r="AA33" s="179">
        <f aca="true" t="shared" si="33" ref="AA33:AA37">IF(X33="","",IF(X33&gt;Z33,"○",IF(X33&gt;=Z33,"△","●")))</f>
      </c>
      <c r="AB33" s="190"/>
      <c r="AC33" s="191"/>
      <c r="AD33" s="192"/>
      <c r="AE33" s="193"/>
      <c r="AF33" s="176"/>
      <c r="AG33" s="177" t="s">
        <v>199</v>
      </c>
      <c r="AH33" s="178"/>
      <c r="AI33" s="179">
        <f>IF(AF33="","",IF(AF33&gt;AH33,"○",IF(AF33&gt;=AH33,"△","●")))</f>
      </c>
      <c r="AJ33" s="176"/>
      <c r="AK33" s="177" t="s">
        <v>199</v>
      </c>
      <c r="AL33" s="178"/>
      <c r="AM33" s="179">
        <f aca="true" t="shared" si="34" ref="AM33:AM37">IF(AJ33="","",IF(AJ33&gt;AL33,"○",IF(AJ33&gt;=AL33,"△","●")))</f>
      </c>
      <c r="AN33" s="77"/>
      <c r="AO33" s="78"/>
      <c r="AP33" s="78"/>
      <c r="AQ33" s="78"/>
      <c r="AR33" s="98"/>
      <c r="AS33" s="99"/>
      <c r="AT33" s="100"/>
      <c r="AU33" s="78"/>
      <c r="AV33" s="101"/>
    </row>
    <row r="34" spans="1:48" s="1" customFormat="1" ht="13.5" customHeight="1">
      <c r="A34" s="88"/>
      <c r="B34" s="88"/>
      <c r="C34" s="38"/>
      <c r="D34" s="143">
        <f ca="1">IF(OFFSET($H$10,COLUMN(H30)-COLUMN($H$10),ROW(H30)-ROW($H$10))="","",OFFSET($H$10,COLUMN(H30)-COLUMN($H$10),ROW(H30)-ROW($H$10)))</f>
      </c>
      <c r="E34" s="153"/>
      <c r="F34" s="153"/>
      <c r="G34" s="150"/>
      <c r="H34" s="143">
        <f ca="1">IF(OFFSET($L$14,COLUMN(L30)-COLUMN($L$14),ROW(L30)-ROW($L$14))="","",OFFSET($L$14,COLUMN(L30)-COLUMN($L$14),ROW(L30)-ROW($L$14)))</f>
      </c>
      <c r="I34" s="153"/>
      <c r="J34" s="153"/>
      <c r="K34" s="150"/>
      <c r="L34" s="181">
        <f ca="1">IF(OFFSET($P$18,COLUMN(P30)-COLUMN($P$18),ROW(P30)-ROW($P$18))="","",OFFSET($P$18,COLUMN(P30)-COLUMN($P$18),ROW(P30)-ROW($P$18)))</f>
      </c>
      <c r="M34" s="182"/>
      <c r="N34" s="182"/>
      <c r="O34" s="174"/>
      <c r="P34" s="181">
        <f ca="1">IF(OFFSET($T$22,COLUMN(T30)-COLUMN($T$22),ROW(T30)-ROW($T$22))="","",OFFSET($T$22,COLUMN(T30)-COLUMN($T$22),ROW(T30)-ROW($T$22)))</f>
      </c>
      <c r="Q34" s="182"/>
      <c r="R34" s="182"/>
      <c r="S34" s="174"/>
      <c r="T34" s="181">
        <f ca="1">IF(OFFSET($X$26,COLUMN(X30)-COLUMN($X$26),ROW(X30)-ROW($X$26))="","",OFFSET($X$26,COLUMN(X30)-COLUMN($X$26),ROW(X30)-ROW($X$26)))</f>
      </c>
      <c r="U34" s="182"/>
      <c r="V34" s="182"/>
      <c r="W34" s="174"/>
      <c r="X34" s="181">
        <f ca="1">IF(OFFSET($AB$30,COLUMN(AB30)-COLUMN($AB$30),ROW(AB30)-ROW($AB$30))="","",OFFSET($AB$30,COLUMN(AB30)-COLUMN($AB$30),ROW(AB30)-ROW($AB$30)))</f>
      </c>
      <c r="Y34" s="182"/>
      <c r="Z34" s="182"/>
      <c r="AA34" s="174"/>
      <c r="AB34" s="194"/>
      <c r="AC34" s="195"/>
      <c r="AD34" s="195"/>
      <c r="AE34" s="189"/>
      <c r="AF34" s="181"/>
      <c r="AG34" s="182"/>
      <c r="AH34" s="182"/>
      <c r="AI34" s="174"/>
      <c r="AJ34" s="181"/>
      <c r="AK34" s="182"/>
      <c r="AL34" s="182"/>
      <c r="AM34" s="174"/>
      <c r="AN34" s="77"/>
      <c r="AO34" s="78">
        <f>AO32*$AO$2</f>
        <v>0</v>
      </c>
      <c r="AP34" s="78">
        <f>AP32*$AP$2</f>
        <v>0</v>
      </c>
      <c r="AQ34" s="78">
        <f>AQ32*$AQ$2</f>
        <v>0</v>
      </c>
      <c r="AR34" s="98"/>
      <c r="AS34" s="99"/>
      <c r="AT34" s="100"/>
      <c r="AU34" s="78"/>
      <c r="AV34" s="101"/>
    </row>
    <row r="35" spans="1:48" s="1" customFormat="1" ht="13.5" customHeight="1">
      <c r="A35" s="88"/>
      <c r="B35" s="88"/>
      <c r="C35" s="38"/>
      <c r="D35" s="62">
        <f ca="1">IF(OFFSET($J$11,COLUMN($J$11)-COLUMN($J$11),ROW(J31)-ROW($J$11))="","",OFFSET($J$11,COLUMN($J$11)-COLUMN($J$11),ROW(J31)-ROW($J$11)))</f>
      </c>
      <c r="E35" s="16" t="s">
        <v>199</v>
      </c>
      <c r="F35" s="35">
        <f ca="1">IF(OFFSET($H$11,COLUMN(H31)-COLUMN($H$11),ROW(H31)-ROW($H$11))="","",OFFSET($H$11,COLUMN(H31)-COLUMN($H$11),ROW(H31)-ROW($H$11)))</f>
      </c>
      <c r="G35" s="37">
        <f t="shared" si="30"/>
      </c>
      <c r="H35" s="27">
        <f ca="1">IF(OFFSET($N$15,COLUMN($N$15)-COLUMN($N$15),ROW(N31)-ROW($N$15))="","",OFFSET($N$15,COLUMN($N$15)-COLUMN($N$15),ROW(N31)-ROW($N$15)))</f>
      </c>
      <c r="I35" s="28" t="s">
        <v>199</v>
      </c>
      <c r="J35" s="29">
        <f ca="1">IF(OFFSET($L$15,COLUMN(L31)-COLUMN($L$15),ROW(L31)-ROW($L$15))="","",OFFSET($L$15,COLUMN(L31)-COLUMN($L$15),ROW(L31)-ROW($L$15)))</f>
      </c>
      <c r="K35" s="37">
        <f aca="true" t="shared" si="35" ref="K35:K39">IF(H35="","",IF(H35&gt;J35,"○",IF(H35&gt;=J35,"△","●")))</f>
      </c>
      <c r="L35" s="183">
        <f ca="1">IF(OFFSET($R$19,COLUMN(R31)-COLUMN($R$19),ROW(R31)-ROW($R$19))="","",OFFSET($R$19,COLUMN(R31)-COLUMN($R$19),ROW(R31)-ROW($R$19)))</f>
      </c>
      <c r="M35" s="184" t="s">
        <v>199</v>
      </c>
      <c r="N35" s="185">
        <f ca="1">IF(OFFSET($P$19,COLUMN(P31)-COLUMN($P$19),ROW(P31)-ROW($P$19))="","",OFFSET($P$19,COLUMN(P31)-COLUMN($P$19),ROW(P31)-ROW($P$19)))</f>
      </c>
      <c r="O35" s="186">
        <f t="shared" si="32"/>
      </c>
      <c r="P35" s="183">
        <f ca="1">IF(OFFSET($V$23,COLUMN(V31)-COLUMN($V$23),ROW(V31)-ROW($V$23))="","",OFFSET($V$23,COLUMN(V31)-COLUMN($V$23),ROW(V31)-ROW($V$23)))</f>
      </c>
      <c r="Q35" s="184" t="s">
        <v>199</v>
      </c>
      <c r="R35" s="185">
        <f ca="1">IF(OFFSET($T$23,COLUMN(T31)-COLUMN($T$23),ROW(T31)-ROW($T$23))="","",OFFSET($T$23,COLUMN(T31)-COLUMN($T$23),ROW(T31)-ROW($T$23)))</f>
      </c>
      <c r="S35" s="186">
        <f t="shared" si="31"/>
      </c>
      <c r="T35" s="183">
        <f ca="1">IF(OFFSET($Z$27,COLUMN(Z31)-COLUMN($Z$27),ROW(Z31)-ROW($Z$27))="","",OFFSET($Z$27,COLUMN(Z31)-COLUMN($Z$27),ROW(Z31)-ROW($Z$27)))</f>
      </c>
      <c r="U35" s="184" t="s">
        <v>199</v>
      </c>
      <c r="V35" s="185">
        <f ca="1">IF(OFFSET($T$23,COLUMN(X31)-COLUMN($T$23),ROW(X31)-ROW($T$23))="","",OFFSET($T$23,COLUMN(X31)-COLUMN($T$23),ROW(X31)-ROW($T$23)))</f>
      </c>
      <c r="W35" s="186">
        <f aca="true" t="shared" si="36" ref="W35:W39">IF(T35="","",IF(T35&gt;V35,"○",IF(T35&gt;=V35,"△","●")))</f>
      </c>
      <c r="X35" s="183">
        <f ca="1">IF(OFFSET($AD$31,COLUMN(AD31)-COLUMN($AD$31),ROW(AD31)-ROW($AD$31))="","",OFFSET($AD$31,COLUMN(AD31)-COLUMN($AD$31),ROW(AD31)-ROW($AD$31)))</f>
      </c>
      <c r="Y35" s="184" t="s">
        <v>199</v>
      </c>
      <c r="Z35" s="185">
        <f ca="1">IF(OFFSET($T$31,COLUMN(AB31)-COLUMN($T$31),ROW(AB31)-ROW($T$31))="","",OFFSET($T$31,COLUMN(AB31)-COLUMN($T$31),ROW(AB31)-ROW($T$31)))</f>
      </c>
      <c r="AA35" s="186">
        <f t="shared" si="33"/>
      </c>
      <c r="AB35" s="196"/>
      <c r="AC35" s="197"/>
      <c r="AD35" s="198"/>
      <c r="AE35" s="199"/>
      <c r="AF35" s="183"/>
      <c r="AG35" s="184" t="s">
        <v>199</v>
      </c>
      <c r="AH35" s="185"/>
      <c r="AI35" s="186">
        <f>IF(AF35="","",IF(AF35&gt;AH35,"○",IF(AF35&gt;=AH35,"△","●")))</f>
      </c>
      <c r="AJ35" s="183"/>
      <c r="AK35" s="184" t="s">
        <v>199</v>
      </c>
      <c r="AL35" s="185"/>
      <c r="AM35" s="186">
        <f t="shared" si="34"/>
      </c>
      <c r="AN35" s="77"/>
      <c r="AO35" s="78"/>
      <c r="AP35" s="78"/>
      <c r="AQ35" s="78"/>
      <c r="AR35" s="98"/>
      <c r="AS35" s="99"/>
      <c r="AT35" s="100"/>
      <c r="AU35" s="78"/>
      <c r="AV35" s="101"/>
    </row>
    <row r="36" spans="1:48" s="1" customFormat="1" ht="13.5" customHeight="1">
      <c r="A36" s="88"/>
      <c r="B36" s="88"/>
      <c r="C36" s="38" t="str">
        <f>'[1]リーグ組合せ'!D9</f>
        <v>土田</v>
      </c>
      <c r="D36" s="148">
        <f ca="1">IF(OFFSET($H$8,COLUMN(H32)-COLUMN($H$8),ROW(H32)-ROW($H$8))="","",OFFSET($H$8,COLUMN(H32)-COLUMN($H$8),ROW(H32)-ROW($H$8)))</f>
      </c>
      <c r="E36" s="149"/>
      <c r="F36" s="149"/>
      <c r="G36" s="155"/>
      <c r="H36" s="148">
        <f ca="1">IF(OFFSET($L$12,COLUMN(L32)-COLUMN($L$12),ROW(L32)-ROW($L$12))="","",OFFSET($L$12,COLUMN(L32)-COLUMN($L$12),ROW(L32)-ROW($L$12)))</f>
      </c>
      <c r="I36" s="149"/>
      <c r="J36" s="149"/>
      <c r="K36" s="155"/>
      <c r="L36" s="172">
        <f ca="1">IF(OFFSET($P$16,COLUMN(P32)-COLUMN($P$16),ROW(P32)-ROW($P$16))="","",OFFSET($P$16,COLUMN(P32)-COLUMN($P$16),ROW(P32)-ROW($P$16)))</f>
      </c>
      <c r="M36" s="173"/>
      <c r="N36" s="173"/>
      <c r="O36" s="200"/>
      <c r="P36" s="172">
        <f ca="1">IF(OFFSET($T$20,COLUMN(T32)-COLUMN($T$20),ROW(T32)-ROW($T$20))="","",OFFSET($T$20,COLUMN(T32)-COLUMN($T$20),ROW(T32)-ROW($T$20)))</f>
      </c>
      <c r="Q36" s="173"/>
      <c r="R36" s="173"/>
      <c r="S36" s="200"/>
      <c r="T36" s="172">
        <f ca="1">IF(OFFSET($X$24,COLUMN(X32)-COLUMN($X$24),ROW(X32)-ROW($X$24))="","",OFFSET($X$24,COLUMN(X32)-COLUMN($X$24),ROW(X32)-ROW($X$24)))</f>
      </c>
      <c r="U36" s="173"/>
      <c r="V36" s="173"/>
      <c r="W36" s="200"/>
      <c r="X36" s="172">
        <f ca="1">IF(OFFSET($AB$28,COLUMN(AB32)-COLUMN($AB$28),ROW(AB32)-ROW($AB$28))="","",OFFSET($AB$28,COLUMN(AB32)-COLUMN($AB$28),ROW(AB32)-ROW($AB$28)))</f>
      </c>
      <c r="Y36" s="173"/>
      <c r="Z36" s="173"/>
      <c r="AA36" s="200"/>
      <c r="AB36" s="172">
        <f ca="1">IF(OFFSET($AF$32,COLUMN(AF32)-COLUMN($AF$32),ROW(AF32)-ROW($AF$32))="","",OFFSET($AF$32,COLUMN(AF32)-COLUMN($AF$32),ROW(AF32)-ROW($AF$32)))</f>
      </c>
      <c r="AC36" s="173"/>
      <c r="AD36" s="173"/>
      <c r="AE36" s="200"/>
      <c r="AF36" s="187"/>
      <c r="AG36" s="188"/>
      <c r="AH36" s="188"/>
      <c r="AI36" s="189"/>
      <c r="AJ36" s="172"/>
      <c r="AK36" s="173"/>
      <c r="AL36" s="173"/>
      <c r="AM36" s="174"/>
      <c r="AN36" s="77">
        <f>SUM(AO36:AQ37)</f>
        <v>0</v>
      </c>
      <c r="AO36" s="78">
        <f>COUNTIF(D36:AM39,"○")</f>
        <v>0</v>
      </c>
      <c r="AP36" s="78">
        <f>COUNTIF(D36:AM39,"●")</f>
        <v>0</v>
      </c>
      <c r="AQ36" s="78">
        <f>COUNTIF(D36:AM39,"△")</f>
        <v>0</v>
      </c>
      <c r="AR36" s="98" t="e">
        <f>AJ37+AJ39+AF37+AF39+AB37+AB39+X39+X37+T39+T37+P39+P37+L39+L37+H39+H37+D39+D37</f>
        <v>#VALUE!</v>
      </c>
      <c r="AS36" s="99" t="e">
        <f>AL39+AL37+AH39+AH37+AD39+AD37+Z39+Z37+V39+V37+R39+R37+N39+N37+J39+J37+F39+F37</f>
        <v>#VALUE!</v>
      </c>
      <c r="AT36" s="100" t="e">
        <f>AR36-AS36</f>
        <v>#VALUE!</v>
      </c>
      <c r="AU36" s="78">
        <f>SUM(AO38:AQ39)</f>
        <v>0</v>
      </c>
      <c r="AV36" s="218"/>
    </row>
    <row r="37" spans="1:48" s="1" customFormat="1" ht="13.5" customHeight="1">
      <c r="A37" s="88"/>
      <c r="B37" s="88"/>
      <c r="C37" s="38"/>
      <c r="D37" s="62">
        <f ca="1">IF(OFFSET($J$9,COLUMN($J$9)-COLUMN($J$9),ROW(J33)-ROW($J$9))="","",OFFSET($J$9,COLUMN($J$9)-COLUMN($J$9),ROW(J33)-ROW($J$9)))</f>
      </c>
      <c r="E37" s="16" t="s">
        <v>199</v>
      </c>
      <c r="F37" s="35">
        <f ca="1">IF(OFFSET($H$9,COLUMN(H33)-COLUMN($H$9),ROW(H33)-ROW($H$9))="","",OFFSET($H$9,COLUMN(H33)-COLUMN($H$9),ROW(H33)-ROW($H$9)))</f>
      </c>
      <c r="G37" s="44">
        <f aca="true" t="shared" si="37" ref="G37:G41">IF(D37="","",IF(D37&gt;F37,"○",IF(D37&gt;=F37,"△","●")))</f>
      </c>
      <c r="H37" s="62">
        <f ca="1">IF(OFFSET($N$13,COLUMN($N$13)-COLUMN($N$13),ROW(N33)-ROW($N$13))="","",OFFSET($N$13,COLUMN($N$13)-COLUMN($N$13),ROW(N33)-ROW($N$13)))</f>
      </c>
      <c r="I37" s="16" t="s">
        <v>199</v>
      </c>
      <c r="J37" s="35">
        <f ca="1">IF(OFFSET($L$13,COLUMN(L33)-COLUMN($L$13),ROW(L33)-ROW($L$13))="","",OFFSET($L$13,COLUMN(L33)-COLUMN($L$13),ROW(L33)-ROW($L$13)))</f>
      </c>
      <c r="K37" s="44">
        <f t="shared" si="35"/>
      </c>
      <c r="L37" s="202">
        <f ca="1">IF(OFFSET($R$17,COLUMN(R33)-COLUMN($R$17),ROW(R33)-ROW($R$17))="","",OFFSET($R$17,COLUMN(R33)-COLUMN($R$17),ROW(R33)-ROW($R$17)))</f>
      </c>
      <c r="M37" s="177" t="s">
        <v>199</v>
      </c>
      <c r="N37" s="203">
        <f ca="1">IF(OFFSET($P$17,COLUMN(P33)-COLUMN($P$17),ROW(P33)-ROW($P$17))="","",OFFSET($P$17,COLUMN(P33)-COLUMN($P$17),ROW(P33)-ROW($P$17)))</f>
      </c>
      <c r="O37" s="179">
        <f t="shared" si="32"/>
      </c>
      <c r="P37" s="202">
        <f ca="1">IF(OFFSET($V$21,COLUMN(V33)-COLUMN($V$21),ROW(V33)-ROW($V$21))="","",OFFSET($V$21,COLUMN(V33)-COLUMN($V$21),ROW(V33)-ROW($V$21)))</f>
      </c>
      <c r="Q37" s="177" t="s">
        <v>199</v>
      </c>
      <c r="R37" s="203">
        <f ca="1">IF(OFFSET($T$21,COLUMN(T33)-COLUMN($T$21),ROW(T33)-ROW($T$21))="","",OFFSET($T$21,COLUMN(T33)-COLUMN($T$21),ROW(T33)-ROW($T$21)))</f>
      </c>
      <c r="S37" s="179">
        <f aca="true" t="shared" si="38" ref="S37:S41">IF(P37="","",IF(P37&gt;R37,"○",IF(P37&gt;=R37,"△","●")))</f>
      </c>
      <c r="T37" s="202">
        <f ca="1">IF(OFFSET($Z$25,COLUMN(Z33)-COLUMN($Z$25),ROW(Z33)-ROW($Z$25))="","",OFFSET($Z$25,COLUMN(Z33)-COLUMN($Z$25),ROW(Z33)-ROW($Z$25)))</f>
      </c>
      <c r="U37" s="177" t="s">
        <v>199</v>
      </c>
      <c r="V37" s="203">
        <f ca="1">IF(OFFSET($X$25,COLUMN(X33)-COLUMN($X$25),ROW(X33)-ROW($X$25))="","",OFFSET($X$25,COLUMN(X33)-COLUMN($X$25),ROW(X33)-ROW($X$25)))</f>
      </c>
      <c r="W37" s="179">
        <f t="shared" si="36"/>
      </c>
      <c r="X37" s="202">
        <f ca="1">IF(OFFSET($AD$29,COLUMN(AD33)-COLUMN($AD$29),ROW(AD33)-ROW($AD$29))="","",OFFSET($AD$29,COLUMN(AD33)-COLUMN($AD$29),ROW(AD33)-ROW($AD$29)))</f>
      </c>
      <c r="Y37" s="177" t="s">
        <v>199</v>
      </c>
      <c r="Z37" s="203">
        <f ca="1">IF(OFFSET($AB$29,COLUMN(AB33)-COLUMN($AB$29),ROW(AB33)-ROW($AB$29))="","",OFFSET($AB$29,COLUMN(AB33)-COLUMN($AB$29),ROW(AB33)-ROW($AB$29)))</f>
      </c>
      <c r="AA37" s="179">
        <f t="shared" si="33"/>
      </c>
      <c r="AB37" s="202">
        <f ca="1">IF(OFFSET($AH$33,COLUMN(AH33)-COLUMN($AH$33),ROW(AH33)-ROW($AH$33))="","",OFFSET($AH$33,COLUMN(AH33)-COLUMN($AH$33),ROW(AH33)-ROW($AH$33)))</f>
      </c>
      <c r="AC37" s="177" t="s">
        <v>199</v>
      </c>
      <c r="AD37" s="203">
        <f ca="1">IF(OFFSET($AF$33,COLUMN(AF33)-COLUMN($AF$33),ROW(AF33)-ROW($AF$33))="","",OFFSET($AF$33,COLUMN(AF33)-COLUMN($AF$33),ROW(AF33)-ROW($AF$33)))</f>
      </c>
      <c r="AE37" s="179">
        <f aca="true" t="shared" si="39" ref="AE37:AE41">IF(AB37="","",IF(AB37&gt;AD37,"○",IF(AB37&gt;=AD37,"△","●")))</f>
      </c>
      <c r="AF37" s="190"/>
      <c r="AG37" s="191"/>
      <c r="AH37" s="192"/>
      <c r="AI37" s="193"/>
      <c r="AJ37" s="176"/>
      <c r="AK37" s="177" t="s">
        <v>199</v>
      </c>
      <c r="AL37" s="178"/>
      <c r="AM37" s="179">
        <f t="shared" si="34"/>
      </c>
      <c r="AN37" s="77"/>
      <c r="AO37" s="78"/>
      <c r="AP37" s="78"/>
      <c r="AQ37" s="78"/>
      <c r="AR37" s="98"/>
      <c r="AS37" s="99"/>
      <c r="AT37" s="100"/>
      <c r="AU37" s="78"/>
      <c r="AV37" s="218"/>
    </row>
    <row r="38" spans="1:48" s="1" customFormat="1" ht="13.5" customHeight="1">
      <c r="A38" s="88"/>
      <c r="B38" s="88"/>
      <c r="C38" s="38"/>
      <c r="D38" s="143">
        <f ca="1">IF(OFFSET($H$10,COLUMN(H34)-COLUMN($H$10),ROW(H34)-ROW($H$10))="","",OFFSET($H$10,COLUMN(H34)-COLUMN($H$10),ROW(H34)-ROW($H$10)))</f>
      </c>
      <c r="E38" s="153"/>
      <c r="F38" s="153"/>
      <c r="G38" s="150"/>
      <c r="H38" s="143">
        <f ca="1">IF(OFFSET($L$14,COLUMN(L34)-COLUMN($L$14),ROW(L34)-ROW($L$14))="","",OFFSET($L$14,COLUMN(L34)-COLUMN($L$14),ROW(L34)-ROW($L$14)))</f>
      </c>
      <c r="I38" s="153"/>
      <c r="J38" s="153"/>
      <c r="K38" s="150"/>
      <c r="L38" s="181">
        <f ca="1">IF(OFFSET($P$18,COLUMN(P34)-COLUMN($P$18),ROW(P34)-ROW($P$18))="","",OFFSET($P$18,COLUMN(P34)-COLUMN($P$18),ROW(P34)-ROW($P$18)))</f>
      </c>
      <c r="M38" s="182"/>
      <c r="N38" s="182"/>
      <c r="O38" s="174"/>
      <c r="P38" s="181">
        <f ca="1">IF(OFFSET($T$22,COLUMN(T34)-COLUMN($T$22),ROW(T34)-ROW($T$22))="","",OFFSET($T$22,COLUMN(T34)-COLUMN($T$22),ROW(T34)-ROW($T$22)))</f>
      </c>
      <c r="Q38" s="182"/>
      <c r="R38" s="182"/>
      <c r="S38" s="174"/>
      <c r="T38" s="181">
        <f ca="1">IF(OFFSET($X$26,COLUMN(X34)-COLUMN($X$26),ROW(X34)-ROW($X$26))="","",OFFSET($X$26,COLUMN(X34)-COLUMN($X$26),ROW(X34)-ROW($X$26)))</f>
      </c>
      <c r="U38" s="182"/>
      <c r="V38" s="182"/>
      <c r="W38" s="174"/>
      <c r="X38" s="181">
        <f ca="1">IF(OFFSET($AB$30,COLUMN(AB34)-COLUMN($AB$30),ROW(AB34)-ROW($AB$30))="","",OFFSET($AB$30,COLUMN(AB34)-COLUMN($AB$30),ROW(AB34)-ROW($AB$30)))</f>
      </c>
      <c r="Y38" s="182"/>
      <c r="Z38" s="182"/>
      <c r="AA38" s="174"/>
      <c r="AB38" s="181">
        <f ca="1">IF(OFFSET($AF$34,COLUMN(AF34)-COLUMN($AF$34),ROW(AF34)-ROW($AF$34))="","",OFFSET($AF$34,COLUMN(AF34)-COLUMN($AF$34),ROW(AF34)-ROW($AF$34)))</f>
      </c>
      <c r="AC38" s="182"/>
      <c r="AD38" s="182"/>
      <c r="AE38" s="174"/>
      <c r="AF38" s="194"/>
      <c r="AG38" s="195"/>
      <c r="AH38" s="195"/>
      <c r="AI38" s="189"/>
      <c r="AJ38" s="181"/>
      <c r="AK38" s="182"/>
      <c r="AL38" s="182"/>
      <c r="AM38" s="174"/>
      <c r="AN38" s="77"/>
      <c r="AO38" s="78">
        <f>AO36*$AO$2</f>
        <v>0</v>
      </c>
      <c r="AP38" s="78">
        <f>AP36*$AP$2</f>
        <v>0</v>
      </c>
      <c r="AQ38" s="78">
        <f>AQ36*$AQ$2</f>
        <v>0</v>
      </c>
      <c r="AR38" s="98"/>
      <c r="AS38" s="99"/>
      <c r="AT38" s="100"/>
      <c r="AU38" s="78"/>
      <c r="AV38" s="218"/>
    </row>
    <row r="39" spans="1:48" s="1" customFormat="1" ht="13.5" customHeight="1">
      <c r="A39" s="88"/>
      <c r="B39" s="88"/>
      <c r="C39" s="38"/>
      <c r="D39" s="62">
        <f ca="1">IF(OFFSET($J$11,COLUMN($J$11)-COLUMN($J$11),ROW(J35)-ROW($J$11))="","",OFFSET($J$11,COLUMN($J$11)-COLUMN($J$11),ROW(J35)-ROW($J$11)))</f>
      </c>
      <c r="E39" s="16" t="s">
        <v>199</v>
      </c>
      <c r="F39" s="35">
        <f ca="1">IF(OFFSET($H$11,COLUMN(H35)-COLUMN($H$11),ROW(H35)-ROW($H$11))="","",OFFSET($H$11,COLUMN(H35)-COLUMN($H$11),ROW(H35)-ROW($H$11)))</f>
      </c>
      <c r="G39" s="37">
        <f t="shared" si="37"/>
      </c>
      <c r="H39" s="27">
        <f ca="1">IF(OFFSET($N$15,COLUMN($N$15)-COLUMN($N$15),ROW(N35)-ROW($N$15))="","",OFFSET($N$15,COLUMN($N$15)-COLUMN($N$15),ROW(N35)-ROW($N$15)))</f>
      </c>
      <c r="I39" s="28" t="s">
        <v>199</v>
      </c>
      <c r="J39" s="29">
        <f ca="1">IF(OFFSET($L$15,COLUMN(L35)-COLUMN($L$15),ROW(L35)-ROW($L$15))="","",OFFSET($L$15,COLUMN(L35)-COLUMN($L$15),ROW(L35)-ROW($L$15)))</f>
      </c>
      <c r="K39" s="37">
        <f t="shared" si="35"/>
      </c>
      <c r="L39" s="183">
        <f ca="1">IF(OFFSET($R$19,COLUMN(R35)-COLUMN($R$19),ROW(R35)-ROW($R$19))="","",OFFSET($R$19,COLUMN(R35)-COLUMN($R$19),ROW(R35)-ROW($R$19)))</f>
      </c>
      <c r="M39" s="184" t="s">
        <v>199</v>
      </c>
      <c r="N39" s="185">
        <f ca="1">IF(OFFSET($P$19,COLUMN(P35)-COLUMN($P$19),ROW(P35)-ROW($P$19))="","",OFFSET($P$19,COLUMN(P35)-COLUMN($P$19),ROW(P35)-ROW($P$19)))</f>
      </c>
      <c r="O39" s="186">
        <f aca="true" t="shared" si="40" ref="O39:O43">IF(L39="","",IF(L39&gt;N39,"○",IF(L39&gt;=N39,"△","●")))</f>
      </c>
      <c r="P39" s="183">
        <f ca="1">IF(OFFSET($V$23,COLUMN(V35)-COLUMN($V$23),ROW(V35)-ROW($V$23))="","",OFFSET($V$23,COLUMN(V35)-COLUMN($V$23),ROW(V35)-ROW($V$23)))</f>
      </c>
      <c r="Q39" s="184" t="s">
        <v>199</v>
      </c>
      <c r="R39" s="185">
        <f ca="1">IF(OFFSET($T$23,COLUMN(T35)-COLUMN($T$23),ROW(T35)-ROW($T$23))="","",OFFSET($T$23,COLUMN(T35)-COLUMN($T$23),ROW(T35)-ROW($T$23)))</f>
      </c>
      <c r="S39" s="186">
        <f t="shared" si="38"/>
      </c>
      <c r="T39" s="183">
        <f ca="1">IF(OFFSET($Z$27,COLUMN(Z35)-COLUMN($Z$27),ROW(Z35)-ROW($Z$27))="","",OFFSET($Z$27,COLUMN(Z35)-COLUMN($Z$27),ROW(Z35)-ROW($Z$27)))</f>
      </c>
      <c r="U39" s="184" t="s">
        <v>199</v>
      </c>
      <c r="V39" s="185">
        <f ca="1">IF(OFFSET($X$27,COLUMN(X35)-COLUMN($X$27),ROW(X35)-ROW($X$27))="","",OFFSET($X$27,COLUMN(X35)-COLUMN($X$27),ROW(X35)-ROW($X$27)))</f>
      </c>
      <c r="W39" s="186">
        <f t="shared" si="36"/>
      </c>
      <c r="X39" s="183">
        <f ca="1">IF(OFFSET($AD$31,COLUMN(AD35)-COLUMN($AD$31),ROW(AD35)-ROW($AD$31))="","",OFFSET($AD$31,COLUMN(AD35)-COLUMN($AD$31),ROW(AD35)-ROW($AD$31)))</f>
      </c>
      <c r="Y39" s="184" t="s">
        <v>199</v>
      </c>
      <c r="Z39" s="185">
        <f ca="1">IF(OFFSET($T$31,COLUMN(AB35)-COLUMN($T$31),ROW(AB35)-ROW($T$31))="","",OFFSET($T$31,COLUMN(AB35)-COLUMN($T$31),ROW(AB35)-ROW($T$31)))</f>
      </c>
      <c r="AA39" s="186">
        <f aca="true" t="shared" si="41" ref="AA39:AA43">IF(X39="","",IF(X39&gt;Z39,"○",IF(X39&gt;=Z39,"△","●")))</f>
      </c>
      <c r="AB39" s="183">
        <f ca="1">IF(OFFSET($AH$35,COLUMN(AH35)-COLUMN($AH$35),ROW(AH35)-ROW($AH$35))="","",OFFSET($AH$35,COLUMN(AH35)-COLUMN($AH$35),ROW(AH35)-ROW($AH$35)))</f>
      </c>
      <c r="AC39" s="184" t="s">
        <v>199</v>
      </c>
      <c r="AD39" s="185">
        <f ca="1">IF(OFFSET($AF$35,COLUMN(AF35)-COLUMN($AF$35),ROW(AF35)-ROW($AF$35))="","",OFFSET($AF$35,COLUMN(AF35)-COLUMN($AF$35),ROW(AF35)-ROW($AF$35)))</f>
      </c>
      <c r="AE39" s="186">
        <f t="shared" si="39"/>
      </c>
      <c r="AF39" s="196"/>
      <c r="AG39" s="197"/>
      <c r="AH39" s="198"/>
      <c r="AI39" s="199"/>
      <c r="AJ39" s="183"/>
      <c r="AK39" s="184" t="s">
        <v>199</v>
      </c>
      <c r="AL39" s="185"/>
      <c r="AM39" s="186">
        <f>IF(AJ39="","",IF(AJ39&gt;AL39,"○",IF(AJ39&gt;=AL39,"△","●")))</f>
      </c>
      <c r="AN39" s="77"/>
      <c r="AO39" s="78"/>
      <c r="AP39" s="78"/>
      <c r="AQ39" s="78"/>
      <c r="AR39" s="98"/>
      <c r="AS39" s="99"/>
      <c r="AT39" s="100"/>
      <c r="AU39" s="78"/>
      <c r="AV39" s="218"/>
    </row>
    <row r="40" spans="1:48" s="1" customFormat="1" ht="13.5" customHeight="1">
      <c r="A40" s="88"/>
      <c r="B40" s="88"/>
      <c r="C40" s="38" t="str">
        <f>'[1]リーグ組合せ'!D10</f>
        <v>アンフィニ青</v>
      </c>
      <c r="D40" s="148">
        <f ca="1">IF(OFFSET($H$8,COLUMN(H36)-COLUMN($H$8),ROW(H36)-ROW($H$8))="","",OFFSET($H$8,COLUMN(H36)-COLUMN($H$8),ROW(H36)-ROW($H$8)))</f>
      </c>
      <c r="E40" s="149"/>
      <c r="F40" s="149"/>
      <c r="G40" s="155"/>
      <c r="H40" s="148">
        <f ca="1">IF(OFFSET($L$12,COLUMN(L36)-COLUMN($L$12),ROW(L36)-ROW($L$12))="","",OFFSET($L$12,COLUMN(L36)-COLUMN($L$12),ROW(L36)-ROW($L$12)))</f>
      </c>
      <c r="I40" s="149"/>
      <c r="J40" s="149"/>
      <c r="K40" s="155"/>
      <c r="L40" s="172">
        <f ca="1">IF(OFFSET($P$16,COLUMN(P36)-COLUMN($P$16),ROW(P36)-ROW($P$16))="","",OFFSET($P$16,COLUMN(P36)-COLUMN($P$16),ROW(P36)-ROW($P$16)))</f>
      </c>
      <c r="M40" s="173"/>
      <c r="N40" s="173"/>
      <c r="O40" s="200"/>
      <c r="P40" s="172">
        <f ca="1">IF(OFFSET($T$20,COLUMN(T36)-COLUMN($T$20),ROW(T36)-ROW($T$20))="","",OFFSET($T$20,COLUMN(T36)-COLUMN($T$20),ROW(T36)-ROW($T$20)))</f>
      </c>
      <c r="Q40" s="173"/>
      <c r="R40" s="173"/>
      <c r="S40" s="200"/>
      <c r="T40" s="172">
        <f ca="1">IF(OFFSET($X$24,COLUMN(X36)-COLUMN($X$24),ROW(X36)-ROW($X$24))="","",OFFSET($X$24,COLUMN(X36)-COLUMN($X$24),ROW(X36)-ROW($X$24)))</f>
      </c>
      <c r="U40" s="173"/>
      <c r="V40" s="173"/>
      <c r="W40" s="200"/>
      <c r="X40" s="172">
        <f ca="1">IF(OFFSET($AB$28,COLUMN(AB36)-COLUMN($AB$28),ROW(AB36)-ROW($AB$28))="","",OFFSET($AB$28,COLUMN(AB36)-COLUMN($AB$28),ROW(AB36)-ROW($AB$28)))</f>
      </c>
      <c r="Y40" s="173"/>
      <c r="Z40" s="173"/>
      <c r="AA40" s="200"/>
      <c r="AB40" s="172">
        <f ca="1">IF(OFFSET($AF$32,COLUMN(AF36)-COLUMN($AF$32),ROW(AF36)-ROW($AF$32))="","",OFFSET($AF$32,COLUMN(AF36)-COLUMN($AF$32),ROW(AF36)-ROW($AF$32)))</f>
      </c>
      <c r="AC40" s="173"/>
      <c r="AD40" s="173"/>
      <c r="AE40" s="200"/>
      <c r="AF40" s="172">
        <f ca="1">IF(OFFSET($AJ$36,COLUMN(AJ36)-COLUMN($AJ$36),ROW(AJ36)-ROW($AJ$36))="","",OFFSET($AJ$36,COLUMN(AJ36)-COLUMN($AJ$36),ROW(AJ36)-ROW($AJ$36)))</f>
      </c>
      <c r="AG40" s="173"/>
      <c r="AH40" s="173"/>
      <c r="AI40" s="200"/>
      <c r="AJ40" s="187"/>
      <c r="AK40" s="188"/>
      <c r="AL40" s="188"/>
      <c r="AM40" s="189"/>
      <c r="AN40" s="77">
        <f>SUM(AO40:AQ41)</f>
        <v>0</v>
      </c>
      <c r="AO40" s="78">
        <f>COUNTIF(D40:AM43,"○")</f>
        <v>0</v>
      </c>
      <c r="AP40" s="78">
        <f>COUNTIF(D40:AM43,"●")</f>
        <v>0</v>
      </c>
      <c r="AQ40" s="78">
        <f>COUNTIF(D40:AM43,"△")</f>
        <v>0</v>
      </c>
      <c r="AR40" s="98" t="e">
        <f>AJ41+AJ43+AF41+AF43+AB41+AB43+X43+X41+T43+T41+P43+P41+L43+L41+H43+H41+D43+D41</f>
        <v>#VALUE!</v>
      </c>
      <c r="AS40" s="99" t="e">
        <f>AL43+AL41+AH43+AH41+AD43+AD41+Z43+Z41+V43+V41+R43+R41+N43+N41+J43+J41+F43+F41</f>
        <v>#VALUE!</v>
      </c>
      <c r="AT40" s="100" t="e">
        <f>AR40-AS40</f>
        <v>#VALUE!</v>
      </c>
      <c r="AU40" s="78">
        <f>SUM(AO42:AQ43)</f>
        <v>0</v>
      </c>
      <c r="AV40" s="218"/>
    </row>
    <row r="41" spans="1:48" s="1" customFormat="1" ht="13.5" customHeight="1">
      <c r="A41" s="88"/>
      <c r="B41" s="88"/>
      <c r="C41" s="38"/>
      <c r="D41" s="62">
        <f ca="1">IF(OFFSET($J$9,COLUMN($J$9)-COLUMN($J$9),ROW(J37)-ROW($J$9))="","",OFFSET($J$9,COLUMN($J$9)-COLUMN($J$9),ROW(J37)-ROW($J$9)))</f>
      </c>
      <c r="E41" s="16" t="s">
        <v>199</v>
      </c>
      <c r="F41" s="35">
        <f ca="1">IF(OFFSET($H$9,COLUMN(H37)-COLUMN($H$9),ROW(H37)-ROW($H$9))="","",OFFSET($H$9,COLUMN(H37)-COLUMN($H$9),ROW(H37)-ROW($H$9)))</f>
      </c>
      <c r="G41" s="44">
        <f t="shared" si="37"/>
      </c>
      <c r="H41" s="62">
        <f ca="1">IF(OFFSET($N$13,COLUMN($N$13)-COLUMN($N$13),ROW(N37)-ROW($N$13))="","",OFFSET($N$13,COLUMN($N$13)-COLUMN($N$13),ROW(N37)-ROW($N$13)))</f>
      </c>
      <c r="I41" s="16" t="s">
        <v>199</v>
      </c>
      <c r="J41" s="35">
        <f ca="1">IF(OFFSET($L$13,COLUMN(L37)-COLUMN($L$13),ROW(L37)-ROW($L$13))="","",OFFSET($L$13,COLUMN(L37)-COLUMN($L$13),ROW(L37)-ROW($L$13)))</f>
      </c>
      <c r="K41" s="44">
        <f>IF(H41="","",IF(H41&gt;J41,"○",IF(H41&gt;=J41,"△","●")))</f>
      </c>
      <c r="L41" s="202">
        <f ca="1">IF(OFFSET($R$17,COLUMN(R37)-COLUMN($R$17),ROW(R37)-ROW($R$17))="","",OFFSET($R$17,COLUMN(R37)-COLUMN($R$17),ROW(R37)-ROW($R$17)))</f>
      </c>
      <c r="M41" s="177" t="s">
        <v>199</v>
      </c>
      <c r="N41" s="203">
        <f ca="1">IF(OFFSET($P$17,COLUMN(P37)-COLUMN($P$17),ROW(P37)-ROW($P$17))="","",OFFSET($P$17,COLUMN(P37)-COLUMN($P$17),ROW(P37)-ROW($P$17)))</f>
      </c>
      <c r="O41" s="179">
        <f t="shared" si="40"/>
      </c>
      <c r="P41" s="202">
        <f ca="1">IF(OFFSET($V$21,COLUMN(V37)-COLUMN($V$21),ROW(V37)-ROW($V$21))="","",OFFSET($V$21,COLUMN(V37)-COLUMN($V$21),ROW(V37)-ROW($V$21)))</f>
      </c>
      <c r="Q41" s="177" t="s">
        <v>199</v>
      </c>
      <c r="R41" s="203">
        <f ca="1">IF(OFFSET($T$21,COLUMN(T37)-COLUMN($T$21),ROW(T37)-ROW($T$21))="","",OFFSET($T$21,COLUMN(T37)-COLUMN($T$21),ROW(T37)-ROW($T$21)))</f>
      </c>
      <c r="S41" s="179">
        <f t="shared" si="38"/>
      </c>
      <c r="T41" s="202">
        <f ca="1">IF(OFFSET($Z$25,COLUMN(Z37)-COLUMN($Z$25),ROW(Z37)-ROW($Z$25))="","",OFFSET($Z$25,COLUMN(Z37)-COLUMN($Z$25),ROW(Z37)-ROW($Z$25)))</f>
      </c>
      <c r="U41" s="177" t="s">
        <v>199</v>
      </c>
      <c r="V41" s="203">
        <f ca="1">IF(OFFSET($X$25,COLUMN(X37)-COLUMN($X$25),ROW(X37)-ROW($X$25))="","",OFFSET($X$25,COLUMN(X37)-COLUMN($X$25),ROW(X37)-ROW($X$25)))</f>
      </c>
      <c r="W41" s="179">
        <f>IF(T41="","",IF(T41&gt;V41,"○",IF(T41&gt;=V41,"△","●")))</f>
      </c>
      <c r="X41" s="202">
        <f ca="1">IF(OFFSET($AD$29,COLUMN(AD37)-COLUMN($AD$29),ROW(AD37)-ROW($AD$29))="","",OFFSET($AD$29,COLUMN(AD37)-COLUMN($AD$29),ROW(AD37)-ROW($AD$29)))</f>
      </c>
      <c r="Y41" s="177" t="s">
        <v>199</v>
      </c>
      <c r="Z41" s="203">
        <f ca="1">IF(OFFSET($AB$29,COLUMN(AB37)-COLUMN($AB$29),ROW(AB37)-ROW($AB$29))="","",OFFSET($AB$29,COLUMN(AB37)-COLUMN($AB$29),ROW(AB37)-ROW($AB$29)))</f>
      </c>
      <c r="AA41" s="179">
        <f t="shared" si="41"/>
      </c>
      <c r="AB41" s="202">
        <f ca="1">IF(OFFSET($AH$33,COLUMN(AH37)-COLUMN($AH$33),ROW(AH37)-ROW($AH$33))="","",OFFSET($AH$33,COLUMN(AH37)-COLUMN($AH$33),ROW(AH37)-ROW($AH$33)))</f>
      </c>
      <c r="AC41" s="177" t="s">
        <v>199</v>
      </c>
      <c r="AD41" s="203">
        <f ca="1">IF(OFFSET($AF$33,COLUMN(AF37)-COLUMN($AF$33),ROW(AF37)-ROW($AF$33))="","",OFFSET($AF$33,COLUMN(AF37)-COLUMN($AF$33),ROW(AF37)-ROW($AF$33)))</f>
      </c>
      <c r="AE41" s="179">
        <f t="shared" si="39"/>
      </c>
      <c r="AF41" s="202">
        <f ca="1">IF(OFFSET($AL$37,COLUMN(AL37)-COLUMN($AL$37),ROW(AL37)-ROW($AL$37))="","",OFFSET($AL$37,COLUMN(AL37)-COLUMN($AL$37),ROW(AL37)-ROW($AL$37)))</f>
      </c>
      <c r="AG41" s="177" t="s">
        <v>199</v>
      </c>
      <c r="AH41" s="203">
        <f ca="1">IF(OFFSET($AJ$37,COLUMN(AJ37)-COLUMN($AJ$37),ROW(AJ37)-ROW($AJ$37))="","",OFFSET($AJ$37,COLUMN(AJ37)-COLUMN($AJ$37),ROW(AJ37)-ROW($AJ$37)))</f>
      </c>
      <c r="AI41" s="179">
        <f>IF(AF41="","",IF(AF41&gt;AH41,"○",IF(AF41&gt;=AH41,"△","●")))</f>
      </c>
      <c r="AJ41" s="190"/>
      <c r="AK41" s="191"/>
      <c r="AL41" s="192"/>
      <c r="AM41" s="193"/>
      <c r="AN41" s="77"/>
      <c r="AO41" s="78"/>
      <c r="AP41" s="78"/>
      <c r="AQ41" s="78"/>
      <c r="AR41" s="98"/>
      <c r="AS41" s="99"/>
      <c r="AT41" s="100"/>
      <c r="AU41" s="78"/>
      <c r="AV41" s="218"/>
    </row>
    <row r="42" spans="1:48" s="1" customFormat="1" ht="13.5" customHeight="1">
      <c r="A42" s="88"/>
      <c r="B42" s="88"/>
      <c r="C42" s="38"/>
      <c r="D42" s="143">
        <f ca="1">IF(OFFSET($H$10,COLUMN(H38)-COLUMN($H$10),ROW(H38)-ROW($H$10))="","",OFFSET($H$10,COLUMN(H38)-COLUMN($H$10),ROW(H38)-ROW($H$10)))</f>
      </c>
      <c r="E42" s="153"/>
      <c r="F42" s="153"/>
      <c r="G42" s="150"/>
      <c r="H42" s="143">
        <f ca="1">IF(OFFSET($L$14,COLUMN(L38)-COLUMN($L$14),ROW(L38)-ROW($L$14))="","",OFFSET($L$14,COLUMN(L38)-COLUMN($L$14),ROW(L38)-ROW($L$14)))</f>
      </c>
      <c r="I42" s="153"/>
      <c r="J42" s="153"/>
      <c r="K42" s="150"/>
      <c r="L42" s="181">
        <f ca="1">IF(OFFSET($P$18,COLUMN(P38)-COLUMN($P$18),ROW(P38)-ROW($P$18))="","",OFFSET($P$18,COLUMN(P38)-COLUMN($P$18),ROW(P38)-ROW($P$18)))</f>
      </c>
      <c r="M42" s="182"/>
      <c r="N42" s="182"/>
      <c r="O42" s="174"/>
      <c r="P42" s="181">
        <f ca="1">IF(OFFSET($T$22,COLUMN(T38)-COLUMN($T$22),ROW(T38)-ROW($T$22))="","",OFFSET($T$22,COLUMN(T38)-COLUMN($T$22),ROW(T38)-ROW($T$22)))</f>
      </c>
      <c r="Q42" s="182"/>
      <c r="R42" s="182"/>
      <c r="S42" s="174"/>
      <c r="T42" s="181">
        <f ca="1">IF(OFFSET($X$26,COLUMN(X38)-COLUMN($X$26),ROW(X38)-ROW($X$26))="","",OFFSET($X$26,COLUMN(X38)-COLUMN($X$26),ROW(X38)-ROW($X$26)))</f>
      </c>
      <c r="U42" s="182"/>
      <c r="V42" s="182"/>
      <c r="W42" s="174"/>
      <c r="X42" s="181">
        <f ca="1">IF(OFFSET($AB$30,COLUMN(AB38)-COLUMN($AB$30),ROW(AB38)-ROW($AB$30))="","",OFFSET($AB$30,COLUMN(AB38)-COLUMN($AB$30),ROW(AB38)-ROW($AB$30)))</f>
      </c>
      <c r="Y42" s="182"/>
      <c r="Z42" s="182"/>
      <c r="AA42" s="174"/>
      <c r="AB42" s="181">
        <f ca="1">IF(OFFSET($AF$34,COLUMN(AF38)-COLUMN($AF$34),ROW(AF38)-ROW($AF$34))="","",OFFSET($AF$34,COLUMN(AF38)-COLUMN($AF$34),ROW(AF38)-ROW($AF$34)))</f>
      </c>
      <c r="AC42" s="182"/>
      <c r="AD42" s="182"/>
      <c r="AE42" s="174"/>
      <c r="AF42" s="181">
        <f ca="1">IF(OFFSET($AJ$38,COLUMN(AJ38)-COLUMN($AJ$38),ROW(AJ38)-ROW($AJ$38))="","",OFFSET($AJ$38,COLUMN(AJ38)-COLUMN($AJ$38),ROW(AJ38)-ROW($AJ$38)))</f>
      </c>
      <c r="AG42" s="182"/>
      <c r="AH42" s="182"/>
      <c r="AI42" s="174"/>
      <c r="AJ42" s="194"/>
      <c r="AK42" s="195"/>
      <c r="AL42" s="195"/>
      <c r="AM42" s="189"/>
      <c r="AN42" s="77"/>
      <c r="AO42" s="78">
        <f>AO40*$AO$2</f>
        <v>0</v>
      </c>
      <c r="AP42" s="78">
        <f>AP40*$AP$2</f>
        <v>0</v>
      </c>
      <c r="AQ42" s="78">
        <f>AQ40*$AQ$2</f>
        <v>0</v>
      </c>
      <c r="AR42" s="98"/>
      <c r="AS42" s="99"/>
      <c r="AT42" s="100"/>
      <c r="AU42" s="78"/>
      <c r="AV42" s="218"/>
    </row>
    <row r="43" spans="1:48" s="1" customFormat="1" ht="13.5" customHeight="1">
      <c r="A43" s="88"/>
      <c r="B43" s="88"/>
      <c r="C43" s="38"/>
      <c r="D43" s="27">
        <f ca="1">IF(OFFSET($J$11,COLUMN($J$11)-COLUMN($J$11),ROW(J39)-ROW($J$11))="","",OFFSET($J$11,COLUMN($J$11)-COLUMN($J$11),ROW(J39)-ROW($J$11)))</f>
      </c>
      <c r="E43" s="28" t="s">
        <v>199</v>
      </c>
      <c r="F43" s="29">
        <f ca="1">IF(OFFSET($H$11,COLUMN(H39)-COLUMN($H$11),ROW(H39)-ROW($H$11))="","",OFFSET($H$11,COLUMN(H39)-COLUMN($H$11),ROW(H39)-ROW($H$11)))</f>
      </c>
      <c r="G43" s="37">
        <f>IF(D43="","",IF(D43&gt;F43,"○",IF(D43&gt;=F43,"△","●")))</f>
      </c>
      <c r="H43" s="27">
        <f ca="1">IF(OFFSET($N$15,COLUMN($N$15)-COLUMN($N$15),ROW(N39)-ROW($N$15))="","",OFFSET($N$15,COLUMN($N$15)-COLUMN($N$15),ROW(N39)-ROW($N$15)))</f>
      </c>
      <c r="I43" s="28" t="s">
        <v>199</v>
      </c>
      <c r="J43" s="29">
        <f ca="1">IF(OFFSET($L$15,COLUMN(L39)-COLUMN($L$15),ROW(L39)-ROW($L$15))="","",OFFSET($L$15,COLUMN(L39)-COLUMN($L$15),ROW(L39)-ROW($L$15)))</f>
      </c>
      <c r="K43" s="37">
        <f>IF(H43="","",IF(H43&gt;J43,"○",IF(H43&gt;=J43,"△","●")))</f>
      </c>
      <c r="L43" s="183">
        <f ca="1">IF(OFFSET($R$19,COLUMN(R39)-COLUMN($R$19),ROW(R39)-ROW($R$19))="","",OFFSET($R$19,COLUMN(R39)-COLUMN($R$19),ROW(R39)-ROW($R$19)))</f>
      </c>
      <c r="M43" s="184" t="s">
        <v>199</v>
      </c>
      <c r="N43" s="185">
        <f ca="1">IF(OFFSET($P$19,COLUMN(P39)-COLUMN($P$19),ROW(P39)-ROW($P$19))="","",OFFSET($P$19,COLUMN(P39)-COLUMN($P$19),ROW(P39)-ROW($P$19)))</f>
      </c>
      <c r="O43" s="186">
        <f t="shared" si="40"/>
      </c>
      <c r="P43" s="183">
        <f ca="1">IF(OFFSET($V$23,COLUMN(V39)-COLUMN($V$23),ROW(V39)-ROW($V$23))="","",OFFSET($V$23,COLUMN(V39)-COLUMN($V$23),ROW(V39)-ROW($V$23)))</f>
      </c>
      <c r="Q43" s="184" t="s">
        <v>199</v>
      </c>
      <c r="R43" s="185">
        <f ca="1">IF(OFFSET($T$23,COLUMN(T39)-COLUMN($T$23),ROW(T39)-ROW($T$23))="","",OFFSET($T$23,COLUMN(T39)-COLUMN($T$23),ROW(T39)-ROW($T$23)))</f>
      </c>
      <c r="S43" s="186">
        <f>IF(P43="","",IF(P43&gt;R43,"○",IF(P43&gt;=R43,"△","●")))</f>
      </c>
      <c r="T43" s="183">
        <f ca="1">IF(OFFSET($Z$27,COLUMN(Z39)-COLUMN($Z$27),ROW(Z39)-ROW($Z$27))="","",OFFSET($Z$27,COLUMN(Z39)-COLUMN($Z$27),ROW(Z39)-ROW($Z$27)))</f>
      </c>
      <c r="U43" s="184" t="s">
        <v>199</v>
      </c>
      <c r="V43" s="185">
        <f ca="1">IF(OFFSET($X$27,COLUMN(X39)-COLUMN($X$27),ROW(X39)-ROW($X$27))="","",OFFSET($X$27,COLUMN(X39)-COLUMN($X$27),ROW(X39)-ROW($X$27)))</f>
      </c>
      <c r="W43" s="186">
        <f>IF(T43="","",IF(T43&gt;V43,"○",IF(T43&gt;=V43,"△","●")))</f>
      </c>
      <c r="X43" s="183">
        <f ca="1">IF(OFFSET($AD$31,COLUMN(AD39)-COLUMN($AD$31),ROW(AD39)-ROW($AD$31))="","",OFFSET($AD$31,COLUMN(AD39)-COLUMN($AD$31),ROW(AD39)-ROW($AD$31)))</f>
      </c>
      <c r="Y43" s="184" t="s">
        <v>199</v>
      </c>
      <c r="Z43" s="185">
        <f ca="1">IF(OFFSET($T$31,COLUMN(AB39)-COLUMN($T$31),ROW(AB39)-ROW($T$31))="","",OFFSET($T$31,COLUMN(AB39)-COLUMN($T$31),ROW(AB39)-ROW($T$31)))</f>
      </c>
      <c r="AA43" s="186">
        <f t="shared" si="41"/>
      </c>
      <c r="AB43" s="183">
        <f ca="1">IF(OFFSET($AH$35,COLUMN(AH39)-COLUMN($AH$35),ROW(AH39)-ROW($AH$35))="","",OFFSET($AH$35,COLUMN(AH39)-COLUMN($AH$35),ROW(AH39)-ROW($AH$35)))</f>
      </c>
      <c r="AC43" s="184" t="s">
        <v>199</v>
      </c>
      <c r="AD43" s="185">
        <f ca="1">IF(OFFSET($AF$35,COLUMN(AF39)-COLUMN($AF$35),ROW(AF39)-ROW($AF$35))="","",OFFSET($AF$35,COLUMN(AF39)-COLUMN($AF$35),ROW(AF39)-ROW($AF$35)))</f>
      </c>
      <c r="AE43" s="186">
        <f>IF(AB43="","",IF(AB43&gt;AD43,"○",IF(AB43&gt;=AD43,"△","●")))</f>
      </c>
      <c r="AF43" s="183">
        <f ca="1">IF(OFFSET($AL$39,COLUMN(AL39)-COLUMN($AL$39),ROW(AL39)-ROW($AL$39))="","",OFFSET($AL$39,COLUMN(AL39)-COLUMN($AL$39),ROW(AL39)-ROW($AL$39)))</f>
      </c>
      <c r="AG43" s="184" t="s">
        <v>199</v>
      </c>
      <c r="AH43" s="185">
        <f ca="1">IF(OFFSET($AJ$39,COLUMN(AJ39)-COLUMN($AJ$39),ROW(AJ39)-ROW($AJ$39))="","",OFFSET($AJ$39,COLUMN(AJ39)-COLUMN($AJ$39),ROW(AJ39)-ROW($AJ$39)))</f>
      </c>
      <c r="AI43" s="186">
        <f>IF(AF43="","",IF(AF43&gt;AH43,"○",IF(AF43&gt;=AH43,"△","●")))</f>
      </c>
      <c r="AJ43" s="196"/>
      <c r="AK43" s="197"/>
      <c r="AL43" s="198"/>
      <c r="AM43" s="199"/>
      <c r="AN43" s="86"/>
      <c r="AO43" s="87"/>
      <c r="AP43" s="87"/>
      <c r="AQ43" s="87"/>
      <c r="AR43" s="105"/>
      <c r="AS43" s="106"/>
      <c r="AT43" s="107"/>
      <c r="AU43" s="87"/>
      <c r="AV43" s="219"/>
    </row>
    <row r="44" spans="1:2" s="1" customFormat="1" ht="13.5">
      <c r="A44" s="88"/>
      <c r="B44" s="88"/>
    </row>
    <row r="45" spans="1:30" s="1" customFormat="1" ht="13.5">
      <c r="A45" s="88"/>
      <c r="B45" s="88"/>
      <c r="I45" s="2" t="s">
        <v>201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s="1" customFormat="1" ht="27" customHeight="1">
      <c r="A46" s="88"/>
      <c r="B46" s="8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2" s="1" customFormat="1" ht="13.5">
      <c r="A47" s="88"/>
      <c r="B47" s="88"/>
    </row>
    <row r="48" spans="1:48" s="1" customFormat="1" ht="13.5">
      <c r="A48" s="88"/>
      <c r="B48" s="88"/>
      <c r="C48" s="3"/>
      <c r="D48" s="3" t="str">
        <f>C50</f>
        <v>御嵩</v>
      </c>
      <c r="E48" s="3"/>
      <c r="F48" s="3"/>
      <c r="G48" s="3"/>
      <c r="H48" s="3" t="str">
        <f>C54</f>
        <v>太田</v>
      </c>
      <c r="I48" s="3"/>
      <c r="J48" s="3"/>
      <c r="K48" s="3"/>
      <c r="L48" s="3" t="str">
        <f>C58</f>
        <v>コヴィーダ</v>
      </c>
      <c r="M48" s="3"/>
      <c r="N48" s="3"/>
      <c r="O48" s="3"/>
      <c r="P48" s="3" t="str">
        <f>C62</f>
        <v>郡上八幡</v>
      </c>
      <c r="Q48" s="3"/>
      <c r="R48" s="3"/>
      <c r="S48" s="3"/>
      <c r="T48" s="3" t="str">
        <f>C66</f>
        <v>瀬尻</v>
      </c>
      <c r="U48" s="3"/>
      <c r="V48" s="3"/>
      <c r="W48" s="3"/>
      <c r="X48" s="3" t="str">
        <f>C70</f>
        <v>西可児</v>
      </c>
      <c r="Y48" s="3"/>
      <c r="Z48" s="3"/>
      <c r="AA48" s="3"/>
      <c r="AB48" s="3" t="str">
        <f>C74</f>
        <v>今渡</v>
      </c>
      <c r="AC48" s="3"/>
      <c r="AD48" s="3"/>
      <c r="AE48" s="3"/>
      <c r="AF48" s="3" t="str">
        <f>C78</f>
        <v>アンフィニ白</v>
      </c>
      <c r="AG48" s="3"/>
      <c r="AH48" s="3"/>
      <c r="AI48" s="3"/>
      <c r="AJ48" s="3" t="str">
        <f>C82</f>
        <v>スカーボ</v>
      </c>
      <c r="AK48" s="3"/>
      <c r="AL48" s="3"/>
      <c r="AM48" s="3"/>
      <c r="AN48" s="71" t="s">
        <v>195</v>
      </c>
      <c r="AO48" s="72" t="s">
        <v>120</v>
      </c>
      <c r="AP48" s="72" t="s">
        <v>121</v>
      </c>
      <c r="AQ48" s="72" t="s">
        <v>122</v>
      </c>
      <c r="AR48" s="72" t="s">
        <v>123</v>
      </c>
      <c r="AS48" s="89" t="s">
        <v>124</v>
      </c>
      <c r="AT48" s="72" t="s">
        <v>196</v>
      </c>
      <c r="AU48" s="72" t="s">
        <v>197</v>
      </c>
      <c r="AV48" s="90" t="s">
        <v>198</v>
      </c>
    </row>
    <row r="49" spans="1:48" s="1" customFormat="1" ht="13.5" customHeight="1">
      <c r="A49" s="88"/>
      <c r="B49" s="8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73"/>
      <c r="AO49" s="74"/>
      <c r="AP49" s="74"/>
      <c r="AQ49" s="74"/>
      <c r="AR49" s="74"/>
      <c r="AS49" s="91"/>
      <c r="AT49" s="92"/>
      <c r="AU49" s="74"/>
      <c r="AV49" s="93"/>
    </row>
    <row r="50" spans="1:48" s="1" customFormat="1" ht="13.5" customHeight="1">
      <c r="A50" s="88"/>
      <c r="B50" s="88"/>
      <c r="C50" s="5" t="str">
        <f>'[1]リーグ組合せ'!D11</f>
        <v>御嵩</v>
      </c>
      <c r="D50" s="156"/>
      <c r="E50" s="157"/>
      <c r="F50" s="157"/>
      <c r="G50" s="158"/>
      <c r="H50" s="135"/>
      <c r="I50" s="169"/>
      <c r="J50" s="169"/>
      <c r="K50" s="150"/>
      <c r="L50" s="135"/>
      <c r="M50" s="169"/>
      <c r="N50" s="169"/>
      <c r="O50" s="150"/>
      <c r="P50" s="135"/>
      <c r="Q50" s="169"/>
      <c r="R50" s="169"/>
      <c r="S50" s="150"/>
      <c r="T50" s="135"/>
      <c r="U50" s="169"/>
      <c r="V50" s="169"/>
      <c r="W50" s="150"/>
      <c r="X50" s="135"/>
      <c r="Y50" s="169"/>
      <c r="Z50" s="169"/>
      <c r="AA50" s="150"/>
      <c r="AB50" s="135"/>
      <c r="AC50" s="169"/>
      <c r="AD50" s="169"/>
      <c r="AE50" s="150"/>
      <c r="AF50" s="135"/>
      <c r="AG50" s="169"/>
      <c r="AH50" s="169"/>
      <c r="AI50" s="150"/>
      <c r="AJ50" s="135"/>
      <c r="AK50" s="169"/>
      <c r="AL50" s="169"/>
      <c r="AM50" s="150"/>
      <c r="AN50" s="75">
        <f>SUM(AO50:AQ51)</f>
        <v>0</v>
      </c>
      <c r="AO50" s="76">
        <f>COUNTIF(D50:AM53,"○")</f>
        <v>0</v>
      </c>
      <c r="AP50" s="76">
        <f>COUNTIF(D50:AM53,"●")</f>
        <v>0</v>
      </c>
      <c r="AQ50" s="76">
        <f>COUNTIF(D50:AM53,"△")</f>
        <v>0</v>
      </c>
      <c r="AR50" s="94">
        <f>AJ51+AJ53+AF51+AF53+AB51+AB53+X53+X51+T53+T51+P53+P51+L53+L51+H53+H51+D53+D51</f>
        <v>0</v>
      </c>
      <c r="AS50" s="95">
        <f>AL53+AL51+AH53+AH51+AD53+AD51+Z53+Z51+V53+V51+R53+R51+N53+N51+J53+J51+F53+F51</f>
        <v>0</v>
      </c>
      <c r="AT50" s="96">
        <f>AR50-AS50</f>
        <v>0</v>
      </c>
      <c r="AU50" s="76">
        <f>SUM(AO52:AQ53)</f>
        <v>0</v>
      </c>
      <c r="AV50" s="97"/>
    </row>
    <row r="51" spans="1:48" s="1" customFormat="1" ht="13.5" customHeight="1">
      <c r="A51" s="88"/>
      <c r="B51" s="88"/>
      <c r="C51" s="5"/>
      <c r="D51" s="159"/>
      <c r="E51" s="160" t="s">
        <v>199</v>
      </c>
      <c r="F51" s="161"/>
      <c r="G51" s="162"/>
      <c r="H51" s="15"/>
      <c r="I51" s="16" t="s">
        <v>199</v>
      </c>
      <c r="J51" s="17"/>
      <c r="K51" s="44">
        <f>IF(H51="","",IF(H51&gt;J51,"○",IF(H51&gt;=J51,"△","●")))</f>
      </c>
      <c r="L51" s="15"/>
      <c r="M51" s="16" t="s">
        <v>199</v>
      </c>
      <c r="N51" s="17"/>
      <c r="O51" s="44">
        <f aca="true" t="shared" si="42" ref="O51:O55">IF(L51="","",IF(L51&gt;N51,"○",IF(L51&gt;=N51,"△","●")))</f>
      </c>
      <c r="P51" s="15"/>
      <c r="Q51" s="16" t="s">
        <v>199</v>
      </c>
      <c r="R51" s="17"/>
      <c r="S51" s="44">
        <f aca="true" t="shared" si="43" ref="S51:S55">IF(P51="","",IF(P51&gt;R51,"○",IF(P51&gt;=R51,"△","●")))</f>
      </c>
      <c r="T51" s="15"/>
      <c r="U51" s="16" t="s">
        <v>199</v>
      </c>
      <c r="V51" s="17"/>
      <c r="W51" s="44">
        <f aca="true" t="shared" si="44" ref="W51:W55">IF(T51="","",IF(T51&gt;V51,"○",IF(T51&gt;=V51,"△","●")))</f>
      </c>
      <c r="X51" s="15"/>
      <c r="Y51" s="16" t="s">
        <v>199</v>
      </c>
      <c r="Z51" s="17"/>
      <c r="AA51" s="44">
        <f aca="true" t="shared" si="45" ref="AA51:AA55">IF(X51="","",IF(X51&gt;Z51,"○",IF(X51&gt;=Z51,"△","●")))</f>
      </c>
      <c r="AB51" s="15"/>
      <c r="AC51" s="16" t="s">
        <v>199</v>
      </c>
      <c r="AD51" s="17"/>
      <c r="AE51" s="44">
        <f aca="true" t="shared" si="46" ref="AE51:AE55">IF(AB51="","",IF(AB51&gt;AD51,"○",IF(AB51&gt;=AD51,"△","●")))</f>
      </c>
      <c r="AF51" s="15"/>
      <c r="AG51" s="16" t="s">
        <v>199</v>
      </c>
      <c r="AH51" s="17"/>
      <c r="AI51" s="44">
        <f aca="true" t="shared" si="47" ref="AI51:AI55">IF(AF51="","",IF(AF51&gt;AH51,"○",IF(AF51&gt;=AH51,"△","●")))</f>
      </c>
      <c r="AJ51" s="15"/>
      <c r="AK51" s="16" t="s">
        <v>199</v>
      </c>
      <c r="AL51" s="17"/>
      <c r="AM51" s="44">
        <f aca="true" t="shared" si="48" ref="AM51:AM55">IF(AJ51="","",IF(AJ51&gt;AL51,"○",IF(AJ51&gt;=AL51,"△","●")))</f>
      </c>
      <c r="AN51" s="77"/>
      <c r="AO51" s="78"/>
      <c r="AP51" s="78"/>
      <c r="AQ51" s="78"/>
      <c r="AR51" s="98"/>
      <c r="AS51" s="99"/>
      <c r="AT51" s="100"/>
      <c r="AU51" s="78"/>
      <c r="AV51" s="101"/>
    </row>
    <row r="52" spans="1:48" s="1" customFormat="1" ht="13.5" customHeight="1">
      <c r="A52" s="88"/>
      <c r="B52" s="88"/>
      <c r="C52" s="5"/>
      <c r="D52" s="163"/>
      <c r="E52" s="164"/>
      <c r="F52" s="164"/>
      <c r="G52" s="165"/>
      <c r="H52" s="143"/>
      <c r="I52" s="153"/>
      <c r="J52" s="153"/>
      <c r="K52" s="150"/>
      <c r="L52" s="143"/>
      <c r="M52" s="153"/>
      <c r="N52" s="153"/>
      <c r="O52" s="150"/>
      <c r="P52" s="143"/>
      <c r="Q52" s="153"/>
      <c r="R52" s="153"/>
      <c r="S52" s="150"/>
      <c r="T52" s="143"/>
      <c r="U52" s="153"/>
      <c r="V52" s="153"/>
      <c r="W52" s="150"/>
      <c r="X52" s="143"/>
      <c r="Y52" s="153"/>
      <c r="Z52" s="153"/>
      <c r="AA52" s="150"/>
      <c r="AB52" s="143"/>
      <c r="AC52" s="153"/>
      <c r="AD52" s="153"/>
      <c r="AE52" s="150"/>
      <c r="AF52" s="143"/>
      <c r="AG52" s="153"/>
      <c r="AH52" s="153"/>
      <c r="AI52" s="150"/>
      <c r="AJ52" s="143"/>
      <c r="AK52" s="153"/>
      <c r="AL52" s="153"/>
      <c r="AM52" s="150"/>
      <c r="AN52" s="77"/>
      <c r="AO52" s="78">
        <f>AO50*$AO$2</f>
        <v>0</v>
      </c>
      <c r="AP52" s="78">
        <f>AP50*$AP$2</f>
        <v>0</v>
      </c>
      <c r="AQ52" s="78">
        <f>AQ50*$AQ$2</f>
        <v>0</v>
      </c>
      <c r="AR52" s="98"/>
      <c r="AS52" s="99"/>
      <c r="AT52" s="100"/>
      <c r="AU52" s="78"/>
      <c r="AV52" s="101"/>
    </row>
    <row r="53" spans="1:48" s="1" customFormat="1" ht="13.5" customHeight="1">
      <c r="A53" s="88"/>
      <c r="B53" s="88"/>
      <c r="C53" s="5"/>
      <c r="D53" s="166"/>
      <c r="E53" s="145" t="s">
        <v>199</v>
      </c>
      <c r="F53" s="167"/>
      <c r="G53" s="147"/>
      <c r="H53" s="27"/>
      <c r="I53" s="28" t="s">
        <v>199</v>
      </c>
      <c r="J53" s="29"/>
      <c r="K53" s="37">
        <f>IF(H53="","",IF(H53&gt;J53,"○",IF(H53&gt;=J53,"△","●")))</f>
      </c>
      <c r="L53" s="27"/>
      <c r="M53" s="28" t="s">
        <v>199</v>
      </c>
      <c r="N53" s="29"/>
      <c r="O53" s="37">
        <f t="shared" si="42"/>
      </c>
      <c r="P53" s="27"/>
      <c r="Q53" s="28" t="s">
        <v>199</v>
      </c>
      <c r="R53" s="29"/>
      <c r="S53" s="37">
        <f t="shared" si="43"/>
      </c>
      <c r="T53" s="27"/>
      <c r="U53" s="28" t="s">
        <v>199</v>
      </c>
      <c r="V53" s="29"/>
      <c r="W53" s="37">
        <f t="shared" si="44"/>
      </c>
      <c r="X53" s="27"/>
      <c r="Y53" s="28" t="s">
        <v>199</v>
      </c>
      <c r="Z53" s="29"/>
      <c r="AA53" s="37">
        <f t="shared" si="45"/>
      </c>
      <c r="AB53" s="27"/>
      <c r="AC53" s="28" t="s">
        <v>199</v>
      </c>
      <c r="AD53" s="29"/>
      <c r="AE53" s="37">
        <f t="shared" si="46"/>
      </c>
      <c r="AF53" s="27"/>
      <c r="AG53" s="28" t="s">
        <v>199</v>
      </c>
      <c r="AH53" s="29"/>
      <c r="AI53" s="37">
        <f t="shared" si="47"/>
      </c>
      <c r="AJ53" s="27"/>
      <c r="AK53" s="28" t="s">
        <v>199</v>
      </c>
      <c r="AL53" s="29"/>
      <c r="AM53" s="37">
        <f t="shared" si="48"/>
      </c>
      <c r="AN53" s="77"/>
      <c r="AO53" s="78"/>
      <c r="AP53" s="78"/>
      <c r="AQ53" s="78"/>
      <c r="AR53" s="98"/>
      <c r="AS53" s="99"/>
      <c r="AT53" s="100"/>
      <c r="AU53" s="78"/>
      <c r="AV53" s="101"/>
    </row>
    <row r="54" spans="1:48" s="1" customFormat="1" ht="13.5" customHeight="1">
      <c r="A54" s="88"/>
      <c r="B54" s="88"/>
      <c r="C54" s="3" t="str">
        <f>'[1]リーグ組合せ'!D12</f>
        <v>太田</v>
      </c>
      <c r="D54" s="39">
        <f ca="1">IF(OFFSET($H$50,COLUMN(H50)-COLUMN($H$50),ROW(H50)-ROW($H$50))="","",OFFSET($H$50,COLUMN(H50)-COLUMN($H$50),ROW(H50)-ROW($H$50)))</f>
      </c>
      <c r="E54" s="40"/>
      <c r="F54" s="40"/>
      <c r="G54" s="32"/>
      <c r="H54" s="168"/>
      <c r="I54" s="206"/>
      <c r="J54" s="206"/>
      <c r="K54" s="207"/>
      <c r="L54" s="172"/>
      <c r="M54" s="173"/>
      <c r="N54" s="173"/>
      <c r="O54" s="174"/>
      <c r="P54" s="172"/>
      <c r="Q54" s="173"/>
      <c r="R54" s="173"/>
      <c r="S54" s="174"/>
      <c r="T54" s="172"/>
      <c r="U54" s="173"/>
      <c r="V54" s="173"/>
      <c r="W54" s="174"/>
      <c r="X54" s="172"/>
      <c r="Y54" s="173"/>
      <c r="Z54" s="173"/>
      <c r="AA54" s="174"/>
      <c r="AB54" s="172"/>
      <c r="AC54" s="173"/>
      <c r="AD54" s="173"/>
      <c r="AE54" s="174"/>
      <c r="AF54" s="172"/>
      <c r="AG54" s="173"/>
      <c r="AH54" s="173"/>
      <c r="AI54" s="174"/>
      <c r="AJ54" s="172"/>
      <c r="AK54" s="173"/>
      <c r="AL54" s="173"/>
      <c r="AM54" s="174"/>
      <c r="AN54" s="77">
        <f>SUM(AO54:AQ55)</f>
        <v>0</v>
      </c>
      <c r="AO54" s="78">
        <f>COUNTIF(D54:AM57,"○")</f>
        <v>0</v>
      </c>
      <c r="AP54" s="78">
        <f>COUNTIF(D54:AM57,"●")</f>
        <v>0</v>
      </c>
      <c r="AQ54" s="78">
        <f>COUNTIF(D54:AM57,"△")</f>
        <v>0</v>
      </c>
      <c r="AR54" s="98" t="e">
        <f>AJ55+AJ57+AF55+AF57+AB55+AB57+X57+X55+T57+T55+P57+P55+L57+L55+H57+H55+D57+D55</f>
        <v>#VALUE!</v>
      </c>
      <c r="AS54" s="99" t="e">
        <f>AL57+AL55+AH57+AH55+AD57+AD55+Z57+Z55+V57+V55+R57+R55+N57+N55+J57+J55+F57+F55</f>
        <v>#VALUE!</v>
      </c>
      <c r="AT54" s="100" t="e">
        <f>AR54-AS54</f>
        <v>#VALUE!</v>
      </c>
      <c r="AU54" s="78">
        <f>SUM(AO56:AQ57)</f>
        <v>0</v>
      </c>
      <c r="AV54" s="101"/>
    </row>
    <row r="55" spans="1:48" s="1" customFormat="1" ht="13.5" customHeight="1">
      <c r="A55" s="88"/>
      <c r="B55" s="88"/>
      <c r="C55" s="5"/>
      <c r="D55" s="33">
        <f ca="1">IF(OFFSET($J$51,COLUMN($J$51)-COLUMN($J$51),ROW(J51)-ROW($J$51))="","",OFFSET($J$51,COLUMN($J$51)-COLUMN($J$51),ROW(J51)-ROW($J$51)))</f>
      </c>
      <c r="E55" s="16" t="s">
        <v>199</v>
      </c>
      <c r="F55" s="34">
        <f ca="1">IF(OFFSET($H$51,COLUMN(H51)-COLUMN($H$51),ROW(H51)-ROW($H$51))="","",OFFSET($H$51,COLUMN(H51)-COLUMN($H$51),ROW(H51)-ROW($H$51)))</f>
      </c>
      <c r="G55" s="35">
        <f aca="true" t="shared" si="49" ref="G55:G59">IF(D55="","",IF(D55&gt;F55,"○",IF(D55&gt;=F55,"△","●")))</f>
      </c>
      <c r="H55" s="159"/>
      <c r="I55" s="160" t="s">
        <v>199</v>
      </c>
      <c r="J55" s="161"/>
      <c r="K55" s="162"/>
      <c r="L55" s="176"/>
      <c r="M55" s="177" t="s">
        <v>199</v>
      </c>
      <c r="N55" s="178"/>
      <c r="O55" s="179">
        <f t="shared" si="42"/>
      </c>
      <c r="P55" s="176"/>
      <c r="Q55" s="177" t="s">
        <v>199</v>
      </c>
      <c r="R55" s="178"/>
      <c r="S55" s="179">
        <f t="shared" si="43"/>
      </c>
      <c r="T55" s="176"/>
      <c r="U55" s="177" t="s">
        <v>199</v>
      </c>
      <c r="V55" s="178"/>
      <c r="W55" s="179">
        <f t="shared" si="44"/>
      </c>
      <c r="X55" s="176"/>
      <c r="Y55" s="177" t="s">
        <v>199</v>
      </c>
      <c r="Z55" s="178"/>
      <c r="AA55" s="179">
        <f t="shared" si="45"/>
      </c>
      <c r="AB55" s="176"/>
      <c r="AC55" s="177" t="s">
        <v>199</v>
      </c>
      <c r="AD55" s="178"/>
      <c r="AE55" s="179">
        <f t="shared" si="46"/>
      </c>
      <c r="AF55" s="176"/>
      <c r="AG55" s="177" t="s">
        <v>199</v>
      </c>
      <c r="AH55" s="178"/>
      <c r="AI55" s="179">
        <f t="shared" si="47"/>
      </c>
      <c r="AJ55" s="176"/>
      <c r="AK55" s="177" t="s">
        <v>199</v>
      </c>
      <c r="AL55" s="178"/>
      <c r="AM55" s="179">
        <f t="shared" si="48"/>
      </c>
      <c r="AN55" s="77"/>
      <c r="AO55" s="78"/>
      <c r="AP55" s="78"/>
      <c r="AQ55" s="78"/>
      <c r="AR55" s="98"/>
      <c r="AS55" s="99"/>
      <c r="AT55" s="100"/>
      <c r="AU55" s="78"/>
      <c r="AV55" s="101"/>
    </row>
    <row r="56" spans="1:48" s="1" customFormat="1" ht="13.5" customHeight="1">
      <c r="A56" s="88"/>
      <c r="B56" s="88"/>
      <c r="C56" s="5"/>
      <c r="D56" s="41">
        <f ca="1">IF(OFFSET($H$52,COLUMN(H52)-COLUMN($H$52),ROW(H52)-ROW($H$52))="","",OFFSET($H$52,COLUMN(H52)-COLUMN($H$52),ROW(H52)-ROW($H$52)))</f>
      </c>
      <c r="E56" s="42"/>
      <c r="F56" s="42"/>
      <c r="G56" s="36"/>
      <c r="H56" s="163"/>
      <c r="I56" s="164"/>
      <c r="J56" s="164"/>
      <c r="K56" s="165"/>
      <c r="L56" s="181"/>
      <c r="M56" s="182"/>
      <c r="N56" s="182"/>
      <c r="O56" s="174"/>
      <c r="P56" s="181"/>
      <c r="Q56" s="182"/>
      <c r="R56" s="182"/>
      <c r="S56" s="174"/>
      <c r="T56" s="181"/>
      <c r="U56" s="182"/>
      <c r="V56" s="182"/>
      <c r="W56" s="174"/>
      <c r="X56" s="181"/>
      <c r="Y56" s="182"/>
      <c r="Z56" s="182"/>
      <c r="AA56" s="174"/>
      <c r="AB56" s="181"/>
      <c r="AC56" s="182"/>
      <c r="AD56" s="182"/>
      <c r="AE56" s="174"/>
      <c r="AF56" s="181"/>
      <c r="AG56" s="182"/>
      <c r="AH56" s="182"/>
      <c r="AI56" s="174"/>
      <c r="AJ56" s="181"/>
      <c r="AK56" s="182"/>
      <c r="AL56" s="182"/>
      <c r="AM56" s="174"/>
      <c r="AN56" s="77"/>
      <c r="AO56" s="78">
        <f>AO54*$AO$2</f>
        <v>0</v>
      </c>
      <c r="AP56" s="78">
        <f>AP54*$AP$2</f>
        <v>0</v>
      </c>
      <c r="AQ56" s="78">
        <f>AQ54*$AQ$2</f>
        <v>0</v>
      </c>
      <c r="AR56" s="98"/>
      <c r="AS56" s="99"/>
      <c r="AT56" s="100"/>
      <c r="AU56" s="78"/>
      <c r="AV56" s="101"/>
    </row>
    <row r="57" spans="1:48" s="1" customFormat="1" ht="13.5" customHeight="1">
      <c r="A57" s="88"/>
      <c r="B57" s="88"/>
      <c r="C57" s="4"/>
      <c r="D57" s="33">
        <f ca="1">IF(OFFSET($J$53,COLUMN($J$53)-COLUMN($J$53),ROW(J53)-ROW($J$53))="","",OFFSET($J$53,COLUMN($J$53)-COLUMN($J$53),ROW(J53)-ROW($J$53)))</f>
      </c>
      <c r="E57" s="16" t="s">
        <v>199</v>
      </c>
      <c r="F57" s="34">
        <f ca="1">IF(OFFSET($H$53,COLUMN(H53)-COLUMN($H$53),ROW(H53)-ROW($H$53))="","",OFFSET($H$53,COLUMN(H53)-COLUMN($H$53),ROW(H53)-ROW($H$53)))</f>
      </c>
      <c r="G57" s="37">
        <f t="shared" si="49"/>
      </c>
      <c r="H57" s="166"/>
      <c r="I57" s="145" t="s">
        <v>199</v>
      </c>
      <c r="J57" s="167"/>
      <c r="K57" s="147"/>
      <c r="L57" s="183"/>
      <c r="M57" s="184" t="s">
        <v>199</v>
      </c>
      <c r="N57" s="185"/>
      <c r="O57" s="186">
        <f aca="true" t="shared" si="50" ref="O57:O61">IF(L57="","",IF(L57&gt;N57,"○",IF(L57&gt;=N57,"△","●")))</f>
      </c>
      <c r="P57" s="183"/>
      <c r="Q57" s="184" t="s">
        <v>199</v>
      </c>
      <c r="R57" s="185"/>
      <c r="S57" s="186">
        <f aca="true" t="shared" si="51" ref="S57:S61">IF(P57="","",IF(P57&gt;R57,"○",IF(P57&gt;=R57,"△","●")))</f>
      </c>
      <c r="T57" s="183"/>
      <c r="U57" s="184" t="s">
        <v>199</v>
      </c>
      <c r="V57" s="185"/>
      <c r="W57" s="186">
        <f aca="true" t="shared" si="52" ref="W57:W61">IF(T57="","",IF(T57&gt;V57,"○",IF(T57&gt;=V57,"△","●")))</f>
      </c>
      <c r="X57" s="183"/>
      <c r="Y57" s="184" t="s">
        <v>199</v>
      </c>
      <c r="Z57" s="185"/>
      <c r="AA57" s="186">
        <f aca="true" t="shared" si="53" ref="AA57:AA61">IF(X57="","",IF(X57&gt;Z57,"○",IF(X57&gt;=Z57,"△","●")))</f>
      </c>
      <c r="AB57" s="183"/>
      <c r="AC57" s="184" t="s">
        <v>199</v>
      </c>
      <c r="AD57" s="185"/>
      <c r="AE57" s="186">
        <f aca="true" t="shared" si="54" ref="AE57:AE61">IF(AB57="","",IF(AB57&gt;AD57,"○",IF(AB57&gt;=AD57,"△","●")))</f>
      </c>
      <c r="AF57" s="183"/>
      <c r="AG57" s="184" t="s">
        <v>199</v>
      </c>
      <c r="AH57" s="185"/>
      <c r="AI57" s="186">
        <f aca="true" t="shared" si="55" ref="AI57:AI61">IF(AF57="","",IF(AF57&gt;AH57,"○",IF(AF57&gt;=AH57,"△","●")))</f>
      </c>
      <c r="AJ57" s="183"/>
      <c r="AK57" s="184" t="s">
        <v>199</v>
      </c>
      <c r="AL57" s="185"/>
      <c r="AM57" s="186">
        <f aca="true" t="shared" si="56" ref="AM57:AM61">IF(AJ57="","",IF(AJ57&gt;AL57,"○",IF(AJ57&gt;=AL57,"△","●")))</f>
      </c>
      <c r="AN57" s="77"/>
      <c r="AO57" s="78"/>
      <c r="AP57" s="78"/>
      <c r="AQ57" s="78"/>
      <c r="AR57" s="98"/>
      <c r="AS57" s="99"/>
      <c r="AT57" s="100"/>
      <c r="AU57" s="78"/>
      <c r="AV57" s="101"/>
    </row>
    <row r="58" spans="1:48" s="1" customFormat="1" ht="13.5" customHeight="1">
      <c r="A58" s="88"/>
      <c r="B58" s="88"/>
      <c r="C58" s="38" t="str">
        <f>'[1]リーグ組合せ'!D13</f>
        <v>コヴィーダ</v>
      </c>
      <c r="D58" s="39">
        <f ca="1">IF(OFFSET($H$50,COLUMN(H54)-COLUMN($H$50),ROW(H54)-ROW($H$50))="","",OFFSET($H$50,COLUMN(H54)-COLUMN($H$50),ROW(H54)-ROW($H$50)))</f>
      </c>
      <c r="E58" s="40"/>
      <c r="F58" s="40"/>
      <c r="G58" s="32"/>
      <c r="H58" s="39">
        <f ca="1">IF(OFFSET($L$54,COLUMN(L54)-COLUMN($L$54),ROW(L54)-ROW($L$54))="","",OFFSET($L$54,COLUMN(L54)-COLUMN($L$54),ROW(L54)-ROW($L$54)))</f>
      </c>
      <c r="I58" s="40"/>
      <c r="J58" s="40"/>
      <c r="K58" s="47"/>
      <c r="L58" s="168"/>
      <c r="M58" s="206"/>
      <c r="N58" s="206"/>
      <c r="O58" s="207"/>
      <c r="P58" s="172"/>
      <c r="Q58" s="173"/>
      <c r="R58" s="173"/>
      <c r="S58" s="174"/>
      <c r="T58" s="172"/>
      <c r="U58" s="173"/>
      <c r="V58" s="173"/>
      <c r="W58" s="174"/>
      <c r="X58" s="172"/>
      <c r="Y58" s="173"/>
      <c r="Z58" s="173"/>
      <c r="AA58" s="174"/>
      <c r="AB58" s="172"/>
      <c r="AC58" s="173"/>
      <c r="AD58" s="173"/>
      <c r="AE58" s="174"/>
      <c r="AF58" s="181"/>
      <c r="AG58" s="182"/>
      <c r="AH58" s="182"/>
      <c r="AI58" s="174"/>
      <c r="AJ58" s="172"/>
      <c r="AK58" s="173"/>
      <c r="AL58" s="173"/>
      <c r="AM58" s="174"/>
      <c r="AN58" s="77">
        <f>SUM(AO58:AQ59)</f>
        <v>0</v>
      </c>
      <c r="AO58" s="78">
        <f>COUNTIF(D58:AM61,"○")</f>
        <v>0</v>
      </c>
      <c r="AP58" s="78">
        <f>COUNTIF(D58:AM61,"●")</f>
        <v>0</v>
      </c>
      <c r="AQ58" s="78">
        <f>COUNTIF(D58:AM61,"△")</f>
        <v>0</v>
      </c>
      <c r="AR58" s="98" t="e">
        <f>AJ59+AJ61+AF59+AF61+AB59+AB61+X61+X59+T61+T59+P61+P59+L61+L59+H61+H59+D61+D59</f>
        <v>#VALUE!</v>
      </c>
      <c r="AS58" s="99" t="e">
        <f>AL61+AL59+AH61+AH59+AD61+AD59+Z61+Z59+V61+V59+R61+R59+N61+N59+J61+J59+F61+F59</f>
        <v>#VALUE!</v>
      </c>
      <c r="AT58" s="100" t="e">
        <f>AR58-AS58</f>
        <v>#VALUE!</v>
      </c>
      <c r="AU58" s="78">
        <f>SUM(AO60:AQ61)</f>
        <v>0</v>
      </c>
      <c r="AV58" s="102"/>
    </row>
    <row r="59" spans="1:48" s="1" customFormat="1" ht="13.5" customHeight="1">
      <c r="A59" s="88"/>
      <c r="B59" s="88"/>
      <c r="C59" s="38"/>
      <c r="D59" s="33">
        <f ca="1">IF(OFFSET($J$51,COLUMN($J$51)-COLUMN($J$51),ROW(J55)-ROW($J$51))="","",OFFSET($J$51,COLUMN($J$51)-COLUMN($J$51),ROW(J55)-ROW($J$51)))</f>
      </c>
      <c r="E59" s="16" t="s">
        <v>199</v>
      </c>
      <c r="F59" s="34">
        <f ca="1">IF(OFFSET($H$51,COLUMN(H55)-COLUMN($H$51),ROW(H55)-ROW($H$51))="","",OFFSET($H$51,COLUMN(H55)-COLUMN($H$51),ROW(H55)-ROW($H$51)))</f>
      </c>
      <c r="G59" s="35">
        <f t="shared" si="49"/>
      </c>
      <c r="H59" s="33">
        <f ca="1">IF(OFFSET($N$55,COLUMN($N$55)-COLUMN($N$55),ROW(N55)-ROW($N$55))="","",OFFSET($N$55,COLUMN($N$55)-COLUMN($N$55),ROW(N55)-ROW($N$55)))</f>
      </c>
      <c r="I59" s="16" t="s">
        <v>199</v>
      </c>
      <c r="J59" s="34">
        <f ca="1">IF(OFFSET($L$55,COLUMN(L55)-COLUMN($L$55),ROW(L55)-ROW($L$55))="","",OFFSET($L$55,COLUMN(L55)-COLUMN($L$55),ROW(L55)-ROW($L$55)))</f>
      </c>
      <c r="K59" s="44">
        <f aca="true" t="shared" si="57" ref="K59:K63">IF(H59="","",IF(H59&gt;J59,"○",IF(H59&gt;=J59,"△","●")))</f>
      </c>
      <c r="L59" s="159"/>
      <c r="M59" s="160" t="s">
        <v>199</v>
      </c>
      <c r="N59" s="161"/>
      <c r="O59" s="162">
        <f t="shared" si="50"/>
      </c>
      <c r="P59" s="176"/>
      <c r="Q59" s="177" t="s">
        <v>199</v>
      </c>
      <c r="R59" s="178"/>
      <c r="S59" s="179">
        <f t="shared" si="51"/>
      </c>
      <c r="T59" s="176"/>
      <c r="U59" s="177" t="s">
        <v>199</v>
      </c>
      <c r="V59" s="178"/>
      <c r="W59" s="179">
        <f t="shared" si="52"/>
      </c>
      <c r="X59" s="176"/>
      <c r="Y59" s="177" t="s">
        <v>199</v>
      </c>
      <c r="Z59" s="178"/>
      <c r="AA59" s="179">
        <f t="shared" si="53"/>
      </c>
      <c r="AB59" s="176"/>
      <c r="AC59" s="177" t="s">
        <v>199</v>
      </c>
      <c r="AD59" s="178"/>
      <c r="AE59" s="179">
        <f t="shared" si="54"/>
      </c>
      <c r="AF59" s="176"/>
      <c r="AG59" s="177" t="s">
        <v>199</v>
      </c>
      <c r="AH59" s="178"/>
      <c r="AI59" s="179">
        <f t="shared" si="55"/>
      </c>
      <c r="AJ59" s="176"/>
      <c r="AK59" s="177" t="s">
        <v>199</v>
      </c>
      <c r="AL59" s="178"/>
      <c r="AM59" s="179">
        <f t="shared" si="56"/>
      </c>
      <c r="AN59" s="77"/>
      <c r="AO59" s="78"/>
      <c r="AP59" s="78"/>
      <c r="AQ59" s="78"/>
      <c r="AR59" s="98"/>
      <c r="AS59" s="99"/>
      <c r="AT59" s="100"/>
      <c r="AU59" s="78"/>
      <c r="AV59" s="103"/>
    </row>
    <row r="60" spans="1:48" s="1" customFormat="1" ht="13.5" customHeight="1">
      <c r="A60" s="88"/>
      <c r="B60" s="88"/>
      <c r="C60" s="38"/>
      <c r="D60" s="41">
        <f ca="1">IF(OFFSET($H$52,COLUMN(H56)-COLUMN($H$52),ROW(H56)-ROW($H$52))="","",OFFSET($H$52,COLUMN(H56)-COLUMN($H$52),ROW(H56)-ROW($H$52)))</f>
      </c>
      <c r="E60" s="42"/>
      <c r="F60" s="42"/>
      <c r="G60" s="36"/>
      <c r="H60" s="41">
        <f ca="1">IF(OFFSET($L$56,COLUMN(L56)-COLUMN($L$56),ROW(L56)-ROW($L$56))="","",OFFSET($L$56,COLUMN(L56)-COLUMN($L$56),ROW(L56)-ROW($L$56)))</f>
      </c>
      <c r="I60" s="42"/>
      <c r="J60" s="42"/>
      <c r="K60" s="36"/>
      <c r="L60" s="163"/>
      <c r="M60" s="164"/>
      <c r="N60" s="164"/>
      <c r="O60" s="165"/>
      <c r="P60" s="181"/>
      <c r="Q60" s="182"/>
      <c r="R60" s="182"/>
      <c r="S60" s="174"/>
      <c r="T60" s="181"/>
      <c r="U60" s="182"/>
      <c r="V60" s="182"/>
      <c r="W60" s="174"/>
      <c r="X60" s="181"/>
      <c r="Y60" s="182"/>
      <c r="Z60" s="182"/>
      <c r="AA60" s="174"/>
      <c r="AB60" s="181"/>
      <c r="AC60" s="182"/>
      <c r="AD60" s="182"/>
      <c r="AE60" s="174"/>
      <c r="AF60" s="181"/>
      <c r="AG60" s="182"/>
      <c r="AH60" s="182"/>
      <c r="AI60" s="174"/>
      <c r="AJ60" s="181"/>
      <c r="AK60" s="182"/>
      <c r="AL60" s="182"/>
      <c r="AM60" s="174"/>
      <c r="AN60" s="77"/>
      <c r="AO60" s="78">
        <f>AO58*$AO$2</f>
        <v>0</v>
      </c>
      <c r="AP60" s="78">
        <f>AP58*$AP$2</f>
        <v>0</v>
      </c>
      <c r="AQ60" s="78">
        <f>AQ58*$AQ$2</f>
        <v>0</v>
      </c>
      <c r="AR60" s="98"/>
      <c r="AS60" s="99"/>
      <c r="AT60" s="100"/>
      <c r="AU60" s="78"/>
      <c r="AV60" s="103"/>
    </row>
    <row r="61" spans="1:48" s="1" customFormat="1" ht="13.5" customHeight="1">
      <c r="A61" s="88"/>
      <c r="B61" s="88"/>
      <c r="C61" s="38"/>
      <c r="D61" s="33">
        <f ca="1">IF(OFFSET($J$53,COLUMN($J$53)-COLUMN($J$53),ROW(J57)-ROW($J$53))="","",OFFSET($J$53,COLUMN($J$53)-COLUMN($J$53),ROW(J57)-ROW($J$53)))</f>
      </c>
      <c r="E61" s="16" t="s">
        <v>199</v>
      </c>
      <c r="F61" s="34">
        <f ca="1">IF(OFFSET($H$53,COLUMN(H57)-COLUMN($H$53),ROW(H57)-ROW($H$53))="","",OFFSET($H$53,COLUMN(H57)-COLUMN($H$53),ROW(H57)-ROW($H$53)))</f>
      </c>
      <c r="G61" s="44">
        <f aca="true" t="shared" si="58" ref="G61:G65">IF(D61="","",IF(D61&gt;F61,"○",IF(D61&gt;=F61,"△","●")))</f>
      </c>
      <c r="H61" s="45">
        <f ca="1">IF(OFFSET($N$57,COLUMN($N$57)-COLUMN($N$57),ROW(N57)-ROW($N$57))="","",OFFSET($N$57,COLUMN($N$57)-COLUMN($N$57),ROW(N57)-ROW($N$57)))</f>
      </c>
      <c r="I61" s="28" t="s">
        <v>199</v>
      </c>
      <c r="J61" s="46">
        <f ca="1">IF(OFFSET($L$57,COLUMN(L57)-COLUMN($L$57),ROW(L57)-ROW($L$57))="","",OFFSET($L$57,COLUMN(L57)-COLUMN($L$57),ROW(L57)-ROW($L$57)))</f>
      </c>
      <c r="K61" s="37">
        <f t="shared" si="57"/>
      </c>
      <c r="L61" s="166"/>
      <c r="M61" s="145" t="s">
        <v>199</v>
      </c>
      <c r="N61" s="167"/>
      <c r="O61" s="147">
        <f t="shared" si="50"/>
      </c>
      <c r="P61" s="183"/>
      <c r="Q61" s="184" t="s">
        <v>199</v>
      </c>
      <c r="R61" s="185"/>
      <c r="S61" s="186">
        <f t="shared" si="51"/>
      </c>
      <c r="T61" s="183"/>
      <c r="U61" s="184" t="s">
        <v>199</v>
      </c>
      <c r="V61" s="185"/>
      <c r="W61" s="186">
        <f t="shared" si="52"/>
      </c>
      <c r="X61" s="183"/>
      <c r="Y61" s="184" t="s">
        <v>199</v>
      </c>
      <c r="Z61" s="185"/>
      <c r="AA61" s="186">
        <f t="shared" si="53"/>
      </c>
      <c r="AB61" s="183"/>
      <c r="AC61" s="184" t="s">
        <v>199</v>
      </c>
      <c r="AD61" s="185"/>
      <c r="AE61" s="186">
        <f t="shared" si="54"/>
      </c>
      <c r="AF61" s="183"/>
      <c r="AG61" s="184" t="s">
        <v>199</v>
      </c>
      <c r="AH61" s="185"/>
      <c r="AI61" s="186">
        <f t="shared" si="55"/>
      </c>
      <c r="AJ61" s="183"/>
      <c r="AK61" s="184" t="s">
        <v>199</v>
      </c>
      <c r="AL61" s="185"/>
      <c r="AM61" s="186">
        <f t="shared" si="56"/>
      </c>
      <c r="AN61" s="77"/>
      <c r="AO61" s="78"/>
      <c r="AP61" s="78"/>
      <c r="AQ61" s="78"/>
      <c r="AR61" s="98"/>
      <c r="AS61" s="99"/>
      <c r="AT61" s="100"/>
      <c r="AU61" s="78"/>
      <c r="AV61" s="104"/>
    </row>
    <row r="62" spans="1:48" s="1" customFormat="1" ht="13.5" customHeight="1">
      <c r="A62" s="88"/>
      <c r="B62" s="88"/>
      <c r="C62" s="38" t="str">
        <f>'[1]リーグ組合せ'!D14</f>
        <v>郡上八幡</v>
      </c>
      <c r="D62" s="39">
        <f ca="1">IF(OFFSET($H$50,COLUMN(H58)-COLUMN($H$50),ROW(H58)-ROW($H$50))="","",OFFSET($H$50,COLUMN(H58)-COLUMN($H$50),ROW(H58)-ROW($H$50)))</f>
      </c>
      <c r="E62" s="40"/>
      <c r="F62" s="40"/>
      <c r="G62" s="47"/>
      <c r="H62" s="39">
        <f ca="1">IF(OFFSET($L$54,COLUMN(L58)-COLUMN($L$54),ROW(L58)-ROW($L$54))="","",OFFSET($L$54,COLUMN(L58)-COLUMN($L$54),ROW(L58)-ROW($L$54)))</f>
      </c>
      <c r="I62" s="40"/>
      <c r="J62" s="40"/>
      <c r="K62" s="47"/>
      <c r="L62" s="39">
        <f ca="1">IF(OFFSET($P$58,COLUMN(P58)-COLUMN($P$58),ROW(P58)-ROW($P$58))="","",OFFSET($P$58,COLUMN(P58)-COLUMN($P$58),ROW(P58)-ROW($P$58)))</f>
      </c>
      <c r="M62" s="40"/>
      <c r="N62" s="40"/>
      <c r="O62" s="47"/>
      <c r="P62" s="168"/>
      <c r="Q62" s="206"/>
      <c r="R62" s="206"/>
      <c r="S62" s="207"/>
      <c r="T62" s="172"/>
      <c r="U62" s="173"/>
      <c r="V62" s="173"/>
      <c r="W62" s="174"/>
      <c r="X62" s="172"/>
      <c r="Y62" s="173"/>
      <c r="Z62" s="173"/>
      <c r="AA62" s="174"/>
      <c r="AB62" s="172"/>
      <c r="AC62" s="173"/>
      <c r="AD62" s="173"/>
      <c r="AE62" s="174"/>
      <c r="AF62" s="172"/>
      <c r="AG62" s="173"/>
      <c r="AH62" s="173"/>
      <c r="AI62" s="174"/>
      <c r="AJ62" s="172"/>
      <c r="AK62" s="173"/>
      <c r="AL62" s="173"/>
      <c r="AM62" s="174"/>
      <c r="AN62" s="77">
        <f>SUM(AO62:AQ63)</f>
        <v>0</v>
      </c>
      <c r="AO62" s="78">
        <f>COUNTIF(D62:AM65,"○")</f>
        <v>0</v>
      </c>
      <c r="AP62" s="78">
        <f>COUNTIF(D62:AM65,"●")</f>
        <v>0</v>
      </c>
      <c r="AQ62" s="78">
        <f>COUNTIF(D62:AM65,"△")</f>
        <v>0</v>
      </c>
      <c r="AR62" s="98" t="e">
        <f>AJ63+AJ65+AF63+AF65+AB63+AB65+X65+X63+T65+T63+P65+P63+L65+L63+H65+H63+D65+D63</f>
        <v>#VALUE!</v>
      </c>
      <c r="AS62" s="99" t="e">
        <f>AL65+AL63+AH65+AH63+AD65+AD63+Z65+Z63+V65+V63+R65+R63+N65+N63+J65+J63+F65+F63</f>
        <v>#VALUE!</v>
      </c>
      <c r="AT62" s="100" t="e">
        <f>AR62-AS62</f>
        <v>#VALUE!</v>
      </c>
      <c r="AU62" s="78">
        <f>SUM(AO64:AQ65)</f>
        <v>0</v>
      </c>
      <c r="AV62" s="101"/>
    </row>
    <row r="63" spans="1:48" s="1" customFormat="1" ht="13.5" customHeight="1">
      <c r="A63" s="88"/>
      <c r="B63" s="88"/>
      <c r="C63" s="38"/>
      <c r="D63" s="33">
        <f ca="1">IF(OFFSET($J$51,COLUMN($J$51)-COLUMN($J$51),ROW(J59)-ROW($J$51))="","",OFFSET($J$51,COLUMN($J$51)-COLUMN($J$51),ROW(J59)-ROW($J$51)))</f>
      </c>
      <c r="E63" s="16" t="s">
        <v>199</v>
      </c>
      <c r="F63" s="34">
        <f ca="1">IF(OFFSET($H$51,COLUMN(H59)-COLUMN($H$51),ROW(H59)-ROW($H$51))="","",OFFSET($H$51,COLUMN(H59)-COLUMN($H$51),ROW(H59)-ROW($H$51)))</f>
      </c>
      <c r="G63" s="44">
        <f t="shared" si="58"/>
      </c>
      <c r="H63" s="33">
        <f ca="1">IF(OFFSET($N$55,COLUMN($N$55)-COLUMN($N$55),ROW(N59)-ROW($N$55))="","",OFFSET($N$55,COLUMN($N$55)-COLUMN($N$55),ROW(N59)-ROW($N$55)))</f>
      </c>
      <c r="I63" s="16" t="s">
        <v>199</v>
      </c>
      <c r="J63" s="34">
        <f ca="1">IF(OFFSET($L$55,COLUMN(L59)-COLUMN($L$55),ROW(L59)-ROW($L$55))="","",OFFSET($L$55,COLUMN(L59)-COLUMN($L$55),ROW(L59)-ROW($L$55)))</f>
      </c>
      <c r="K63" s="44">
        <f t="shared" si="57"/>
      </c>
      <c r="L63" s="33">
        <f ca="1">IF(OFFSET($R$59,COLUMN(R59)-COLUMN($R$59),ROW(R59)-ROW($R$59))="","",OFFSET($R$59,COLUMN(R59)-COLUMN($R$59),ROW(R59)-ROW($R$59)))</f>
      </c>
      <c r="M63" s="16" t="s">
        <v>199</v>
      </c>
      <c r="N63" s="34">
        <f ca="1">IF(OFFSET($P$59,COLUMN(P59)-COLUMN($P$59),ROW(P59)-ROW($P$59))="","",OFFSET($P$59,COLUMN(P59)-COLUMN($P$59),ROW(P59)-ROW($P$59)))</f>
      </c>
      <c r="O63" s="44">
        <f aca="true" t="shared" si="59" ref="O63:O67">IF(L63="","",IF(L63&gt;N63,"○",IF(L63&gt;=N63,"△","●")))</f>
      </c>
      <c r="P63" s="159"/>
      <c r="Q63" s="160" t="s">
        <v>199</v>
      </c>
      <c r="R63" s="161"/>
      <c r="S63" s="162">
        <f aca="true" t="shared" si="60" ref="S63:S67">IF(P63="","",IF(P63&gt;R63,"○",IF(P63&gt;=R63,"△","●")))</f>
      </c>
      <c r="T63" s="176"/>
      <c r="U63" s="177" t="s">
        <v>200</v>
      </c>
      <c r="V63" s="178"/>
      <c r="W63" s="179">
        <f aca="true" t="shared" si="61" ref="W63:W67">IF(T63="","",IF(T63&gt;V63,"○",IF(T63&gt;=V63,"△","●")))</f>
      </c>
      <c r="X63" s="176"/>
      <c r="Y63" s="177" t="s">
        <v>199</v>
      </c>
      <c r="Z63" s="178"/>
      <c r="AA63" s="179">
        <f aca="true" t="shared" si="62" ref="AA63:AA67">IF(X63="","",IF(X63&gt;Z63,"○",IF(X63&gt;=Z63,"△","●")))</f>
      </c>
      <c r="AB63" s="176"/>
      <c r="AC63" s="177" t="s">
        <v>199</v>
      </c>
      <c r="AD63" s="178"/>
      <c r="AE63" s="179">
        <f aca="true" t="shared" si="63" ref="AE63:AE67">IF(AB63="","",IF(AB63&gt;AD63,"○",IF(AB63&gt;=AD63,"△","●")))</f>
      </c>
      <c r="AF63" s="176"/>
      <c r="AG63" s="177" t="s">
        <v>199</v>
      </c>
      <c r="AH63" s="178"/>
      <c r="AI63" s="179">
        <f aca="true" t="shared" si="64" ref="AI63:AI67">IF(AF63="","",IF(AF63&gt;AH63,"○",IF(AF63&gt;=AH63,"△","●")))</f>
      </c>
      <c r="AJ63" s="176"/>
      <c r="AK63" s="177" t="s">
        <v>199</v>
      </c>
      <c r="AL63" s="178"/>
      <c r="AM63" s="179">
        <f aca="true" t="shared" si="65" ref="AM63:AM67">IF(AJ63="","",IF(AJ63&gt;AL63,"○",IF(AJ63&gt;=AL63,"△","●")))</f>
      </c>
      <c r="AN63" s="77"/>
      <c r="AO63" s="78"/>
      <c r="AP63" s="78"/>
      <c r="AQ63" s="78"/>
      <c r="AR63" s="98"/>
      <c r="AS63" s="99"/>
      <c r="AT63" s="100"/>
      <c r="AU63" s="78"/>
      <c r="AV63" s="101"/>
    </row>
    <row r="64" spans="1:48" s="1" customFormat="1" ht="13.5" customHeight="1">
      <c r="A64" s="88"/>
      <c r="B64" s="88"/>
      <c r="C64" s="38"/>
      <c r="D64" s="41">
        <f ca="1">IF(OFFSET($H$52,COLUMN(H60)-COLUMN($H$52),ROW(H60)-ROW($H$52))="","",OFFSET($H$52,COLUMN(H60)-COLUMN($H$52),ROW(H60)-ROW($H$52)))</f>
      </c>
      <c r="E64" s="42"/>
      <c r="F64" s="42"/>
      <c r="G64" s="36"/>
      <c r="H64" s="41">
        <f ca="1">IF(OFFSET($L$56,COLUMN(L60)-COLUMN($L$56),ROW(L60)-ROW($L$56))="","",OFFSET($L$56,COLUMN(L60)-COLUMN($L$56),ROW(L60)-ROW($L$56)))</f>
      </c>
      <c r="I64" s="42"/>
      <c r="J64" s="42"/>
      <c r="K64" s="36"/>
      <c r="L64" s="41">
        <f ca="1">IF(OFFSET($P$60,COLUMN(P60)-COLUMN($P$60),ROW(P60)-ROW($P$60))="","",OFFSET($P$60,COLUMN(P60)-COLUMN($P$60),ROW(P60)-ROW($P$60)))</f>
      </c>
      <c r="M64" s="42"/>
      <c r="N64" s="42"/>
      <c r="O64" s="36"/>
      <c r="P64" s="208"/>
      <c r="Q64" s="214"/>
      <c r="R64" s="214"/>
      <c r="S64" s="165"/>
      <c r="T64" s="181"/>
      <c r="U64" s="182"/>
      <c r="V64" s="182"/>
      <c r="W64" s="174"/>
      <c r="X64" s="181"/>
      <c r="Y64" s="182"/>
      <c r="Z64" s="182"/>
      <c r="AA64" s="174"/>
      <c r="AB64" s="181"/>
      <c r="AC64" s="182"/>
      <c r="AD64" s="182"/>
      <c r="AE64" s="174"/>
      <c r="AF64" s="181"/>
      <c r="AG64" s="182"/>
      <c r="AH64" s="182"/>
      <c r="AI64" s="174"/>
      <c r="AJ64" s="181"/>
      <c r="AK64" s="182"/>
      <c r="AL64" s="182"/>
      <c r="AM64" s="174"/>
      <c r="AN64" s="77"/>
      <c r="AO64" s="78">
        <f>AO62*$AO$2</f>
        <v>0</v>
      </c>
      <c r="AP64" s="78">
        <f>AP62*$AP$2</f>
        <v>0</v>
      </c>
      <c r="AQ64" s="78">
        <f>AQ62*$AQ$2</f>
        <v>0</v>
      </c>
      <c r="AR64" s="98"/>
      <c r="AS64" s="99"/>
      <c r="AT64" s="100"/>
      <c r="AU64" s="78"/>
      <c r="AV64" s="101"/>
    </row>
    <row r="65" spans="1:48" s="1" customFormat="1" ht="13.5" customHeight="1">
      <c r="A65" s="88"/>
      <c r="B65" s="88"/>
      <c r="C65" s="38"/>
      <c r="D65" s="33">
        <f ca="1">IF(OFFSET($J$53,COLUMN($J$53)-COLUMN($J$53),ROW(J61)-ROW($J$53))="","",OFFSET($J$53,COLUMN($J$53)-COLUMN($J$53),ROW(J61)-ROW($J$53)))</f>
      </c>
      <c r="E65" s="16" t="s">
        <v>199</v>
      </c>
      <c r="F65" s="34">
        <f ca="1">IF(OFFSET($H$53,COLUMN(H61)-COLUMN($H$53),ROW(H61)-ROW($H$53))="","",OFFSET($H$53,COLUMN(H61)-COLUMN($H$53),ROW(H61)-ROW($H$53)))</f>
      </c>
      <c r="G65" s="37">
        <f t="shared" si="58"/>
      </c>
      <c r="H65" s="45">
        <f ca="1">IF(OFFSET($N$57,COLUMN($N$57)-COLUMN($N$57),ROW(N61)-ROW($N$57))="","",OFFSET($N$57,COLUMN($N$57)-COLUMN($N$57),ROW(N61)-ROW($N$57)))</f>
      </c>
      <c r="I65" s="28" t="s">
        <v>199</v>
      </c>
      <c r="J65" s="46">
        <f ca="1">IF(OFFSET($L$57,COLUMN(L61)-COLUMN($L$57),ROW(L61)-ROW($L$57))="","",OFFSET($L$57,COLUMN(L61)-COLUMN($L$57),ROW(L61)-ROW($L$57)))</f>
      </c>
      <c r="K65" s="37">
        <f aca="true" t="shared" si="66" ref="K65:K69">IF(H65="","",IF(H65&gt;J65,"○",IF(H65&gt;=J65,"△","●")))</f>
      </c>
      <c r="L65" s="45">
        <f ca="1">IF(OFFSET($R$61,COLUMN(R61)-COLUMN($R$61),ROW(R61)-ROW($R$61))="","",OFFSET($R$61,COLUMN(R61)-COLUMN($R$61),ROW(R61)-ROW($R$61)))</f>
      </c>
      <c r="M65" s="28" t="s">
        <v>199</v>
      </c>
      <c r="N65" s="46">
        <f ca="1">IF(OFFSET($P$61,COLUMN(P61)-COLUMN($P$61),ROW(P61)-ROW($P$61))="","",OFFSET($P$61,COLUMN(P61)-COLUMN($P$61),ROW(P61)-ROW($P$61)))</f>
      </c>
      <c r="O65" s="37">
        <f t="shared" si="59"/>
      </c>
      <c r="P65" s="152"/>
      <c r="Q65" s="160" t="s">
        <v>199</v>
      </c>
      <c r="R65" s="175"/>
      <c r="S65" s="147">
        <f t="shared" si="60"/>
      </c>
      <c r="T65" s="183"/>
      <c r="U65" s="184" t="s">
        <v>199</v>
      </c>
      <c r="V65" s="185"/>
      <c r="W65" s="186">
        <f t="shared" si="61"/>
      </c>
      <c r="X65" s="183"/>
      <c r="Y65" s="184" t="s">
        <v>199</v>
      </c>
      <c r="Z65" s="185"/>
      <c r="AA65" s="186">
        <f t="shared" si="62"/>
      </c>
      <c r="AB65" s="183"/>
      <c r="AC65" s="184" t="s">
        <v>199</v>
      </c>
      <c r="AD65" s="185"/>
      <c r="AE65" s="186">
        <f t="shared" si="63"/>
      </c>
      <c r="AF65" s="183"/>
      <c r="AG65" s="184" t="s">
        <v>199</v>
      </c>
      <c r="AH65" s="185"/>
      <c r="AI65" s="186">
        <f t="shared" si="64"/>
      </c>
      <c r="AJ65" s="183"/>
      <c r="AK65" s="184" t="s">
        <v>199</v>
      </c>
      <c r="AL65" s="185"/>
      <c r="AM65" s="186">
        <f t="shared" si="65"/>
      </c>
      <c r="AN65" s="77"/>
      <c r="AO65" s="78"/>
      <c r="AP65" s="78"/>
      <c r="AQ65" s="78"/>
      <c r="AR65" s="98"/>
      <c r="AS65" s="99"/>
      <c r="AT65" s="100"/>
      <c r="AU65" s="78"/>
      <c r="AV65" s="101"/>
    </row>
    <row r="66" spans="1:48" s="1" customFormat="1" ht="13.5" customHeight="1">
      <c r="A66" s="88"/>
      <c r="B66" s="88"/>
      <c r="C66" s="38" t="str">
        <f>'[1]リーグ組合せ'!D15</f>
        <v>瀬尻</v>
      </c>
      <c r="D66" s="39">
        <f ca="1">IF(OFFSET($H$50,COLUMN(H62)-COLUMN($H$50),ROW(H62)-ROW($H$50))="","",OFFSET($H$50,COLUMN(H62)-COLUMN($H$50),ROW(H62)-ROW($H$50)))</f>
      </c>
      <c r="E66" s="40"/>
      <c r="F66" s="40"/>
      <c r="G66" s="47"/>
      <c r="H66" s="39">
        <f ca="1">IF(OFFSET($L$54,COLUMN(L62)-COLUMN($L$54),ROW(L62)-ROW($L$54))="","",OFFSET($L$54,COLUMN(L62)-COLUMN($L$54),ROW(L62)-ROW($L$54)))</f>
      </c>
      <c r="I66" s="40"/>
      <c r="J66" s="40"/>
      <c r="K66" s="47"/>
      <c r="L66" s="39">
        <f ca="1">IF(OFFSET($P$58,COLUMN(P62)-COLUMN($P$58),ROW(P62)-ROW($P$58))="","",OFFSET($P$58,COLUMN(P62)-COLUMN($P$58),ROW(P62)-ROW($P$58)))</f>
      </c>
      <c r="M66" s="40"/>
      <c r="N66" s="40"/>
      <c r="O66" s="47"/>
      <c r="P66" s="39">
        <f ca="1">IF(OFFSET($T$62,COLUMN(T62)-COLUMN($T$62),ROW(T62)-ROW($T$62))="","",OFFSET($T$62,COLUMN(T62)-COLUMN($T$62),ROW(T62)-ROW($T$62)))</f>
      </c>
      <c r="Q66" s="40"/>
      <c r="R66" s="40"/>
      <c r="S66" s="47"/>
      <c r="T66" s="168"/>
      <c r="U66" s="206"/>
      <c r="V66" s="206"/>
      <c r="W66" s="207"/>
      <c r="X66" s="172"/>
      <c r="Y66" s="173"/>
      <c r="Z66" s="173"/>
      <c r="AA66" s="174"/>
      <c r="AB66" s="172"/>
      <c r="AC66" s="173"/>
      <c r="AD66" s="173"/>
      <c r="AE66" s="174"/>
      <c r="AF66" s="172"/>
      <c r="AG66" s="173"/>
      <c r="AH66" s="173"/>
      <c r="AI66" s="174"/>
      <c r="AJ66" s="172"/>
      <c r="AK66" s="173"/>
      <c r="AL66" s="173"/>
      <c r="AM66" s="174"/>
      <c r="AN66" s="77">
        <f>SUM(AO66:AQ67)</f>
        <v>0</v>
      </c>
      <c r="AO66" s="78">
        <f>COUNTIF(D66:AM69,"○")</f>
        <v>0</v>
      </c>
      <c r="AP66" s="78">
        <f>COUNTIF(D66:AM69,"●")</f>
        <v>0</v>
      </c>
      <c r="AQ66" s="78">
        <f>COUNTIF(D66:AM69,"△")</f>
        <v>0</v>
      </c>
      <c r="AR66" s="98" t="e">
        <f>AJ67+AJ69+AF67+AF69+AB67+AB69+X69+X67+T69+T67+P69+P67+L69+L67+H69+H67+D69+D67</f>
        <v>#VALUE!</v>
      </c>
      <c r="AS66" s="99" t="e">
        <f>AL69+AL67+AH69+AH67+AD69+AD67+Z69+Z67+V69+V67+R69+R67+N69+N67+J69+J67+F69+F67</f>
        <v>#VALUE!</v>
      </c>
      <c r="AT66" s="100" t="e">
        <f>AR66-AS66</f>
        <v>#VALUE!</v>
      </c>
      <c r="AU66" s="78">
        <f>SUM(AO68:AQ69)</f>
        <v>0</v>
      </c>
      <c r="AV66" s="101"/>
    </row>
    <row r="67" spans="1:48" s="1" customFormat="1" ht="13.5" customHeight="1">
      <c r="A67" s="88"/>
      <c r="B67" s="88"/>
      <c r="C67" s="38"/>
      <c r="D67" s="33">
        <f ca="1">IF(OFFSET($J$51,COLUMN($J$51)-COLUMN($J$51),ROW(J63)-ROW($J$51))="","",OFFSET($J$51,COLUMN($J$51)-COLUMN($J$51),ROW(J63)-ROW($J$51)))</f>
      </c>
      <c r="E67" s="16" t="s">
        <v>199</v>
      </c>
      <c r="F67" s="34">
        <f ca="1">IF(OFFSET($H$51,COLUMN(H63)-COLUMN($H$51),ROW(H63)-ROW($H$51))="","",OFFSET($H$51,COLUMN(H63)-COLUMN($H$51),ROW(H63)-ROW($H$51)))</f>
      </c>
      <c r="G67" s="44">
        <f aca="true" t="shared" si="67" ref="G67:G71">IF(D67="","",IF(D67&gt;F67,"○",IF(D67&gt;=F67,"△","●")))</f>
      </c>
      <c r="H67" s="33">
        <f ca="1">IF(OFFSET($N$55,COLUMN($N$55)-COLUMN($N$55),ROW(N63)-ROW($N$55))="","",OFFSET($N$55,COLUMN($N$55)-COLUMN($N$55),ROW(N63)-ROW($N$55)))</f>
      </c>
      <c r="I67" s="16" t="s">
        <v>199</v>
      </c>
      <c r="J67" s="34">
        <f ca="1">IF(OFFSET($L$55,COLUMN(L63)-COLUMN($L$55),ROW(L63)-ROW($L$55))="","",OFFSET($L$55,COLUMN(L63)-COLUMN($L$55),ROW(L63)-ROW($L$55)))</f>
      </c>
      <c r="K67" s="44">
        <f t="shared" si="66"/>
      </c>
      <c r="L67" s="33">
        <f ca="1">IF(OFFSET($R$59,COLUMN(R63)-COLUMN($R$59),ROW(R63)-ROW($R$59))="","",OFFSET($R$59,COLUMN(R63)-COLUMN($R$59),ROW(R63)-ROW($R$59)))</f>
      </c>
      <c r="M67" s="16" t="s">
        <v>199</v>
      </c>
      <c r="N67" s="34">
        <f ca="1">IF(OFFSET($P$59,COLUMN(P63)-COLUMN($P$59),ROW(P63)-ROW($P$59))="","",OFFSET($P$59,COLUMN(P59)-COLUMN($P$59),ROW(P63)-ROW($P$59)))</f>
      </c>
      <c r="O67" s="44">
        <f t="shared" si="59"/>
      </c>
      <c r="P67" s="33">
        <f ca="1">IF(OFFSET($V$63,COLUMN(V63)-COLUMN($V$63),ROW(V63)-ROW($V$63))="","",OFFSET($V$63,COLUMN(V63)-COLUMN($V$63),ROW(V63)-ROW($V$63)))</f>
      </c>
      <c r="Q67" s="16" t="s">
        <v>199</v>
      </c>
      <c r="R67" s="34">
        <f ca="1">IF(OFFSET($T$63,COLUMN(T63)-COLUMN($T$63),ROW(T63)-ROW($T$63))="","",OFFSET($T$63,COLUMN(T63)-COLUMN($T$63),ROW(T63)-ROW($T$63)))</f>
      </c>
      <c r="S67" s="44">
        <f t="shared" si="60"/>
      </c>
      <c r="T67" s="222"/>
      <c r="U67" s="223" t="s">
        <v>199</v>
      </c>
      <c r="V67" s="224"/>
      <c r="W67" s="162">
        <f t="shared" si="61"/>
      </c>
      <c r="X67" s="176"/>
      <c r="Y67" s="177" t="s">
        <v>199</v>
      </c>
      <c r="Z67" s="178"/>
      <c r="AA67" s="179">
        <f t="shared" si="62"/>
      </c>
      <c r="AB67" s="176"/>
      <c r="AC67" s="177" t="s">
        <v>199</v>
      </c>
      <c r="AD67" s="178"/>
      <c r="AE67" s="179">
        <f t="shared" si="63"/>
      </c>
      <c r="AF67" s="176"/>
      <c r="AG67" s="177" t="s">
        <v>199</v>
      </c>
      <c r="AH67" s="178"/>
      <c r="AI67" s="179">
        <f t="shared" si="64"/>
      </c>
      <c r="AJ67" s="176"/>
      <c r="AK67" s="177" t="s">
        <v>199</v>
      </c>
      <c r="AL67" s="178"/>
      <c r="AM67" s="179">
        <f t="shared" si="65"/>
      </c>
      <c r="AN67" s="77"/>
      <c r="AO67" s="78"/>
      <c r="AP67" s="78"/>
      <c r="AQ67" s="78"/>
      <c r="AR67" s="98"/>
      <c r="AS67" s="99"/>
      <c r="AT67" s="100"/>
      <c r="AU67" s="78"/>
      <c r="AV67" s="101"/>
    </row>
    <row r="68" spans="1:48" s="1" customFormat="1" ht="13.5" customHeight="1">
      <c r="A68" s="88"/>
      <c r="B68" s="88"/>
      <c r="C68" s="38"/>
      <c r="D68" s="41">
        <f ca="1">IF(OFFSET($H$52,COLUMN(H64)-COLUMN($H$52),ROW(H64)-ROW($H$52))="","",OFFSET($H$52,COLUMN(H64)-COLUMN($H$52),ROW(H64)-ROW($H$52)))</f>
      </c>
      <c r="E68" s="42"/>
      <c r="F68" s="42"/>
      <c r="G68" s="36"/>
      <c r="H68" s="41">
        <f ca="1">IF(OFFSET($L$56,COLUMN(L64)-COLUMN($L$56),ROW(L64)-ROW($L$56))="","",OFFSET($L$56,COLUMN(L64)-COLUMN($L$56),ROW(L64)-ROW($L$56)))</f>
      </c>
      <c r="I68" s="42"/>
      <c r="J68" s="42"/>
      <c r="K68" s="36"/>
      <c r="L68" s="41">
        <f ca="1">IF(OFFSET($P$60,COLUMN(P64)-COLUMN($P$60),ROW(P64)-ROW($P$60))="","",OFFSET($P$60,COLUMN(P64)-COLUMN($P$60),ROW(P64)-ROW($P$60)))</f>
      </c>
      <c r="M68" s="42"/>
      <c r="N68" s="42"/>
      <c r="O68" s="36"/>
      <c r="P68" s="41">
        <f ca="1">IF(OFFSET($T$64,COLUMN(T64)-COLUMN($T$64),ROW(T64)-ROW($T$64))="","",OFFSET($T$64,COLUMN(T64)-COLUMN($T$64),ROW(T64)-ROW($T$64)))</f>
      </c>
      <c r="Q68" s="42"/>
      <c r="R68" s="42"/>
      <c r="S68" s="36"/>
      <c r="T68" s="220"/>
      <c r="U68" s="221"/>
      <c r="V68" s="221"/>
      <c r="W68" s="165"/>
      <c r="X68" s="181"/>
      <c r="Y68" s="182"/>
      <c r="Z68" s="182"/>
      <c r="AA68" s="174"/>
      <c r="AB68" s="181"/>
      <c r="AC68" s="182"/>
      <c r="AD68" s="182"/>
      <c r="AE68" s="174"/>
      <c r="AF68" s="181"/>
      <c r="AG68" s="182"/>
      <c r="AH68" s="182"/>
      <c r="AI68" s="174"/>
      <c r="AJ68" s="181"/>
      <c r="AK68" s="182"/>
      <c r="AL68" s="182"/>
      <c r="AM68" s="174"/>
      <c r="AN68" s="77"/>
      <c r="AO68" s="78">
        <f>AO66*$AO$2</f>
        <v>0</v>
      </c>
      <c r="AP68" s="78">
        <f>AP66*$AP$2</f>
        <v>0</v>
      </c>
      <c r="AQ68" s="78">
        <f>AQ66*$AQ$2</f>
        <v>0</v>
      </c>
      <c r="AR68" s="98"/>
      <c r="AS68" s="99"/>
      <c r="AT68" s="100"/>
      <c r="AU68" s="78"/>
      <c r="AV68" s="101"/>
    </row>
    <row r="69" spans="1:48" s="1" customFormat="1" ht="13.5" customHeight="1">
      <c r="A69" s="88"/>
      <c r="B69" s="88"/>
      <c r="C69" s="38"/>
      <c r="D69" s="33">
        <f ca="1">IF(OFFSET($J$53,COLUMN($J$11)-COLUMN($J$53),ROW(J65)-ROW($J$53))="","",OFFSET($J$53,COLUMN($J$53)-COLUMN($J$53),ROW(J65)-ROW($J$53)))</f>
      </c>
      <c r="E69" s="16" t="s">
        <v>199</v>
      </c>
      <c r="F69" s="34">
        <f ca="1">IF(OFFSET($H$53,COLUMN(H65)-COLUMN($H$53),ROW(H65)-ROW($H$53))="","",OFFSET($H$53,COLUMN(H65)-COLUMN($H$53),ROW(H65)-ROW($H$53)))</f>
      </c>
      <c r="G69" s="37">
        <f t="shared" si="67"/>
      </c>
      <c r="H69" s="45">
        <f ca="1">IF(OFFSET($N$57,COLUMN($N$57)-COLUMN($N$57),ROW(N65)-ROW($N$57))="","",OFFSET($N$57,COLUMN($N$57)-COLUMN($N$57),ROW(N65)-ROW($N$57)))</f>
      </c>
      <c r="I69" s="28" t="s">
        <v>199</v>
      </c>
      <c r="J69" s="46">
        <f ca="1">IF(OFFSET($L$57,COLUMN(L65)-COLUMN($L$57),ROW(L65)-ROW($L$57))="","",OFFSET($L$57,COLUMN(L65)-COLUMN($L$57),ROW(L65)-ROW($L$57)))</f>
      </c>
      <c r="K69" s="37">
        <f t="shared" si="66"/>
      </c>
      <c r="L69" s="45">
        <f ca="1">IF(OFFSET($R$61,COLUMN(R65)-COLUMN($R$61),ROW(R65)-ROW($R$61))="","",OFFSET($R$61,COLUMN(R65)-COLUMN($R$61),ROW(R65)-ROW($R$61)))</f>
      </c>
      <c r="M69" s="28" t="s">
        <v>199</v>
      </c>
      <c r="N69" s="46">
        <f ca="1">IF(OFFSET($P$61,COLUMN(P65)-COLUMN($P$61),ROW(P65)-ROW($P$61))="","",OFFSET($P$61,COLUMN(P65)-COLUMN($P$61),ROW(P65)-ROW($P$61)))</f>
      </c>
      <c r="O69" s="37">
        <f aca="true" t="shared" si="68" ref="O69:O73">IF(L69="","",IF(L69&gt;N69,"○",IF(L69&gt;=N69,"△","●")))</f>
      </c>
      <c r="P69" s="45">
        <f ca="1">IF(OFFSET($V$65,COLUMN(V65)-COLUMN($V$65),ROW(V65)-ROW($V$65))="","",OFFSET($V$65,COLUMN(V65)-COLUMN($V$65),ROW(V65)-ROW($V$65)))</f>
      </c>
      <c r="Q69" s="28" t="s">
        <v>199</v>
      </c>
      <c r="R69" s="46">
        <f ca="1">IF(OFFSET($T$65,COLUMN(T65)-COLUMN($T$65),ROW(T65)-ROW($T$65))="","",OFFSET($T$65,COLUMN(T65)-COLUMN($T$65),ROW(T65)-ROW($T$65)))</f>
      </c>
      <c r="S69" s="37">
        <f aca="true" t="shared" si="69" ref="S69:S73">IF(P69="","",IF(P69&gt;R69,"○",IF(P69&gt;=R69,"△","●")))</f>
      </c>
      <c r="T69" s="225"/>
      <c r="U69" s="226" t="s">
        <v>199</v>
      </c>
      <c r="V69" s="227"/>
      <c r="W69" s="147">
        <f aca="true" t="shared" si="70" ref="W69:W73">IF(T69="","",IF(T69&gt;V69,"○",IF(T69&gt;=V69,"△","●")))</f>
      </c>
      <c r="X69" s="183"/>
      <c r="Y69" s="184" t="s">
        <v>199</v>
      </c>
      <c r="Z69" s="185"/>
      <c r="AA69" s="186">
        <f aca="true" t="shared" si="71" ref="AA69:AA73">IF(X69="","",IF(X69&gt;Z69,"○",IF(X69&gt;=Z69,"△","●")))</f>
      </c>
      <c r="AB69" s="183"/>
      <c r="AC69" s="184" t="s">
        <v>199</v>
      </c>
      <c r="AD69" s="185"/>
      <c r="AE69" s="186">
        <f aca="true" t="shared" si="72" ref="AE69:AE73">IF(AB69="","",IF(AB69&gt;AD69,"○",IF(AB69&gt;=AD69,"△","●")))</f>
      </c>
      <c r="AF69" s="183"/>
      <c r="AG69" s="184" t="s">
        <v>199</v>
      </c>
      <c r="AH69" s="185"/>
      <c r="AI69" s="186">
        <f aca="true" t="shared" si="73" ref="AI69:AI73">IF(AF69="","",IF(AF69&gt;AH69,"○",IF(AF69&gt;=AH69,"△","●")))</f>
      </c>
      <c r="AJ69" s="183"/>
      <c r="AK69" s="184" t="s">
        <v>199</v>
      </c>
      <c r="AL69" s="185"/>
      <c r="AM69" s="186">
        <f aca="true" t="shared" si="74" ref="AM69:AM73">IF(AJ69="","",IF(AJ69&gt;AL69,"○",IF(AJ69&gt;=AL69,"△","●")))</f>
      </c>
      <c r="AN69" s="77"/>
      <c r="AO69" s="78"/>
      <c r="AP69" s="78"/>
      <c r="AQ69" s="78"/>
      <c r="AR69" s="98"/>
      <c r="AS69" s="99"/>
      <c r="AT69" s="100"/>
      <c r="AU69" s="78"/>
      <c r="AV69" s="101"/>
    </row>
    <row r="70" spans="1:48" s="1" customFormat="1" ht="13.5" customHeight="1">
      <c r="A70" s="88"/>
      <c r="B70" s="88"/>
      <c r="C70" s="38" t="str">
        <f>'[1]リーグ組合せ'!D16</f>
        <v>西可児</v>
      </c>
      <c r="D70" s="39">
        <f ca="1">IF(OFFSET($H$50,COLUMN(H66)-COLUMN($H$50),ROW(H66)-ROW($H$50))="","",OFFSET($H$50,COLUMN(H66)-COLUMN($H$50),ROW(H66)-ROW($H$50)))</f>
      </c>
      <c r="E70" s="40"/>
      <c r="F70" s="40"/>
      <c r="G70" s="47"/>
      <c r="H70" s="39">
        <f ca="1">IF(OFFSET($L$54,COLUMN(L66)-COLUMN($L$54),ROW(L66)-ROW($L$54))="","",OFFSET($L$54,COLUMN(L66)-COLUMN($L$54),ROW(L66)-ROW($L$54)))</f>
      </c>
      <c r="I70" s="40"/>
      <c r="J70" s="40"/>
      <c r="K70" s="47"/>
      <c r="L70" s="39">
        <f ca="1">IF(OFFSET($P$58,COLUMN(P66)-COLUMN($P$58),ROW(P66)-ROW($P$58))="","",OFFSET($P$58,COLUMN(P66)-COLUMN($P$158),ROW(P66)-ROW($P$58)))</f>
      </c>
      <c r="M70" s="40"/>
      <c r="N70" s="40"/>
      <c r="O70" s="47"/>
      <c r="P70" s="39">
        <f ca="1">IF(OFFSET($T$62,COLUMN(T66)-COLUMN($T$62),ROW(T66)-ROW($T$62))="","",OFFSET($T$62,COLUMN(T66)-COLUMN($T$62),ROW(T66)-ROW($T$62)))</f>
      </c>
      <c r="Q70" s="40"/>
      <c r="R70" s="40"/>
      <c r="S70" s="47"/>
      <c r="T70" s="39">
        <f ca="1">IF(OFFSET($X$66,COLUMN(X66)-COLUMN($X$66),ROW(X66)-ROW($X$66))="","",OFFSET($X$66,COLUMN(X66)-COLUMN($X$66),ROW(X66)-ROW($X$66)))</f>
      </c>
      <c r="U70" s="40"/>
      <c r="V70" s="40"/>
      <c r="W70" s="47"/>
      <c r="X70" s="168"/>
      <c r="Y70" s="206"/>
      <c r="Z70" s="206"/>
      <c r="AA70" s="207"/>
      <c r="AB70" s="172"/>
      <c r="AC70" s="173"/>
      <c r="AD70" s="173"/>
      <c r="AE70" s="174"/>
      <c r="AF70" s="172"/>
      <c r="AG70" s="173"/>
      <c r="AH70" s="173"/>
      <c r="AI70" s="174"/>
      <c r="AJ70" s="172"/>
      <c r="AK70" s="173"/>
      <c r="AL70" s="173"/>
      <c r="AM70" s="174"/>
      <c r="AN70" s="77">
        <f>SUM(AO70:AQ71)</f>
        <v>0</v>
      </c>
      <c r="AO70" s="78">
        <f>COUNTIF(D70:AM73,"○")</f>
        <v>0</v>
      </c>
      <c r="AP70" s="78">
        <f>COUNTIF(D70:AM73,"●")</f>
        <v>0</v>
      </c>
      <c r="AQ70" s="78">
        <f>COUNTIF(D70:AM73,"△")</f>
        <v>0</v>
      </c>
      <c r="AR70" s="98" t="e">
        <f>AJ71+AJ73+AF71+AF73+AB71+AB73+X73+X71+T73+T71+P73+P71+L73+L71+H73+H71+D73+D71</f>
        <v>#VALUE!</v>
      </c>
      <c r="AS70" s="99" t="e">
        <f>AL73+AL71+AH73+AH71+AD73+AD71+Z73+Z71+V73+V71+R73+R71+N73+N71+J73+J71+F73+F71</f>
        <v>#VALUE!</v>
      </c>
      <c r="AT70" s="100" t="e">
        <f>AR70-AS70</f>
        <v>#VALUE!</v>
      </c>
      <c r="AU70" s="78">
        <f>SUM(AO72:AQ73)</f>
        <v>0</v>
      </c>
      <c r="AV70" s="217"/>
    </row>
    <row r="71" spans="1:48" s="1" customFormat="1" ht="13.5" customHeight="1">
      <c r="A71" s="88"/>
      <c r="B71" s="88"/>
      <c r="C71" s="38"/>
      <c r="D71" s="33">
        <f ca="1">IF(OFFSET($J$51,COLUMN($J$51)-COLUMN($J$51),ROW(J67)-ROW($J$51))="","",OFFSET($J$51,COLUMN($J$51)-COLUMN($J$51),ROW(J67)-ROW($J$51)))</f>
      </c>
      <c r="E71" s="16" t="s">
        <v>199</v>
      </c>
      <c r="F71" s="34">
        <f ca="1">IF(OFFSET($H$51,COLUMN(H67)-COLUMN($H$51),ROW(H67)-ROW($H$51))="","",OFFSET($H$51,COLUMN(H67)-COLUMN($H$51),ROW(H67)-ROW($H$51)))</f>
      </c>
      <c r="G71" s="44">
        <f t="shared" si="67"/>
      </c>
      <c r="H71" s="33">
        <f ca="1">IF(OFFSET($N$55,COLUMN($N$55)-COLUMN($N$55),ROW(N67)-ROW($N$55))="","",OFFSET($N$55,COLUMN($N$55)-COLUMN($N$55),ROW(N67)-ROW($N$55)))</f>
      </c>
      <c r="I71" s="16" t="s">
        <v>199</v>
      </c>
      <c r="J71" s="34">
        <f ca="1">IF(OFFSET($L$55,COLUMN(L67)-COLUMN($L$55),ROW(L67)-ROW($L$55))="","",OFFSET($L$55,COLUMN(L67)-COLUMN($L$55),ROW(L67)-ROW($L$55)))</f>
      </c>
      <c r="K71" s="44">
        <f aca="true" t="shared" si="75" ref="K71:K75">IF(H71="","",IF(H71&gt;J71,"○",IF(H71&gt;=J71,"△","●")))</f>
      </c>
      <c r="L71" s="33">
        <f ca="1">IF(OFFSET($R$59,COLUMN(R67)-COLUMN($R$59),ROW(R67)-ROW($R$59))="","",OFFSET($R$59,COLUMN(R67)-COLUMN($R$59),ROW(R67)-ROW($R$59)))</f>
      </c>
      <c r="M71" s="16" t="s">
        <v>199</v>
      </c>
      <c r="N71" s="34">
        <f ca="1">IF(OFFSET($P$59,COLUMN(P67)-COLUMN($P$59),ROW(P67)-ROW($P$59))="","",OFFSET($P$59,COLUMN(P67)-COLUMN($P$59),ROW(P67)-ROW($P$59)))</f>
      </c>
      <c r="O71" s="44">
        <f t="shared" si="68"/>
      </c>
      <c r="P71" s="33">
        <f ca="1">IF(OFFSET($V$63,COLUMN(V67)-COLUMN($V$63),ROW(V67)-ROW($V$63))="","",OFFSET($V$63,COLUMN(V67)-COLUMN($V$63),ROW(V67)-ROW($V$63)))</f>
      </c>
      <c r="Q71" s="16" t="s">
        <v>199</v>
      </c>
      <c r="R71" s="34">
        <f ca="1">IF(OFFSET($T$63,COLUMN(T67)-COLUMN($T$63),ROW(T67)-ROW($T$63))="","",OFFSET($T$63,COLUMN(T67)-COLUMN($T$63),ROW(T67)-ROW($T$63)))</f>
      </c>
      <c r="S71" s="44">
        <f t="shared" si="69"/>
      </c>
      <c r="T71" s="33">
        <f ca="1">IF(OFFSET($Z$67,COLUMN(Z67)-COLUMN($Z$67),ROW(Z67)-ROW($Z$67))="","",OFFSET($Z$67,COLUMN(Z67)-COLUMN($Z$67),ROW(Z67)-ROW($Z$67)))</f>
      </c>
      <c r="U71" s="16" t="s">
        <v>199</v>
      </c>
      <c r="V71" s="34">
        <f ca="1">IF(OFFSET($X$67,COLUMN(X67)-COLUMN($X$67),ROW(X67)-ROW($X$67))="","",OFFSET($X$67,COLUMN(X67)-COLUMN($X$67),ROW(X67)-ROW($X$67)))</f>
      </c>
      <c r="W71" s="44">
        <f t="shared" si="70"/>
      </c>
      <c r="X71" s="159"/>
      <c r="Y71" s="160" t="s">
        <v>199</v>
      </c>
      <c r="Z71" s="161"/>
      <c r="AA71" s="162">
        <f t="shared" si="71"/>
      </c>
      <c r="AB71" s="176"/>
      <c r="AC71" s="177" t="s">
        <v>199</v>
      </c>
      <c r="AD71" s="178"/>
      <c r="AE71" s="179">
        <f t="shared" si="72"/>
      </c>
      <c r="AF71" s="176"/>
      <c r="AG71" s="177" t="s">
        <v>199</v>
      </c>
      <c r="AH71" s="178"/>
      <c r="AI71" s="179">
        <f t="shared" si="73"/>
      </c>
      <c r="AJ71" s="176"/>
      <c r="AK71" s="177" t="s">
        <v>199</v>
      </c>
      <c r="AL71" s="178"/>
      <c r="AM71" s="179">
        <f t="shared" si="74"/>
      </c>
      <c r="AN71" s="77"/>
      <c r="AO71" s="78"/>
      <c r="AP71" s="78"/>
      <c r="AQ71" s="78"/>
      <c r="AR71" s="98"/>
      <c r="AS71" s="99"/>
      <c r="AT71" s="100"/>
      <c r="AU71" s="78"/>
      <c r="AV71" s="217"/>
    </row>
    <row r="72" spans="1:48" s="1" customFormat="1" ht="13.5" customHeight="1">
      <c r="A72" s="88"/>
      <c r="B72" s="88"/>
      <c r="C72" s="38"/>
      <c r="D72" s="41">
        <f ca="1">IF(OFFSET($H$52,COLUMN(H68)-COLUMN($H$52),ROW(H68)-ROW($H$52))="","",OFFSET($H$52,COLUMN(H68)-COLUMN($H$52),ROW(H68)-ROW($H$52)))</f>
      </c>
      <c r="E72" s="42"/>
      <c r="F72" s="42"/>
      <c r="G72" s="36"/>
      <c r="H72" s="41">
        <f ca="1">IF(OFFSET($L$56,COLUMN(L68)-COLUMN($L$56),ROW(L68)-ROW($L$56))="","",OFFSET($L$56,COLUMN(L68)-COLUMN($L$56),ROW(L68)-ROW($L$56)))</f>
      </c>
      <c r="I72" s="42"/>
      <c r="J72" s="42"/>
      <c r="K72" s="36"/>
      <c r="L72" s="41">
        <f ca="1">IF(OFFSET($P$60,COLUMN(P68)-COLUMN($P$60),ROW(P68)-ROW($P$60))="","",OFFSET($P$60,COLUMN(P68)-COLUMN($P$60),ROW(P68)-ROW($P$60)))</f>
      </c>
      <c r="M72" s="42"/>
      <c r="N72" s="42"/>
      <c r="O72" s="36"/>
      <c r="P72" s="41">
        <f ca="1">IF(OFFSET($T$64,COLUMN(T68)-COLUMN($T$64),ROW(T68)-ROW($T$64))="","",OFFSET($T$64,COLUMN(T68)-COLUMN($T$64),ROW(T68)-ROW($T$64)))</f>
      </c>
      <c r="Q72" s="42"/>
      <c r="R72" s="42"/>
      <c r="S72" s="36"/>
      <c r="T72" s="41">
        <f ca="1">IF(OFFSET($X$68,COLUMN(X68)-COLUMN($X$68),ROW(X68)-ROW($X$68))="","",OFFSET($X$68,COLUMN(X68)-COLUMN($X$68),ROW(X68)-ROW($X$68)))</f>
      </c>
      <c r="U72" s="42"/>
      <c r="V72" s="42"/>
      <c r="W72" s="36"/>
      <c r="X72" s="163"/>
      <c r="Y72" s="164"/>
      <c r="Z72" s="164"/>
      <c r="AA72" s="165"/>
      <c r="AB72" s="181"/>
      <c r="AC72" s="182"/>
      <c r="AD72" s="182"/>
      <c r="AE72" s="174"/>
      <c r="AF72" s="181"/>
      <c r="AG72" s="182"/>
      <c r="AH72" s="182"/>
      <c r="AI72" s="174"/>
      <c r="AJ72" s="181"/>
      <c r="AK72" s="182"/>
      <c r="AL72" s="182"/>
      <c r="AM72" s="174"/>
      <c r="AN72" s="77"/>
      <c r="AO72" s="78">
        <f>AO70*$AO$2</f>
        <v>0</v>
      </c>
      <c r="AP72" s="78">
        <f>AP70*$AP$2</f>
        <v>0</v>
      </c>
      <c r="AQ72" s="78">
        <f>AQ70*$AQ$2</f>
        <v>0</v>
      </c>
      <c r="AR72" s="98"/>
      <c r="AS72" s="99"/>
      <c r="AT72" s="100"/>
      <c r="AU72" s="78"/>
      <c r="AV72" s="217"/>
    </row>
    <row r="73" spans="1:48" s="1" customFormat="1" ht="13.5" customHeight="1">
      <c r="A73" s="88"/>
      <c r="B73" s="88"/>
      <c r="C73" s="38"/>
      <c r="D73" s="33">
        <f ca="1">IF(OFFSET($J$53,COLUMN($J$53)-COLUMN($J$53),ROW(J69)-ROW($J$53))="","",OFFSET($J$53,COLUMN($J$53)-COLUMN($J$53),ROW(J69)-ROW($J$53)))</f>
      </c>
      <c r="E73" s="16" t="s">
        <v>199</v>
      </c>
      <c r="F73" s="34">
        <f ca="1">IF(OFFSET($H$53,COLUMN(H69)-COLUMN($H$53),ROW(H69)-ROW($H$53))="","",OFFSET($H$53,COLUMN(H69)-COLUMN($H$53),ROW(H69)-ROW($H$53)))</f>
      </c>
      <c r="G73" s="37">
        <f aca="true" t="shared" si="76" ref="G73:G77">IF(D73="","",IF(D73&gt;F73,"○",IF(D73&gt;=F73,"△","●")))</f>
      </c>
      <c r="H73" s="45">
        <f ca="1">IF(OFFSET($N$57,COLUMN($N$57)-COLUMN($N$57),ROW(N69)-ROW($N$57))="","",OFFSET($N$57,COLUMN($N$57)-COLUMN($N$57),ROW(N69)-ROW($N$57)))</f>
      </c>
      <c r="I73" s="28" t="s">
        <v>199</v>
      </c>
      <c r="J73" s="46">
        <f ca="1">IF(OFFSET($L$57,COLUMN(L69)-COLUMN($L$57),ROW(L69)-ROW($L$57))="","",OFFSET($L$57,COLUMN(L69)-COLUMN($L$57),ROW(L69)-ROW($L$57)))</f>
      </c>
      <c r="K73" s="37">
        <f t="shared" si="75"/>
      </c>
      <c r="L73" s="45">
        <f ca="1">IF(OFFSET($R$61,COLUMN(R69)-COLUMN($R$61),ROW(R69)-ROW($R$61))="","",OFFSET($R$61,COLUMN(R69)-COLUMN($R$61),ROW(R69)-ROW($R$61)))</f>
      </c>
      <c r="M73" s="28" t="s">
        <v>199</v>
      </c>
      <c r="N73" s="46">
        <f ca="1">IF(OFFSET($P$61,COLUMN(P69)-COLUMN($P$61),ROW(P69)-ROW($P$61))="","",OFFSET($P$61,COLUMN(P69)-COLUMN($P$61),ROW(P69)-ROW($P$61)))</f>
      </c>
      <c r="O73" s="37">
        <f t="shared" si="68"/>
      </c>
      <c r="P73" s="45">
        <f ca="1">IF(OFFSET($V$65,COLUMN(V69)-COLUMN($V$65),ROW(V69)-ROW($V$65))="","",OFFSET($V$65,COLUMN(V69)-COLUMN($V$65),ROW(V69)-ROW($V$65)))</f>
      </c>
      <c r="Q73" s="28" t="s">
        <v>199</v>
      </c>
      <c r="R73" s="46">
        <f ca="1">IF(OFFSET($T$65,COLUMN(T69)-COLUMN($T$65),ROW(T69)-ROW($T$65))="","",OFFSET($T$65,COLUMN(T69)-COLUMN($T$65),ROW(T69)-ROW($T$65)))</f>
      </c>
      <c r="S73" s="37">
        <f t="shared" si="69"/>
      </c>
      <c r="T73" s="45">
        <f ca="1">IF(OFFSET($Z$69,COLUMN(Z69)-COLUMN($Z$69),ROW(Z69)-ROW($Z$69))="","",OFFSET($Z$69,COLUMN(Z69)-COLUMN($Z$69),ROW(Z69)-ROW($Z$69)))</f>
      </c>
      <c r="U73" s="28" t="s">
        <v>199</v>
      </c>
      <c r="V73" s="46">
        <f ca="1">IF(OFFSET($X$69,COLUMN(X69)-COLUMN($X$69),ROW(X69)-ROW($X$69))="","",OFFSET($X$69,COLUMN(X69)-COLUMN($X$69),ROW(X69)-ROW($X$69)))</f>
      </c>
      <c r="W73" s="37">
        <f t="shared" si="70"/>
      </c>
      <c r="X73" s="228"/>
      <c r="Y73" s="160" t="s">
        <v>199</v>
      </c>
      <c r="Z73" s="229"/>
      <c r="AA73" s="147">
        <f t="shared" si="71"/>
      </c>
      <c r="AB73" s="183"/>
      <c r="AC73" s="184" t="s">
        <v>199</v>
      </c>
      <c r="AD73" s="185"/>
      <c r="AE73" s="186">
        <f t="shared" si="72"/>
      </c>
      <c r="AF73" s="183"/>
      <c r="AG73" s="184" t="s">
        <v>199</v>
      </c>
      <c r="AH73" s="185"/>
      <c r="AI73" s="186">
        <f t="shared" si="73"/>
      </c>
      <c r="AJ73" s="183"/>
      <c r="AK73" s="184" t="s">
        <v>199</v>
      </c>
      <c r="AL73" s="185"/>
      <c r="AM73" s="186">
        <f t="shared" si="74"/>
      </c>
      <c r="AN73" s="77"/>
      <c r="AO73" s="78"/>
      <c r="AP73" s="78"/>
      <c r="AQ73" s="78"/>
      <c r="AR73" s="98"/>
      <c r="AS73" s="99"/>
      <c r="AT73" s="100"/>
      <c r="AU73" s="78"/>
      <c r="AV73" s="217"/>
    </row>
    <row r="74" spans="1:48" s="1" customFormat="1" ht="13.5" customHeight="1">
      <c r="A74" s="88"/>
      <c r="B74" s="88"/>
      <c r="C74" s="38" t="str">
        <f>'[1]リーグ組合せ'!D17</f>
        <v>今渡</v>
      </c>
      <c r="D74" s="39">
        <f ca="1">IF(OFFSET($H$50,COLUMN(H70)-COLUMN($H$50),ROW(H70)-ROW($H$50))="","",OFFSET($H$50,COLUMN(H70)-COLUMN($H$50),ROW(H70)-ROW($H$50)))</f>
      </c>
      <c r="E74" s="40"/>
      <c r="F74" s="40"/>
      <c r="G74" s="47"/>
      <c r="H74" s="39">
        <f ca="1">IF(OFFSET($L$54,COLUMN(L70)-COLUMN($L$54),ROW(L70)-ROW($L$54))="","",OFFSET($L$54,COLUMN(L70)-COLUMN($L$54),ROW(L70)-ROW($L$54)))</f>
      </c>
      <c r="I74" s="40"/>
      <c r="J74" s="40"/>
      <c r="K74" s="47"/>
      <c r="L74" s="39">
        <f ca="1">IF(OFFSET($P$58,COLUMN(P70)-COLUMN($P$58),ROW(P70)-ROW($P$58))="","",OFFSET($P$58,COLUMN(P70)-COLUMN($P$58),ROW(P70)-ROW($P$58)))</f>
      </c>
      <c r="M74" s="40"/>
      <c r="N74" s="40"/>
      <c r="O74" s="47"/>
      <c r="P74" s="39">
        <f ca="1">IF(OFFSET($T$62,COLUMN(T70)-COLUMN($T$62),ROW(T70)-ROW($T$62))="","",OFFSET($T$62,COLUMN(T70)-COLUMN($T$62),ROW(T70)-ROW($T$62)))</f>
      </c>
      <c r="Q74" s="40"/>
      <c r="R74" s="40"/>
      <c r="S74" s="47"/>
      <c r="T74" s="39">
        <f ca="1">IF(OFFSET($X$66,COLUMN(X70)-COLUMN($X$66),ROW(X70)-ROW($X$66))="","",OFFSET($X$66,COLUMN(X70)-COLUMN($X$66),ROW(X70)-ROW($X$66)))</f>
      </c>
      <c r="U74" s="40"/>
      <c r="V74" s="40"/>
      <c r="W74" s="47"/>
      <c r="X74" s="39">
        <f ca="1">IF(OFFSET($AB$70,COLUMN(AB70)-COLUMN($AB$70),ROW(AB70)-ROW($AB$70))="","",OFFSET($AB$70,COLUMN(AB70)-COLUMN($AB$70),ROW(AB70)-ROW($AB$70)))</f>
      </c>
      <c r="Y74" s="40"/>
      <c r="Z74" s="40"/>
      <c r="AA74" s="47"/>
      <c r="AB74" s="168"/>
      <c r="AC74" s="206"/>
      <c r="AD74" s="206"/>
      <c r="AE74" s="207"/>
      <c r="AF74" s="172"/>
      <c r="AG74" s="173"/>
      <c r="AH74" s="173"/>
      <c r="AI74" s="174"/>
      <c r="AJ74" s="172"/>
      <c r="AK74" s="173"/>
      <c r="AL74" s="173"/>
      <c r="AM74" s="174"/>
      <c r="AN74" s="77">
        <f>SUM(AO74:AQ75)</f>
        <v>0</v>
      </c>
      <c r="AO74" s="78">
        <f>COUNTIF(D74:AM77,"○")</f>
        <v>0</v>
      </c>
      <c r="AP74" s="78">
        <f>COUNTIF(D74:AM77,"●")</f>
        <v>0</v>
      </c>
      <c r="AQ74" s="78">
        <f>COUNTIF(D74:AM77,"△")</f>
        <v>0</v>
      </c>
      <c r="AR74" s="98" t="e">
        <f>AJ75+AJ77+AF75+AF77+AB75+AB77+X77+X75+T77+T75+P77+P75+L77+L75+H77+H75+D77+D75</f>
        <v>#VALUE!</v>
      </c>
      <c r="AS74" s="99" t="e">
        <f>AL77+AL75+AH77+AH75+AD77+AD75+Z77+Z75+V77+V75+R77+R75+N77+N75+J77+J75+F77+F75</f>
        <v>#VALUE!</v>
      </c>
      <c r="AT74" s="100" t="e">
        <f>AR74-AS74</f>
        <v>#VALUE!</v>
      </c>
      <c r="AU74" s="78">
        <f>SUM(AO76:AQ77)</f>
        <v>0</v>
      </c>
      <c r="AV74" s="101"/>
    </row>
    <row r="75" spans="1:48" s="1" customFormat="1" ht="13.5" customHeight="1">
      <c r="A75" s="88"/>
      <c r="B75" s="88"/>
      <c r="C75" s="38"/>
      <c r="D75" s="33">
        <f ca="1">IF(OFFSET($J$51,COLUMN($J$51)-COLUMN($J$51),ROW(J71)-ROW($J$51))="","",OFFSET($J$51,COLUMN($J$51)-COLUMN($J$51),ROW(J71)-ROW($J$51)))</f>
      </c>
      <c r="E75" s="16" t="s">
        <v>199</v>
      </c>
      <c r="F75" s="34">
        <f ca="1">IF(OFFSET($H$51,COLUMN(H71)-COLUMN($H51),ROW(H71)-ROW($H$51))="","",OFFSET($H$51,COLUMN(H71)-COLUMN($H$51),ROW(H71)-ROW($H$51)))</f>
      </c>
      <c r="G75" s="44">
        <f t="shared" si="76"/>
      </c>
      <c r="H75" s="33">
        <f ca="1">IF(OFFSET($N$55,COLUMN($N$55)-COLUMN($N$55),ROW(N71)-ROW($N$55))="","",OFFSET($N$55,COLUMN($N$55)-COLUMN($N$55),ROW(N71)-ROW($N$55)))</f>
      </c>
      <c r="I75" s="16" t="s">
        <v>199</v>
      </c>
      <c r="J75" s="34">
        <f ca="1">IF(OFFSET($L$55,COLUMN(L71)-COLUMN($L$55),ROW(L71)-ROW($L$55))="","",OFFSET($L$55,COLUMN(L71)-COLUMN($L$55),ROW(L71)-ROW($L$55)))</f>
      </c>
      <c r="K75" s="44">
        <f t="shared" si="75"/>
      </c>
      <c r="L75" s="33">
        <f ca="1">IF(OFFSET($R$59,COLUMN(R71)-COLUMN($R$59),ROW(R71)-ROW($R$59))="","",OFFSET($R$59,COLUMN(R71)-COLUMN($R$59),ROW(R71)-ROW($R$59)))</f>
      </c>
      <c r="M75" s="16" t="s">
        <v>199</v>
      </c>
      <c r="N75" s="34">
        <f ca="1">IF(OFFSET($P$59,COLUMN(P71)-COLUMN($P$59),ROW(P71)-ROW($P$59))="","",OFFSET($P$59,COLUMN(P71)-COLUMN($P$59),ROW(P71)-ROW($P$59)))</f>
      </c>
      <c r="O75" s="44">
        <f aca="true" t="shared" si="77" ref="O75:O79">IF(L75="","",IF(L75&gt;N75,"○",IF(L75&gt;=N75,"△","●")))</f>
      </c>
      <c r="P75" s="33">
        <f ca="1">IF(OFFSET($V$63,COLUMN(V71)-COLUMN($V$63),ROW(V71)-ROW($V$63))="","",OFFSET($V$63,COLUMN(V71)-COLUMN($V$63),ROW(V71)-ROW($V$63)))</f>
      </c>
      <c r="Q75" s="16" t="s">
        <v>199</v>
      </c>
      <c r="R75" s="34">
        <f ca="1">IF(OFFSET($T$63,COLUMN(T71)-COLUMN($T$63),ROW(T71)-ROW($T$63))="","",OFFSET($T$63,COLUMN(T71)-COLUMN($T$63),ROW(T71)-ROW($T$63)))</f>
      </c>
      <c r="S75" s="44">
        <f aca="true" t="shared" si="78" ref="S75:S79">IF(P75="","",IF(P75&gt;R75,"○",IF(P75&gt;=R75,"△","●")))</f>
      </c>
      <c r="T75" s="33">
        <f ca="1">IF(OFFSET($Z$67,COLUMN(Z71)-COLUMN($Z$67),ROW(Z71)-ROW($Z$67))="","",OFFSET($Z$67,COLUMN(Z71)-COLUMN($Z$67),ROW(Z71)-ROW($Z$67)))</f>
      </c>
      <c r="U75" s="16" t="s">
        <v>199</v>
      </c>
      <c r="V75" s="34">
        <f ca="1">IF(OFFSET($X$67,COLUMN(X71)-COLUMN($X$67),ROW(X71)-ROW($X$67))="","",OFFSET($X$67,COLUMN(X71)-COLUMN($X$67),ROW(X71)-ROW($X$67)))</f>
      </c>
      <c r="W75" s="44">
        <f aca="true" t="shared" si="79" ref="W75:W79">IF(T75="","",IF(T75&gt;V75,"○",IF(T75&gt;=V75,"△","●")))</f>
      </c>
      <c r="X75" s="33">
        <f ca="1">IF(OFFSET($AD$71,COLUMN(AD71)-COLUMN($AD$71),ROW(AD71)-ROW($AD$71))="","",OFFSET($AD$71,COLUMN(AD71)-COLUMN($AD$71),ROW(AD71)-ROW($AD$71)))</f>
      </c>
      <c r="Y75" s="16" t="s">
        <v>199</v>
      </c>
      <c r="Z75" s="34">
        <f ca="1">IF(OFFSET($AB$71,COLUMN(AB71)-COLUMN($AB$71),ROW(AB71)-ROW($AB$71))="","",OFFSET($AB$71,COLUMN(AB71)-COLUMN($AB$71),ROW(AB71)-ROW($AB$71)))</f>
      </c>
      <c r="AA75" s="44">
        <f aca="true" t="shared" si="80" ref="AA75:AA79">IF(X75="","",IF(X75&gt;Z75,"○",IF(X75&gt;=Z75,"△","●")))</f>
      </c>
      <c r="AB75" s="222"/>
      <c r="AC75" s="223" t="s">
        <v>199</v>
      </c>
      <c r="AD75" s="224"/>
      <c r="AE75" s="162">
        <f aca="true" t="shared" si="81" ref="AE75:AE79">IF(AB75="","",IF(AB75&gt;AD75,"○",IF(AB75&gt;=AD75,"△","●")))</f>
      </c>
      <c r="AF75" s="176"/>
      <c r="AG75" s="177" t="s">
        <v>199</v>
      </c>
      <c r="AH75" s="178"/>
      <c r="AI75" s="179">
        <f aca="true" t="shared" si="82" ref="AI75:AI79">IF(AF75="","",IF(AF75&gt;AH75,"○",IF(AF75&gt;=AH75,"△","●")))</f>
      </c>
      <c r="AJ75" s="176"/>
      <c r="AK75" s="177" t="s">
        <v>199</v>
      </c>
      <c r="AL75" s="178"/>
      <c r="AM75" s="179">
        <f aca="true" t="shared" si="83" ref="AM75:AM79">IF(AJ75="","",IF(AJ75&gt;AL75,"○",IF(AJ75&gt;=AL75,"△","●")))</f>
      </c>
      <c r="AN75" s="77"/>
      <c r="AO75" s="78"/>
      <c r="AP75" s="78"/>
      <c r="AQ75" s="78"/>
      <c r="AR75" s="98"/>
      <c r="AS75" s="99"/>
      <c r="AT75" s="100"/>
      <c r="AU75" s="78"/>
      <c r="AV75" s="101"/>
    </row>
    <row r="76" spans="1:48" s="1" customFormat="1" ht="13.5" customHeight="1">
      <c r="A76" s="88"/>
      <c r="B76" s="88"/>
      <c r="C76" s="38"/>
      <c r="D76" s="21">
        <f ca="1">IF(OFFSET($H$52,COLUMN(H72)-COLUMN($H$52),ROW(H72)-ROW($H$52))="","",OFFSET($H$52,COLUMN(H72)-COLUMN($H$52),ROW(H72)-ROW($H$52)))</f>
      </c>
      <c r="E76" s="22"/>
      <c r="F76" s="22"/>
      <c r="G76" s="36"/>
      <c r="H76" s="41">
        <f ca="1">IF(OFFSET($L$56,COLUMN(L72)-COLUMN($L$56),ROW(L72)-ROW($L$56))="","",OFFSET($L$56,COLUMN(L72)-COLUMN($L$56),ROW(L72)-ROW($L$56)))</f>
      </c>
      <c r="I76" s="42"/>
      <c r="J76" s="42"/>
      <c r="K76" s="36"/>
      <c r="L76" s="41">
        <f ca="1">IF(OFFSET($P$60,COLUMN(P72)-COLUMN($P$60),ROW(P72)-ROW($P$60))="","",OFFSET($P$60,COLUMN(P72)-COLUMN($P$60),ROW(P72)-ROW($P$60)))</f>
      </c>
      <c r="M76" s="42"/>
      <c r="N76" s="42"/>
      <c r="O76" s="36"/>
      <c r="P76" s="41">
        <f ca="1">IF(OFFSET($T$64,COLUMN(T72)-COLUMN($T$64),ROW(T72)-ROW($T$64))="","",OFFSET($T$64,COLUMN(T72)-COLUMN($T$64),ROW(T72)-ROW($T$64)))</f>
      </c>
      <c r="Q76" s="42"/>
      <c r="R76" s="42"/>
      <c r="S76" s="36"/>
      <c r="T76" s="41">
        <f ca="1">IF(OFFSET($X$68,COLUMN(X72)-COLUMN($X$68),ROW(X72)-ROW($X$68))="","",OFFSET($X$68,COLUMN(X72)-COLUMN($X$68),ROW(X72)-ROW($X$68)))</f>
      </c>
      <c r="U76" s="42"/>
      <c r="V76" s="42"/>
      <c r="W76" s="36"/>
      <c r="X76" s="41">
        <f ca="1">IF(OFFSET($AB$72,COLUMN(AB72)-COLUMN($AB$72),ROW(AB72)-ROW($AB$72))="","",OFFSET($AB$72,COLUMN(AB72)-COLUMN($AB$72),ROW(AB72)-ROW($AB$72)))</f>
      </c>
      <c r="Y76" s="42"/>
      <c r="Z76" s="42"/>
      <c r="AA76" s="36"/>
      <c r="AB76" s="220"/>
      <c r="AC76" s="221"/>
      <c r="AD76" s="221"/>
      <c r="AE76" s="165"/>
      <c r="AF76" s="181"/>
      <c r="AG76" s="182"/>
      <c r="AH76" s="182"/>
      <c r="AI76" s="174"/>
      <c r="AJ76" s="181"/>
      <c r="AK76" s="182"/>
      <c r="AL76" s="182"/>
      <c r="AM76" s="174"/>
      <c r="AN76" s="77"/>
      <c r="AO76" s="78">
        <f>AO74*$AO$2</f>
        <v>0</v>
      </c>
      <c r="AP76" s="78">
        <f>AP74*$AP$2</f>
        <v>0</v>
      </c>
      <c r="AQ76" s="78">
        <f>AQ74*$AQ$2</f>
        <v>0</v>
      </c>
      <c r="AR76" s="98"/>
      <c r="AS76" s="99"/>
      <c r="AT76" s="100"/>
      <c r="AU76" s="78"/>
      <c r="AV76" s="101"/>
    </row>
    <row r="77" spans="1:48" s="1" customFormat="1" ht="13.5" customHeight="1">
      <c r="A77" s="88"/>
      <c r="B77" s="88"/>
      <c r="C77" s="38"/>
      <c r="D77" s="33">
        <f ca="1">IF(OFFSET($J$53,COLUMN($J$53)-COLUMN($J$53),ROW(J73)-ROW($J$53))="","",OFFSET($J$53,COLUMN($J$53)-COLUMN($J$53),ROW(J73)-ROW($J$53)))</f>
      </c>
      <c r="E77" s="16" t="s">
        <v>199</v>
      </c>
      <c r="F77" s="34">
        <f ca="1">IF(OFFSET($H$53,COLUMN(H73)-COLUMN($H$53),ROW(H73)-ROW($H$53))="","",OFFSET($H$53,COLUMN(H73)-COLUMN($H$53),ROW(H73)-ROW($H$53)))</f>
      </c>
      <c r="G77" s="37">
        <f t="shared" si="76"/>
      </c>
      <c r="H77" s="45">
        <f ca="1">IF(OFFSET($N$57,COLUMN($N$57)-COLUMN($N$57),ROW(N73)-ROW($N$57))="","",OFFSET($N$57,COLUMN($N$157)-COLUMN($N$57),ROW(N73)-ROW($N$57)))</f>
      </c>
      <c r="I77" s="28" t="s">
        <v>199</v>
      </c>
      <c r="J77" s="46">
        <f ca="1">IF(OFFSET($L$57,COLUMN(L73)-COLUMN($L$57),ROW(L73)-ROW($L$57))="","",OFFSET($L$57,COLUMN(L73)-COLUMN($L$57),ROW(L73)-ROW($L$57)))</f>
      </c>
      <c r="K77" s="37">
        <f aca="true" t="shared" si="84" ref="K77:K81">IF(H77="","",IF(H77&gt;J77,"○",IF(H77&gt;=J77,"△","●")))</f>
      </c>
      <c r="L77" s="45">
        <f ca="1">IF(OFFSET($R$61,COLUMN(R73)-COLUMN($R$61),ROW(R73)-ROW($R$61))="","",OFFSET($R$61,COLUMN(R73)-COLUMN($R$61),ROW(R73)-ROW($R$61)))</f>
      </c>
      <c r="M77" s="28" t="s">
        <v>199</v>
      </c>
      <c r="N77" s="46">
        <f ca="1">IF(OFFSET($P$61,COLUMN(P73)-COLUMN($P$61),ROW(P73)-ROW($P$61))="","",OFFSET($P$61,COLUMN(P73)-COLUMN($P$61),ROW(P73)-ROW($P$61)))</f>
      </c>
      <c r="O77" s="37">
        <f t="shared" si="77"/>
      </c>
      <c r="P77" s="45">
        <f ca="1">IF(OFFSET($V$65,COLUMN(V73)-COLUMN($V$65),ROW(V73)-ROW($V$65))="","",OFFSET($V$65,COLUMN(V73)-COLUMN($V$65),ROW(V73)-ROW($V$65)))</f>
      </c>
      <c r="Q77" s="28" t="s">
        <v>199</v>
      </c>
      <c r="R77" s="46">
        <f ca="1">IF(OFFSET($T$65,COLUMN(T73)-COLUMN($T$65),ROW(T73)-ROW($T$65))="","",OFFSET($T$65,COLUMN(T73)-COLUMN($T$65),ROW(T73)-ROW($T$65)))</f>
      </c>
      <c r="S77" s="37">
        <f t="shared" si="78"/>
      </c>
      <c r="T77" s="45">
        <f ca="1">IF(OFFSET($Z$69,COLUMN(Z73)-COLUMN($Z$69),ROW(Z73)-ROW($Z$69))="","",OFFSET($Z$69,COLUMN(Z73)-COLUMN($Z$69),ROW(Z73)-ROW($Z$69)))</f>
      </c>
      <c r="U77" s="28" t="s">
        <v>199</v>
      </c>
      <c r="V77" s="46">
        <f ca="1">IF(OFFSET($X$69,COLUMN(X73)-COLUMN($X$69),ROW(X73)-ROW($X$69))="","",OFFSET($X$69,COLUMN(X73)-COLUMN($X$69),ROW(X73)-ROW($X$69)))</f>
      </c>
      <c r="W77" s="37">
        <f t="shared" si="79"/>
      </c>
      <c r="X77" s="45">
        <f ca="1">IF(OFFSET($AD$73,COLUMN(AD73)-COLUMN($AD$73),ROW(AD73)-ROW($AD$73))="","",OFFSET($AD$73,COLUMN(AD73)-COLUMN($AD$73),ROW(AD73)-ROW($AD$73)))</f>
      </c>
      <c r="Y77" s="28" t="s">
        <v>199</v>
      </c>
      <c r="Z77" s="46">
        <f ca="1">IF(OFFSET($T$73,COLUMN(AB73)-COLUMN($T$73),ROW(AB73)-ROW($T$73))="","",OFFSET($T$73,COLUMN(AB73)-COLUMN($T$73),ROW(AB73)-ROW($T$73)))</f>
      </c>
      <c r="AA77" s="37">
        <f t="shared" si="80"/>
      </c>
      <c r="AB77" s="225"/>
      <c r="AC77" s="226" t="s">
        <v>199</v>
      </c>
      <c r="AD77" s="227"/>
      <c r="AE77" s="147">
        <f t="shared" si="81"/>
      </c>
      <c r="AF77" s="183"/>
      <c r="AG77" s="184" t="s">
        <v>199</v>
      </c>
      <c r="AH77" s="185"/>
      <c r="AI77" s="186">
        <f t="shared" si="82"/>
      </c>
      <c r="AJ77" s="183"/>
      <c r="AK77" s="184" t="s">
        <v>199</v>
      </c>
      <c r="AL77" s="185"/>
      <c r="AM77" s="186">
        <f t="shared" si="83"/>
      </c>
      <c r="AN77" s="77"/>
      <c r="AO77" s="78"/>
      <c r="AP77" s="78"/>
      <c r="AQ77" s="78"/>
      <c r="AR77" s="98"/>
      <c r="AS77" s="99"/>
      <c r="AT77" s="100"/>
      <c r="AU77" s="78"/>
      <c r="AV77" s="101"/>
    </row>
    <row r="78" spans="1:48" s="1" customFormat="1" ht="13.5" customHeight="1">
      <c r="A78" s="88"/>
      <c r="B78" s="88"/>
      <c r="C78" s="38" t="str">
        <f>'[1]リーグ組合せ'!D18</f>
        <v>アンフィニ白</v>
      </c>
      <c r="D78" s="39">
        <f ca="1">IF(OFFSET($H$50,COLUMN(H74)-COLUMN($H$50),ROW(H74)-ROW($H$50))="","",OFFSET($H$50,COLUMN(H74)-COLUMN($H$50),ROW(H74)-ROW($H$50)))</f>
      </c>
      <c r="E78" s="40"/>
      <c r="F78" s="40"/>
      <c r="G78" s="47"/>
      <c r="H78" s="39">
        <f ca="1">IF(OFFSET($L$54,COLUMN(L74)-COLUMN($L$54),ROW(L74)-ROW($L$54))="","",OFFSET($L$54,COLUMN(L74)-COLUMN($L$54),ROW(L74)-ROW($L$54)))</f>
      </c>
      <c r="I78" s="40"/>
      <c r="J78" s="40"/>
      <c r="K78" s="47"/>
      <c r="L78" s="39">
        <f ca="1">IF(OFFSET($P$58,COLUMN(P74)-COLUMN($P$58),ROW(P74)-ROW($P$58))="","",OFFSET($P$58,COLUMN(P74)-COLUMN($P$58),ROW(P74)-ROW($P$58)))</f>
      </c>
      <c r="M78" s="40"/>
      <c r="N78" s="40"/>
      <c r="O78" s="47"/>
      <c r="P78" s="39">
        <f ca="1">IF(OFFSET($T$62,COLUMN(T74)-COLUMN($T$62),ROW(T74)-ROW($T$62))="","",OFFSET($T$62,COLUMN(T74)-COLUMN($T$62),ROW(T74)-ROW($T$62)))</f>
      </c>
      <c r="Q78" s="40"/>
      <c r="R78" s="40"/>
      <c r="S78" s="47"/>
      <c r="T78" s="39">
        <f ca="1">IF(OFFSET($X$66,COLUMN(X74)-COLUMN($X$66),ROW(X74)-ROW($X$66))="","",OFFSET($X$66,COLUMN(X74)-COLUMN($X$66),ROW(X74)-ROW($X$66)))</f>
      </c>
      <c r="U78" s="40"/>
      <c r="V78" s="40"/>
      <c r="W78" s="47"/>
      <c r="X78" s="39">
        <f ca="1">IF(OFFSET($AB$70,COLUMN(AB74)-COLUMN($AB$70),ROW(AB74)-ROW($AB$70))="","",OFFSET($AB$70,COLUMN(AB74)-COLUMN($AB$70),ROW(AB74)-ROW($AB$70)))</f>
      </c>
      <c r="Y78" s="40"/>
      <c r="Z78" s="40"/>
      <c r="AA78" s="47"/>
      <c r="AB78" s="39">
        <f ca="1">IF(OFFSET($AF$74,COLUMN(AF74)-COLUMN($AF$74),ROW(AF74)-ROW($AF$74))="","",OFFSET($AF$74,COLUMN(AF74)-COLUMN($AF$74),ROW(AF74)-ROW($AF$74)))</f>
      </c>
      <c r="AC78" s="40"/>
      <c r="AD78" s="40"/>
      <c r="AE78" s="47"/>
      <c r="AF78" s="168"/>
      <c r="AG78" s="206"/>
      <c r="AH78" s="206"/>
      <c r="AI78" s="207"/>
      <c r="AJ78" s="172"/>
      <c r="AK78" s="173"/>
      <c r="AL78" s="173"/>
      <c r="AM78" s="174"/>
      <c r="AN78" s="77">
        <f>SUM(AO78:AQ79)</f>
        <v>0</v>
      </c>
      <c r="AO78" s="78">
        <f>COUNTIF(D78:AM81,"○")</f>
        <v>0</v>
      </c>
      <c r="AP78" s="78">
        <f>COUNTIF(D78:AM81,"●")</f>
        <v>0</v>
      </c>
      <c r="AQ78" s="78">
        <f>COUNTIF(D78:AM81,"△")</f>
        <v>0</v>
      </c>
      <c r="AR78" s="98" t="e">
        <f>AJ79+AJ81+AF79+AF81+AB79+AB81+X81+X79+T81+T79+P81+P79+L81+L79+H81+H79+D81+D79</f>
        <v>#VALUE!</v>
      </c>
      <c r="AS78" s="99" t="e">
        <f>AL81+AL79+AH81+AH79+AD81+AD79+Z81+Z79+V81+V79+R81+R79+N81+N79+J81+J79+F81+F79</f>
        <v>#VALUE!</v>
      </c>
      <c r="AT78" s="100" t="e">
        <f>AR78-AS78</f>
        <v>#VALUE!</v>
      </c>
      <c r="AU78" s="78">
        <f>SUM(AO80:AQ81)</f>
        <v>0</v>
      </c>
      <c r="AV78" s="218"/>
    </row>
    <row r="79" spans="1:48" s="1" customFormat="1" ht="13.5" customHeight="1">
      <c r="A79" s="88"/>
      <c r="B79" s="88"/>
      <c r="C79" s="38"/>
      <c r="D79" s="33">
        <f ca="1">IF(OFFSET($J$51,COLUMN($J$51)-COLUMN($J$51),ROW(J75)-ROW($J$51))="","",OFFSET($J$51,COLUMN($J$51)-COLUMN($J$51),ROW(J75)-ROW($J$51)))</f>
      </c>
      <c r="E79" s="16" t="s">
        <v>199</v>
      </c>
      <c r="F79" s="34">
        <f ca="1">IF(OFFSET($H$51,COLUMN(H75)-COLUMN($H$51),ROW(H75)-ROW($H$51))="","",OFFSET($H$51,COLUMN(H75)-COLUMN($H$51),ROW(H75)-ROW($H$51)))</f>
      </c>
      <c r="G79" s="44">
        <f aca="true" t="shared" si="85" ref="G79:G83">IF(D79="","",IF(D79&gt;F79,"○",IF(D79&gt;=F79,"△","●")))</f>
      </c>
      <c r="H79" s="33">
        <f ca="1">IF(OFFSET($N$55,COLUMN($N$55)-COLUMN($N$55),ROW(N75)-ROW($N$55))="","",OFFSET($N$55,COLUMN($N$55)-COLUMN($N$55),ROW(N75)-ROW($N$55)))</f>
      </c>
      <c r="I79" s="16" t="s">
        <v>199</v>
      </c>
      <c r="J79" s="34">
        <f ca="1">IF(OFFSET($L$55,COLUMN(L75)-COLUMN($L$55),ROW(L75)-ROW($L$55))="","",OFFSET($L$55,COLUMN(L75)-COLUMN($L$55),ROW(L75)-ROW($L$55)))</f>
      </c>
      <c r="K79" s="44">
        <f t="shared" si="84"/>
      </c>
      <c r="L79" s="33">
        <f ca="1">IF(OFFSET($R$59,COLUMN(R75)-COLUMN($R$59),ROW(R75)-ROW($R$59))="","",OFFSET($R$59,COLUMN(R75)-COLUMN($R$59),ROW(R75)-ROW($R$59)))</f>
      </c>
      <c r="M79" s="16" t="s">
        <v>199</v>
      </c>
      <c r="N79" s="34">
        <f ca="1">IF(OFFSET($P$59,COLUMN(P75)-COLUMN($P$59),ROW(P75)-ROW($P$59))="","",OFFSET($P$59,COLUMN(P75)-COLUMN($P$59),ROW(P75)-ROW($P$59)))</f>
      </c>
      <c r="O79" s="44">
        <f t="shared" si="77"/>
      </c>
      <c r="P79" s="33">
        <f ca="1">IF(OFFSET($V$63,COLUMN(V75)-COLUMN($V$63),ROW(V75)-ROW($V$63))="","",OFFSET($V$63,COLUMN(V75)-COLUMN($V$63),ROW(V75)-ROW($V$63)))</f>
      </c>
      <c r="Q79" s="16" t="s">
        <v>199</v>
      </c>
      <c r="R79" s="34">
        <f ca="1">IF(OFFSET($T$63,COLUMN(T75)-COLUMN($T$63),ROW(T75)-ROW($T$63))="","",OFFSET($T$63,COLUMN(T75)-COLUMN($T$63),ROW(T75)-ROW($T$63)))</f>
      </c>
      <c r="S79" s="44">
        <f t="shared" si="78"/>
      </c>
      <c r="T79" s="33">
        <f ca="1">IF(OFFSET($Z$67,COLUMN(Z75)-COLUMN($Z$67),ROW(Z75)-ROW($Z$67))="","",OFFSET($Z$67,COLUMN(Z75)-COLUMN($Z$67),ROW(Z75)-ROW($Z$67)))</f>
      </c>
      <c r="U79" s="16" t="s">
        <v>199</v>
      </c>
      <c r="V79" s="34">
        <f ca="1">IF(OFFSET($X$67,COLUMN(X75)-COLUMN($X$67),ROW(X75)-ROW($X$67))="","",OFFSET($X$67,COLUMN(X75)-COLUMN($X$67),ROW(X75)-ROW($X$67)))</f>
      </c>
      <c r="W79" s="44">
        <f t="shared" si="79"/>
      </c>
      <c r="X79" s="33">
        <f ca="1">IF(OFFSET($AD$71,COLUMN(AD75)-COLUMN($AD$71),ROW(AD75)-ROW($AD$71))="","",OFFSET($AD$71,COLUMN(AD75)-COLUMN($AD$71),ROW(AD75)-ROW($AD$71)))</f>
      </c>
      <c r="Y79" s="16" t="s">
        <v>199</v>
      </c>
      <c r="Z79" s="34">
        <f ca="1">IF(OFFSET($AB$71,COLUMN(AB75)-COLUMN($AB$71),ROW(AB75)-ROW($AB$71))="","",OFFSET($AB$71,COLUMN(AB75)-COLUMN($AB$71),ROW(AB75)-ROW($AB$71)))</f>
      </c>
      <c r="AA79" s="44">
        <f t="shared" si="80"/>
      </c>
      <c r="AB79" s="33">
        <f ca="1">IF(OFFSET($AH$75,COLUMN(AH75)-COLUMN($AH$75),ROW(AH75)-ROW($AH$75))="","",OFFSET($AH$75,COLUMN(AH75)-COLUMN($AH$75),ROW(AH75)-ROW($AH$75)))</f>
      </c>
      <c r="AC79" s="16" t="s">
        <v>199</v>
      </c>
      <c r="AD79" s="34">
        <f ca="1">IF(OFFSET($AF$75,COLUMN(AF75)-COLUMN($AF$75),ROW(AF75)-ROW($AF$75))="","",OFFSET($AF$75,COLUMN(AF75)-COLUMN($AF$75),ROW(AF75)-ROW($AF$75)))</f>
      </c>
      <c r="AE79" s="44">
        <f t="shared" si="81"/>
      </c>
      <c r="AF79" s="152"/>
      <c r="AG79" s="175" t="s">
        <v>199</v>
      </c>
      <c r="AH79" s="175"/>
      <c r="AI79" s="162">
        <f t="shared" si="82"/>
      </c>
      <c r="AJ79" s="176"/>
      <c r="AK79" s="177" t="s">
        <v>199</v>
      </c>
      <c r="AL79" s="178"/>
      <c r="AM79" s="179">
        <f t="shared" si="83"/>
      </c>
      <c r="AN79" s="77"/>
      <c r="AO79" s="78"/>
      <c r="AP79" s="78"/>
      <c r="AQ79" s="78"/>
      <c r="AR79" s="98"/>
      <c r="AS79" s="99"/>
      <c r="AT79" s="100"/>
      <c r="AU79" s="78"/>
      <c r="AV79" s="218"/>
    </row>
    <row r="80" spans="1:48" s="1" customFormat="1" ht="13.5" customHeight="1">
      <c r="A80" s="88"/>
      <c r="B80" s="88"/>
      <c r="C80" s="38"/>
      <c r="D80" s="21">
        <f ca="1">IF(OFFSET($H$52,COLUMN(H76)-COLUMN($H$52),ROW(H76)-ROW($H$52))="","",OFFSET($H$52,COLUMN(H76)-COLUMN($H$52),ROW(H76)-ROW($H$52)))</f>
      </c>
      <c r="E80" s="22"/>
      <c r="F80" s="22"/>
      <c r="G80" s="36"/>
      <c r="H80" s="41">
        <f ca="1">IF(OFFSET($L$56,COLUMN(L76)-COLUMN($L$56),ROW(L76)-ROW($L$56))="","",OFFSET($L$56,COLUMN(L76)-COLUMN($L$56),ROW(L76)-ROW($L$56)))</f>
      </c>
      <c r="I80" s="42"/>
      <c r="J80" s="42"/>
      <c r="K80" s="36"/>
      <c r="L80" s="41">
        <f ca="1">IF(OFFSET($P$60,COLUMN(P76)-COLUMN($P$60),ROW(P76)-ROW($P$60))="","",OFFSET($P$60,COLUMN(P76)-COLUMN($P$60),ROW(P76)-ROW($P$60)))</f>
      </c>
      <c r="M80" s="42"/>
      <c r="N80" s="42"/>
      <c r="O80" s="36"/>
      <c r="P80" s="41">
        <f ca="1">IF(OFFSET($T$64,COLUMN(T76)-COLUMN($T$64),ROW(T76)-ROW($T$64))="","",OFFSET($T$64,COLUMN(T76)-COLUMN($T$64),ROW(T76)-ROW($T$64)))</f>
      </c>
      <c r="Q80" s="42"/>
      <c r="R80" s="42"/>
      <c r="S80" s="36"/>
      <c r="T80" s="41">
        <f ca="1">IF(OFFSET($X$68,COLUMN(X76)-COLUMN($X$68),ROW(X76)-ROW($X$68))="","",OFFSET($X$68,COLUMN(X76)-COLUMN($X$68),ROW(X76)-ROW($X$68)))</f>
      </c>
      <c r="U80" s="42"/>
      <c r="V80" s="42"/>
      <c r="W80" s="36"/>
      <c r="X80" s="41">
        <f ca="1">IF(OFFSET($AB$72,COLUMN(AB76)-COLUMN($AB$72),ROW(AB76)-ROW($AB$72))="","",OFFSET($AB$72,COLUMN(AB76)-COLUMN($AB$72),ROW(AB76)-ROW($AB$72)))</f>
      </c>
      <c r="Y80" s="42"/>
      <c r="Z80" s="42"/>
      <c r="AA80" s="36"/>
      <c r="AB80" s="41">
        <f ca="1">IF(OFFSET($AF$76,COLUMN(AF76)-COLUMN($AF$76),ROW(AF76)-ROW($AF$76))="","",OFFSET($AF$76,COLUMN(AF76)-COLUMN($AF$76),ROW(AF76)-ROW($AF$76)))</f>
      </c>
      <c r="AC80" s="42"/>
      <c r="AD80" s="42"/>
      <c r="AE80" s="36"/>
      <c r="AF80" s="163"/>
      <c r="AG80" s="164"/>
      <c r="AH80" s="164"/>
      <c r="AI80" s="165"/>
      <c r="AJ80" s="181"/>
      <c r="AK80" s="182"/>
      <c r="AL80" s="182"/>
      <c r="AM80" s="174"/>
      <c r="AN80" s="77"/>
      <c r="AO80" s="78">
        <f>AO78*$AO$2</f>
        <v>0</v>
      </c>
      <c r="AP80" s="78">
        <f>AP78*$AP$2</f>
        <v>0</v>
      </c>
      <c r="AQ80" s="78">
        <f>AQ78*$AQ$2</f>
        <v>0</v>
      </c>
      <c r="AR80" s="98"/>
      <c r="AS80" s="99"/>
      <c r="AT80" s="100"/>
      <c r="AU80" s="78"/>
      <c r="AV80" s="218"/>
    </row>
    <row r="81" spans="1:48" s="1" customFormat="1" ht="13.5" customHeight="1">
      <c r="A81" s="88"/>
      <c r="B81" s="88"/>
      <c r="C81" s="38"/>
      <c r="D81" s="33">
        <f ca="1">IF(OFFSET($J$53,COLUMN($J$53)-COLUMN($J$53),ROW(J77)-ROW($J$53))="","",OFFSET($J$53,COLUMN($J$53)-COLUMN($J$53),ROW(J77)-ROW($J$53)))</f>
      </c>
      <c r="E81" s="16" t="s">
        <v>199</v>
      </c>
      <c r="F81" s="34">
        <f ca="1">IF(OFFSET($H$53,COLUMN(H77)-COLUMN($H$53),ROW(H77)-ROW($H$53))="","",OFFSET($H$53,COLUMN(H77)-COLUMN($H$53),ROW(H77)-ROW($H$53)))</f>
      </c>
      <c r="G81" s="37">
        <f t="shared" si="85"/>
      </c>
      <c r="H81" s="45">
        <f ca="1">IF(OFFSET($N$57,COLUMN($N$57)-COLUMN($N$57),ROW(N77)-ROW($N$57))="","",OFFSET($N$57,COLUMN($N$57)-COLUMN($N$57),ROW(N77)-ROW($N$57)))</f>
      </c>
      <c r="I81" s="28" t="s">
        <v>199</v>
      </c>
      <c r="J81" s="46">
        <f ca="1">IF(OFFSET($L$57,COLUMN(L77)-COLUMN($L$57),ROW(L77)-ROW($L$57))="","",OFFSET($L$57,COLUMN(L77)-COLUMN($L$57),ROW(L77)-ROW($L$57)))</f>
      </c>
      <c r="K81" s="37">
        <f t="shared" si="84"/>
      </c>
      <c r="L81" s="45">
        <f ca="1">IF(OFFSET($R$61,COLUMN(R77)-COLUMN($R$61),ROW(R77)-ROW($R$61))="","",OFFSET($R$61,COLUMN(R77)-COLUMN($R$61),ROW(R77)-ROW($R$61)))</f>
      </c>
      <c r="M81" s="28" t="s">
        <v>199</v>
      </c>
      <c r="N81" s="46">
        <f ca="1">IF(OFFSET($P$61,COLUMN(P77)-COLUMN($P$61),ROW(P77)-ROW($P$61))="","",OFFSET($P$61,COLUMN(P77)-COLUMN($P$61),ROW(P77)-ROW($P$61)))</f>
      </c>
      <c r="O81" s="37">
        <f aca="true" t="shared" si="86" ref="O81:O85">IF(L81="","",IF(L81&gt;N81,"○",IF(L81&gt;=N81,"△","●")))</f>
      </c>
      <c r="P81" s="45">
        <f ca="1">IF(OFFSET($V$65,COLUMN(V77)-COLUMN($V$65),ROW(V77)-ROW($V$65))="","",OFFSET($V$65,COLUMN(V77)-COLUMN($V$65),ROW(V77)-ROW($V$65)))</f>
      </c>
      <c r="Q81" s="28" t="s">
        <v>199</v>
      </c>
      <c r="R81" s="46">
        <f ca="1">IF(OFFSET($T$65,COLUMN(T77)-COLUMN($T$65),ROW(T77)-ROW($T$65))="","",OFFSET($T$65,COLUMN(T77)-COLUMN($T$65),ROW(T77)-ROW($T$65)))</f>
      </c>
      <c r="S81" s="37">
        <f aca="true" t="shared" si="87" ref="S81:S85">IF(P81="","",IF(P81&gt;R81,"○",IF(P81&gt;=R81,"△","●")))</f>
      </c>
      <c r="T81" s="45">
        <f ca="1">IF(OFFSET($Z$69,COLUMN(Z77)-COLUMN($Z$69),ROW(Z77)-ROW($Z$69))="","",OFFSET($Z$69,COLUMN(Z77)-COLUMN($Z$69),ROW(Z77)-ROW($Z$69)))</f>
      </c>
      <c r="U81" s="28" t="s">
        <v>199</v>
      </c>
      <c r="V81" s="46">
        <f ca="1">IF(OFFSET($X$69,COLUMN(X77)-COLUMN($X$69),ROW(X77)-ROW($X$69))="","",OFFSET($X$69,COLUMN(X77)-COLUMN($X$69),ROW(X77)-ROW($X$69)))</f>
      </c>
      <c r="W81" s="37">
        <f aca="true" t="shared" si="88" ref="W81:W85">IF(T81="","",IF(T81&gt;V81,"○",IF(T81&gt;=V81,"△","●")))</f>
      </c>
      <c r="X81" s="45">
        <f ca="1">IF(OFFSET($AD$73,COLUMN(AD77)-COLUMN($AD$73),ROW(AD77)-ROW($AD$73))="","",OFFSET($AD$73,COLUMN(AD77)-COLUMN($AD$73),ROW(AD77)-ROW($AD$73)))</f>
      </c>
      <c r="Y81" s="28" t="s">
        <v>199</v>
      </c>
      <c r="Z81" s="46">
        <f ca="1">IF(OFFSET($T$73,COLUMN(AB77)-COLUMN($T$73),ROW(AB77)-ROW($T$73))="","",OFFSET($T$73,COLUMN(AB77)-COLUMN($T$73),ROW(AB77)-ROW($T$73)))</f>
      </c>
      <c r="AA81" s="37">
        <f aca="true" t="shared" si="89" ref="AA81:AA85">IF(X81="","",IF(X81&gt;Z81,"○",IF(X81&gt;=Z81,"△","●")))</f>
      </c>
      <c r="AB81" s="45">
        <f ca="1">IF(OFFSET($AH$77,COLUMN(AH77)-COLUMN($AH$77),ROW(AH77)-ROW($AH$77))="","",OFFSET($AH$77,COLUMN(AH77)-COLUMN($AH$77),ROW(AH77)-ROW($AH$77)))</f>
      </c>
      <c r="AC81" s="28" t="s">
        <v>199</v>
      </c>
      <c r="AD81" s="46">
        <f ca="1">IF(OFFSET($AF$77,COLUMN(AF77)-COLUMN($AF$77),ROW(AF77)-ROW($AF$77))="","",OFFSET($AF$77,COLUMN(AF77)-COLUMN($AF$77),ROW(AF77)-ROW($AF$77)))</f>
      </c>
      <c r="AE81" s="37">
        <f aca="true" t="shared" si="90" ref="AE81:AE85">IF(AB81="","",IF(AB81&gt;AD81,"○",IF(AB81&gt;=AD81,"△","●")))</f>
      </c>
      <c r="AF81" s="144"/>
      <c r="AG81" s="145" t="s">
        <v>199</v>
      </c>
      <c r="AH81" s="146"/>
      <c r="AI81" s="147">
        <f aca="true" t="shared" si="91" ref="AI81:AI85">IF(AF81="","",IF(AF81&gt;AH81,"○",IF(AF81&gt;=AH81,"△","●")))</f>
      </c>
      <c r="AJ81" s="183"/>
      <c r="AK81" s="184" t="s">
        <v>199</v>
      </c>
      <c r="AL81" s="185"/>
      <c r="AM81" s="186">
        <f aca="true" t="shared" si="92" ref="AM81:AM85">IF(AJ81="","",IF(AJ81&gt;AL81,"○",IF(AJ81&gt;=AL81,"△","●")))</f>
      </c>
      <c r="AN81" s="77"/>
      <c r="AO81" s="78"/>
      <c r="AP81" s="78"/>
      <c r="AQ81" s="78"/>
      <c r="AR81" s="98"/>
      <c r="AS81" s="99"/>
      <c r="AT81" s="100"/>
      <c r="AU81" s="78"/>
      <c r="AV81" s="218"/>
    </row>
    <row r="82" spans="1:48" s="1" customFormat="1" ht="13.5" customHeight="1">
      <c r="A82" s="88"/>
      <c r="B82" s="88"/>
      <c r="C82" s="38" t="str">
        <f>'[1]リーグ組合せ'!D19</f>
        <v>スカーボ</v>
      </c>
      <c r="D82" s="39">
        <f ca="1">IF(OFFSET($H$50,COLUMN(H78)-COLUMN($H$50),ROW(H78)-ROW($H$50))="","",OFFSET($H$50,COLUMN(H78)-COLUMN($H$50),ROW(H78)-ROW($H$50)))</f>
      </c>
      <c r="E82" s="40"/>
      <c r="F82" s="40"/>
      <c r="G82" s="47"/>
      <c r="H82" s="39">
        <f ca="1">IF(OFFSET($L$54,COLUMN(L78)-COLUMN($L$54),ROW(L78)-ROW($L$54))="","",OFFSET($L$54,COLUMN(L78)-COLUMN($L$54),ROW(L78)-ROW($L$54)))</f>
      </c>
      <c r="I82" s="40"/>
      <c r="J82" s="40"/>
      <c r="K82" s="47"/>
      <c r="L82" s="39">
        <f ca="1">IF(OFFSET($P$58,COLUMN(P78)-COLUMN($P$58),ROW(P78)-ROW($P$58))="","",OFFSET($P$58,COLUMN(P78)-COLUMN($P$58),ROW(P78)-ROW($P$58)))</f>
      </c>
      <c r="M82" s="40"/>
      <c r="N82" s="40"/>
      <c r="O82" s="47"/>
      <c r="P82" s="39">
        <f ca="1">IF(OFFSET($T$62,COLUMN(T78)-COLUMN($T$62),ROW(T78)-ROW($T$62))="","",OFFSET($T$62,COLUMN(T78)-COLUMN($T$62),ROW(T78)-ROW($T$62)))</f>
      </c>
      <c r="Q82" s="40"/>
      <c r="R82" s="40"/>
      <c r="S82" s="47"/>
      <c r="T82" s="39">
        <f ca="1">IF(OFFSET($X$66,COLUMN(X78)-COLUMN($X$66),ROW(X78)-ROW($X$66))="","",OFFSET($X$66,COLUMN(X78)-COLUMN($X$66),ROW(X78)-ROW($X$66)))</f>
      </c>
      <c r="U82" s="40"/>
      <c r="V82" s="40"/>
      <c r="W82" s="47"/>
      <c r="X82" s="39">
        <f ca="1">IF(OFFSET($AB$70,COLUMN(AB78)-COLUMN($AB$70),ROW(AB78)-ROW($AB$70))="","",OFFSET($AB$70,COLUMN(AB78)-COLUMN($AB$70),ROW(AB78)-ROW($AB$70)))</f>
      </c>
      <c r="Y82" s="40"/>
      <c r="Z82" s="40"/>
      <c r="AA82" s="47"/>
      <c r="AB82" s="39">
        <f ca="1">IF(OFFSET($AF$74,COLUMN(AF78)-COLUMN($AF$74),ROW(AF78)-ROW($AF$74))="","",OFFSET($AF$74,COLUMN(AF78)-COLUMN($AF$74),ROW(AF78)-ROW($AF$74)))</f>
      </c>
      <c r="AC82" s="40"/>
      <c r="AD82" s="40"/>
      <c r="AE82" s="47"/>
      <c r="AF82" s="39">
        <f ca="1">IF(OFFSET($AJ$78,COLUMN(AJ78)-COLUMN($AJ$78),ROW(AJ78)-ROW($AJ$78))="","",OFFSET($AJ$78,COLUMN(AJ78)-COLUMN($AJ$78),ROW(AJ78)-ROW($AJ$78)))</f>
      </c>
      <c r="AG82" s="40"/>
      <c r="AH82" s="40"/>
      <c r="AI82" s="47"/>
      <c r="AJ82" s="230"/>
      <c r="AK82" s="231"/>
      <c r="AL82" s="231"/>
      <c r="AM82" s="232"/>
      <c r="AN82" s="77">
        <f>SUM(AO82:AQ83)</f>
        <v>0</v>
      </c>
      <c r="AO82" s="78">
        <f>COUNTIF(D82:AM85,"○")</f>
        <v>0</v>
      </c>
      <c r="AP82" s="78">
        <f>COUNTIF(D82:AM85,"●")</f>
        <v>0</v>
      </c>
      <c r="AQ82" s="78">
        <f>COUNTIF(D82:AM85,"△")</f>
        <v>0</v>
      </c>
      <c r="AR82" s="98" t="e">
        <f>AJ83+AJ85+AF83+AF85+AB83+AB85+X85+X83+T85+T83+P85+P83+L85+L83+H85+H83+D85+D83</f>
        <v>#VALUE!</v>
      </c>
      <c r="AS82" s="99" t="e">
        <f>AL85+AL83+AH85+AH83+AD85+AD83+Z85+Z83+V85+V83+R85+R83+N85+N83+J85+J83+F85+F83</f>
        <v>#VALUE!</v>
      </c>
      <c r="AT82" s="100" t="e">
        <f>AR82-AS82</f>
        <v>#VALUE!</v>
      </c>
      <c r="AU82" s="78">
        <f>SUM(AO84:AQ85)</f>
        <v>0</v>
      </c>
      <c r="AV82" s="218"/>
    </row>
    <row r="83" spans="1:48" s="1" customFormat="1" ht="13.5" customHeight="1">
      <c r="A83" s="88"/>
      <c r="B83" s="88"/>
      <c r="C83" s="38"/>
      <c r="D83" s="33">
        <f ca="1">IF(OFFSET($J$51,COLUMN($J$51)-COLUMN($J$51),ROW(J79)-ROW($J$51))="","",OFFSET($J$51,COLUMN($J$51)-COLUMN($J$51),ROW(J79)-ROW($J$51)))</f>
      </c>
      <c r="E83" s="16" t="s">
        <v>199</v>
      </c>
      <c r="F83" s="34">
        <f ca="1">IF(OFFSET($H$51,COLUMN(H79)-COLUMN($H$51),ROW(H79)-ROW($H$51))="","",OFFSET($H$51,COLUMN(H79)-COLUMN($H$51),ROW(H79)-ROW($H$51)))</f>
      </c>
      <c r="G83" s="44">
        <f t="shared" si="85"/>
      </c>
      <c r="H83" s="33">
        <f ca="1">IF(OFFSET($N$55,COLUMN($N$55)-COLUMN($N$55),ROW(N79)-ROW($N$55))="","",OFFSET($N$55,COLUMN($N55)-COLUMN($N$55),ROW(N79)-ROW($N$55)))</f>
      </c>
      <c r="I83" s="16" t="s">
        <v>199</v>
      </c>
      <c r="J83" s="34">
        <f ca="1">IF(OFFSET($L$55,COLUMN(L79)-COLUMN($L$55),ROW(L79)-ROW($L$55))="","",OFFSET($L$55,COLUMN(L79)-COLUMN($L$55),ROW(L79)-ROW($L$55)))</f>
      </c>
      <c r="K83" s="44">
        <f>IF(H83="","",IF(H83&gt;J83,"○",IF(H83&gt;=J83,"△","●")))</f>
      </c>
      <c r="L83" s="33">
        <f ca="1">IF(OFFSET($R$59,COLUMN(R79)-COLUMN($R$59),ROW(R79)-ROW($R$59))="","",OFFSET($R$59,COLUMN(R79)-COLUMN($R$59),ROW(R79)-ROW($R$59)))</f>
      </c>
      <c r="M83" s="16" t="s">
        <v>199</v>
      </c>
      <c r="N83" s="34">
        <f ca="1">IF(OFFSET($P$59,COLUMN(P79)-COLUMN($P$59),ROW(P79)-ROW($P$59))="","",OFFSET($P$59,COLUMN(P79)-COLUMN($P$59),ROW(P79)-ROW($P$59)))</f>
      </c>
      <c r="O83" s="44">
        <f t="shared" si="86"/>
      </c>
      <c r="P83" s="33">
        <f ca="1">IF(OFFSET($V$63,COLUMN(V79)-COLUMN($V$63),ROW(V79)-ROW($V$63))="","",OFFSET($V$63,COLUMN(V79)-COLUMN($V$63),ROW(V79)-ROW($V$63)))</f>
      </c>
      <c r="Q83" s="16" t="s">
        <v>199</v>
      </c>
      <c r="R83" s="34">
        <f ca="1">IF(OFFSET($T$63,COLUMN(T79)-COLUMN($T$63),ROW(T79)-ROW($T$63))="","",OFFSET($T$63,COLUMN(T79)-COLUMN($T$63),ROW(T79)-ROW($T$63)))</f>
      </c>
      <c r="S83" s="44">
        <f t="shared" si="87"/>
      </c>
      <c r="T83" s="33">
        <f ca="1">IF(OFFSET($Z$67,COLUMN(Z79)-COLUMN($Z$67),ROW(Z79)-ROW($Z$67))="","",OFFSET($Z$67,COLUMN(Z79)-COLUMN($Z$67),ROW(Z79)-ROW($Z$67)))</f>
      </c>
      <c r="U83" s="16" t="s">
        <v>199</v>
      </c>
      <c r="V83" s="34">
        <f ca="1">IF(OFFSET($X$67,COLUMN(X79)-COLUMN($X$67),ROW(X79)-ROW($X$67))="","",OFFSET($X$67,COLUMN(X79)-COLUMN($X$67),ROW(X79)-ROW($X$67)))</f>
      </c>
      <c r="W83" s="44">
        <f t="shared" si="88"/>
      </c>
      <c r="X83" s="33">
        <f ca="1">IF(OFFSET($AD$71,COLUMN(AD79)-COLUMN($AD$71),ROW(AD79)-ROW($AD$71))="","",OFFSET($AD$71,COLUMN(AD79)-COLUMN($AD$71),ROW(AD79)-ROW($AD$71)))</f>
      </c>
      <c r="Y83" s="16" t="s">
        <v>199</v>
      </c>
      <c r="Z83" s="34">
        <f ca="1">IF(OFFSET($AB$71,COLUMN(AB79)-COLUMN($AB$71),ROW(AB79)-ROW($AB$71))="","",OFFSET($AB$71,COLUMN(AB79)-COLUMN($AB$71),ROW(AB79)-ROW($AB$71)))</f>
      </c>
      <c r="AA83" s="44">
        <f t="shared" si="89"/>
      </c>
      <c r="AB83" s="33">
        <f ca="1">IF(OFFSET($AH$75,COLUMN(AH79)-COLUMN($AH$75),ROW(AH79)-ROW($AH$75))="","",OFFSET($AH$75,COLUMN(AH79)-COLUMN($AH$75),ROW(AH79)-ROW($AH$75)))</f>
      </c>
      <c r="AC83" s="16" t="s">
        <v>199</v>
      </c>
      <c r="AD83" s="34">
        <f ca="1">IF(OFFSET($AF$75,COLUMN(AF79)-COLUMN($AF$75),ROW(AF79)-ROW($AF$75))="","",OFFSET($AF$75,COLUMN(AF79)-COLUMN($AF$75),ROW(AF79)-ROW($AF$75)))</f>
      </c>
      <c r="AE83" s="44">
        <f t="shared" si="90"/>
      </c>
      <c r="AF83" s="33">
        <f ca="1">IF(OFFSET($AL$79,COLUMN(AL79)-COLUMN($AL$79),ROW(AL79)-ROW($AL$79))="","",OFFSET($AL$79,COLUMN(AL79)-COLUMN($AL$79),ROW(AL79)-ROW($AL$79)))</f>
      </c>
      <c r="AG83" s="16" t="s">
        <v>199</v>
      </c>
      <c r="AH83" s="34">
        <f ca="1">IF(OFFSET($AJ$79,COLUMN(AJ79)-COLUMN($AJ$79),ROW(AJ79)-ROW($AJ$79))="","",OFFSET($AJ$79,COLUMN(AJ79)-COLUMN($AJ$79),ROW(AJ79)-ROW($AJ$79)))</f>
      </c>
      <c r="AI83" s="44">
        <f t="shared" si="91"/>
      </c>
      <c r="AJ83" s="159"/>
      <c r="AK83" s="160" t="s">
        <v>199</v>
      </c>
      <c r="AL83" s="161"/>
      <c r="AM83" s="162">
        <f t="shared" si="92"/>
      </c>
      <c r="AN83" s="77"/>
      <c r="AO83" s="78"/>
      <c r="AP83" s="78"/>
      <c r="AQ83" s="78"/>
      <c r="AR83" s="98"/>
      <c r="AS83" s="99"/>
      <c r="AT83" s="100"/>
      <c r="AU83" s="78"/>
      <c r="AV83" s="218"/>
    </row>
    <row r="84" spans="1:48" s="1" customFormat="1" ht="13.5" customHeight="1">
      <c r="A84" s="88"/>
      <c r="B84" s="88"/>
      <c r="C84" s="38"/>
      <c r="D84" s="41">
        <f ca="1">IF(OFFSET($H$52,COLUMN(H80)-COLUMN($H$52),ROW(H80)-ROW($H$52))="","",OFFSET($H$52,COLUMN(H80)-COLUMN($H$52),ROW(H80)-ROW($H$52)))</f>
      </c>
      <c r="E84" s="42"/>
      <c r="F84" s="42"/>
      <c r="G84" s="36"/>
      <c r="H84" s="41">
        <f ca="1">IF(OFFSET($L$56,COLUMN(L80)-COLUMN($L$56),ROW(L80)-ROW($L$56))="","",OFFSET($L$56,COLUMN(L80)-COLUMN($L$56),ROW(L80)-ROW($L$56)))</f>
      </c>
      <c r="I84" s="42"/>
      <c r="J84" s="42"/>
      <c r="K84" s="36"/>
      <c r="L84" s="41">
        <f ca="1">IF(OFFSET($P$60,COLUMN(P80)-COLUMN($P$60),ROW(P80)-ROW($P$60))="","",OFFSET($P$60,COLUMN(P80)-COLUMN($P$60),ROW(P80)-ROW($P$60)))</f>
      </c>
      <c r="M84" s="42"/>
      <c r="N84" s="42"/>
      <c r="O84" s="36"/>
      <c r="P84" s="41">
        <f ca="1">IF(OFFSET($T$64,COLUMN(T80)-COLUMN($T$64),ROW(T80)-ROW($T$64))="","",OFFSET($T$64,COLUMN(T80)-COLUMN($T$64),ROW(T80)-ROW($T$64)))</f>
      </c>
      <c r="Q84" s="42"/>
      <c r="R84" s="42"/>
      <c r="S84" s="36"/>
      <c r="T84" s="41">
        <f ca="1">IF(OFFSET($X$68,COLUMN(X80)-COLUMN($X$68),ROW(X80)-ROW($X$68))="","",OFFSET($X$68,COLUMN(X80)-COLUMN($X$68),ROW(X80)-ROW($X$68)))</f>
      </c>
      <c r="U84" s="42"/>
      <c r="V84" s="42"/>
      <c r="W84" s="36"/>
      <c r="X84" s="41">
        <f ca="1">IF(OFFSET($AB$72,COLUMN(AB80)-COLUMN($AB$72),ROW(AB80)-ROW($AB$72))="","",OFFSET($AB$72,COLUMN(AB80)-COLUMN($AB$72),ROW(AB80)-ROW($AB$72)))</f>
      </c>
      <c r="Y84" s="42"/>
      <c r="Z84" s="42"/>
      <c r="AA84" s="36"/>
      <c r="AB84" s="41">
        <f ca="1">IF(OFFSET($AF$76,COLUMN(AF80)-COLUMN($AF$76),ROW(AF80)-ROW($AF$76))="","",OFFSET($AF$76,COLUMN(AF80)-COLUMN($AF$76),ROW(AF80)-ROW($AF$76)))</f>
      </c>
      <c r="AC84" s="42"/>
      <c r="AD84" s="42"/>
      <c r="AE84" s="36"/>
      <c r="AF84" s="41">
        <f ca="1">IF(OFFSET($AJ$80,COLUMN(AJ80)-COLUMN($AJ$80),ROW(AJ80)-ROW($AJ$80))="","",OFFSET($AJ$80,COLUMN(AJ80)-COLUMN($AJ$80),ROW(AJ80)-ROW($AJ$80)))</f>
      </c>
      <c r="AG84" s="42"/>
      <c r="AH84" s="42"/>
      <c r="AI84" s="36"/>
      <c r="AJ84" s="163"/>
      <c r="AK84" s="164"/>
      <c r="AL84" s="164"/>
      <c r="AM84" s="165"/>
      <c r="AN84" s="77"/>
      <c r="AO84" s="78">
        <f>AO82*$AO$2</f>
        <v>0</v>
      </c>
      <c r="AP84" s="78">
        <f>AP82*$AP$2</f>
        <v>0</v>
      </c>
      <c r="AQ84" s="78">
        <f>AQ82*$AQ$2</f>
        <v>0</v>
      </c>
      <c r="AR84" s="98"/>
      <c r="AS84" s="99"/>
      <c r="AT84" s="100"/>
      <c r="AU84" s="78"/>
      <c r="AV84" s="218"/>
    </row>
    <row r="85" spans="1:48" s="1" customFormat="1" ht="13.5" customHeight="1">
      <c r="A85" s="88"/>
      <c r="B85" s="88"/>
      <c r="C85" s="38"/>
      <c r="D85" s="48">
        <f ca="1">IF(OFFSET($J$53,COLUMN($J$53)-COLUMN($J$53),ROW(J81)-ROW($J$53))="","",OFFSET($J$53,COLUMN($J$53)-COLUMN($J$53),ROW(J81)-ROW($J$53)))</f>
      </c>
      <c r="E85" s="49" t="s">
        <v>199</v>
      </c>
      <c r="F85" s="50">
        <f ca="1">IF(OFFSET($H$53,COLUMN(H81)-COLUMN($H$53),ROW(H81)-ROW($H$53))="","",OFFSET($H$53,COLUMN(H81)-COLUMN($H$53),ROW(H81)-ROW($H$53)))</f>
      </c>
      <c r="G85" s="51">
        <f>IF(D85="","",IF(D85&gt;F85,"○",IF(D85&gt;=F85,"△","●")))</f>
      </c>
      <c r="H85" s="48">
        <f ca="1">IF(OFFSET($N$57,COLUMN($N$57)-COLUMN($N$57),ROW(N81)-ROW($N$57))="","",OFFSET($N$57,COLUMN($N$57)-COLUMN($N$57),ROW(N81)-ROW($N$57)))</f>
      </c>
      <c r="I85" s="49" t="s">
        <v>199</v>
      </c>
      <c r="J85" s="50">
        <f ca="1">IF(OFFSET($L$57,COLUMN(L81)-COLUMN($L$57),ROW(L81)-ROW($L$57))="","",OFFSET($L$57,COLUMN(L81)-COLUMN($L$57),ROW(L81)-ROW($L$57)))</f>
      </c>
      <c r="K85" s="51">
        <f>IF(H85="","",IF(H85&gt;J85,"○",IF(H85&gt;=J85,"△","●")))</f>
      </c>
      <c r="L85" s="48">
        <f ca="1">IF(OFFSET($R$61,COLUMN(R81)-COLUMN($R$61),ROW(R81)-ROW($R$61))="","",OFFSET($R$61,COLUMN(R81)-COLUMN($R$60),ROW(R81)-ROW($R$61)))</f>
      </c>
      <c r="M85" s="49" t="s">
        <v>199</v>
      </c>
      <c r="N85" s="50">
        <f ca="1">IF(OFFSET($P$61,COLUMN(P81)-COLUMN($P$61),ROW(P81)-ROW($P$61))="","",OFFSET($P$61,COLUMN(P81)-COLUMN($P$61),ROW(P81)-ROW($P$61)))</f>
      </c>
      <c r="O85" s="51">
        <f t="shared" si="86"/>
      </c>
      <c r="P85" s="48">
        <f ca="1">IF(OFFSET($V$65,COLUMN(V81)-COLUMN($V$65),ROW(V81)-ROW($V$65))="","",OFFSET($V$65,COLUMN(V81)-COLUMN($V$65),ROW(V81)-ROW($V$65)))</f>
      </c>
      <c r="Q85" s="49" t="s">
        <v>199</v>
      </c>
      <c r="R85" s="50">
        <f ca="1">IF(OFFSET($T$65,COLUMN(T81)-COLUMN($T$65),ROW(T81)-ROW($T$65))="","",OFFSET($T$65,COLUMN(T81)-COLUMN($T$65),ROW(T81)-ROW($T$65)))</f>
      </c>
      <c r="S85" s="51">
        <f t="shared" si="87"/>
      </c>
      <c r="T85" s="48">
        <f ca="1">IF(OFFSET($Z$69,COLUMN(Z81)-COLUMN($Z$69),ROW(Z81)-ROW($Z$69))="","",OFFSET($Z$69,COLUMN(Z81)-COLUMN($Z$69),ROW(Z81)-ROW($Z$69)))</f>
      </c>
      <c r="U85" s="49" t="s">
        <v>199</v>
      </c>
      <c r="V85" s="50">
        <f ca="1">IF(OFFSET($X$69,COLUMN(X81)-COLUMN($X$69),ROW(X81)-ROW($X$69))="","",OFFSET($X$69,COLUMN(X81)-COLUMN($X$69),ROW(X81)-ROW($X$69)))</f>
      </c>
      <c r="W85" s="51">
        <f t="shared" si="88"/>
      </c>
      <c r="X85" s="48">
        <f ca="1">IF(OFFSET($AD$73,COLUMN(AD81)-COLUMN($AD$73),ROW(AD81)-ROW($AD$73))="","",OFFSET($AD$73,COLUMN(AD81)-COLUMN($AD$73),ROW(AD81)-ROW($AD$73)))</f>
      </c>
      <c r="Y85" s="49" t="s">
        <v>199</v>
      </c>
      <c r="Z85" s="50">
        <f ca="1">IF(OFFSET($AB$73,COLUMN(AB81)-COLUMN($AB$73),ROW(AB81)-ROW($AB$73))="","",OFFSET($AB$73,COLUMN(AB81)-COLUMN($AB$73),ROW(AB81)-ROW($AB$73)))</f>
      </c>
      <c r="AA85" s="51">
        <f t="shared" si="89"/>
      </c>
      <c r="AB85" s="48">
        <f ca="1">IF(OFFSET($AH$77,COLUMN(AH81)-COLUMN($AH$77),ROW(AH81)-ROW($AH$77))="","",OFFSET($AH$77,COLUMN(AH81)-COLUMN($AH$77),ROW(AH81)-ROW($AH$77)))</f>
      </c>
      <c r="AC85" s="49" t="s">
        <v>199</v>
      </c>
      <c r="AD85" s="50">
        <f ca="1">IF(OFFSET($AF$77,COLUMN(AF81)-COLUMN($AF$77),ROW(AF81)-ROW($AF$77))="","",OFFSET($AF$77,COLUMN(AF81)-COLUMN($AF$77),ROW(AF81)-ROW($AF$77)))</f>
      </c>
      <c r="AE85" s="51">
        <f t="shared" si="90"/>
      </c>
      <c r="AF85" s="48">
        <f ca="1">IF(OFFSET($AL$81,COLUMN(AL81)-COLUMN($AL$81),ROW(AL81)-ROW($AL$81))="","",OFFSET($AL$81,COLUMN(AL81)-COLUMN($AL$81),ROW(AL81)-ROW($AL$81)))</f>
      </c>
      <c r="AG85" s="49" t="s">
        <v>199</v>
      </c>
      <c r="AH85" s="50">
        <f ca="1">IF(OFFSET($AJ$81,COLUMN(AJ81)-COLUMN($AJ$81),ROW(AJ81)-ROW($AJ$81))="","",OFFSET($AJ$81,COLUMN(AJ81)-COLUMN($AJ$81),ROW(AJ81)-ROW($AJ$81)))</f>
      </c>
      <c r="AI85" s="51">
        <f t="shared" si="91"/>
      </c>
      <c r="AJ85" s="233"/>
      <c r="AK85" s="234" t="s">
        <v>199</v>
      </c>
      <c r="AL85" s="235"/>
      <c r="AM85" s="236">
        <f t="shared" si="92"/>
      </c>
      <c r="AN85" s="86"/>
      <c r="AO85" s="87"/>
      <c r="AP85" s="87"/>
      <c r="AQ85" s="87"/>
      <c r="AR85" s="105"/>
      <c r="AS85" s="106"/>
      <c r="AT85" s="107"/>
      <c r="AU85" s="87"/>
      <c r="AV85" s="219"/>
    </row>
    <row r="86" spans="1:2" s="1" customFormat="1" ht="13.5">
      <c r="A86" s="88"/>
      <c r="B86" s="88"/>
    </row>
    <row r="87" spans="1:30" s="1" customFormat="1" ht="13.5">
      <c r="A87" s="88"/>
      <c r="B87" s="88"/>
      <c r="I87" s="2" t="s">
        <v>202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s="1" customFormat="1" ht="27" customHeight="1">
      <c r="A88" s="88"/>
      <c r="B88" s="8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2" s="1" customFormat="1" ht="13.5">
      <c r="A89" s="88"/>
      <c r="B89" s="88"/>
    </row>
    <row r="90" spans="1:48" s="1" customFormat="1" ht="13.5">
      <c r="A90" s="88"/>
      <c r="B90" s="88"/>
      <c r="C90" s="3"/>
      <c r="D90" s="3" t="str">
        <f>C92</f>
        <v>中部</v>
      </c>
      <c r="E90" s="3"/>
      <c r="F90" s="3"/>
      <c r="G90" s="3"/>
      <c r="H90" s="3" t="str">
        <f>C96</f>
        <v>金竜</v>
      </c>
      <c r="I90" s="3"/>
      <c r="J90" s="3"/>
      <c r="K90" s="3"/>
      <c r="L90" s="3" t="str">
        <f>C100</f>
        <v>関さくら</v>
      </c>
      <c r="M90" s="3"/>
      <c r="N90" s="3"/>
      <c r="O90" s="3"/>
      <c r="P90" s="3" t="str">
        <f>C104</f>
        <v>坂祝</v>
      </c>
      <c r="Q90" s="3"/>
      <c r="R90" s="3"/>
      <c r="S90" s="3"/>
      <c r="T90" s="3" t="str">
        <f>C108</f>
        <v>安桜</v>
      </c>
      <c r="U90" s="3"/>
      <c r="V90" s="3"/>
      <c r="W90" s="3"/>
      <c r="X90" s="3" t="str">
        <f>C112</f>
        <v>下有知</v>
      </c>
      <c r="Y90" s="3"/>
      <c r="Z90" s="3"/>
      <c r="AA90" s="3"/>
      <c r="AB90" s="3" t="str">
        <f>C116</f>
        <v>ティグレイ</v>
      </c>
      <c r="AC90" s="3"/>
      <c r="AD90" s="3"/>
      <c r="AE90" s="3"/>
      <c r="AF90" s="3">
        <f>C120</f>
        <v>0</v>
      </c>
      <c r="AG90" s="3"/>
      <c r="AH90" s="3"/>
      <c r="AI90" s="3"/>
      <c r="AJ90" s="3">
        <f>C124</f>
        <v>0</v>
      </c>
      <c r="AK90" s="3"/>
      <c r="AL90" s="3"/>
      <c r="AM90" s="3"/>
      <c r="AN90" s="71" t="s">
        <v>195</v>
      </c>
      <c r="AO90" s="72" t="s">
        <v>120</v>
      </c>
      <c r="AP90" s="72" t="s">
        <v>121</v>
      </c>
      <c r="AQ90" s="72" t="s">
        <v>122</v>
      </c>
      <c r="AR90" s="72" t="s">
        <v>123</v>
      </c>
      <c r="AS90" s="89" t="s">
        <v>124</v>
      </c>
      <c r="AT90" s="72" t="s">
        <v>196</v>
      </c>
      <c r="AU90" s="72" t="s">
        <v>197</v>
      </c>
      <c r="AV90" s="90" t="s">
        <v>198</v>
      </c>
    </row>
    <row r="91" spans="1:48" s="1" customFormat="1" ht="13.5" customHeight="1">
      <c r="A91" s="88"/>
      <c r="B91" s="8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73"/>
      <c r="AO91" s="74"/>
      <c r="AP91" s="74"/>
      <c r="AQ91" s="74"/>
      <c r="AR91" s="74"/>
      <c r="AS91" s="91"/>
      <c r="AT91" s="92"/>
      <c r="AU91" s="74"/>
      <c r="AV91" s="93"/>
    </row>
    <row r="92" spans="1:48" s="1" customFormat="1" ht="13.5" customHeight="1">
      <c r="A92" s="88"/>
      <c r="B92" s="88"/>
      <c r="C92" s="5" t="str">
        <f>'[1]リーグ組合せ'!D20</f>
        <v>中部</v>
      </c>
      <c r="D92" s="220"/>
      <c r="E92" s="221"/>
      <c r="F92" s="221"/>
      <c r="G92" s="158"/>
      <c r="H92" s="135"/>
      <c r="I92" s="169"/>
      <c r="J92" s="169"/>
      <c r="K92" s="150"/>
      <c r="L92" s="135"/>
      <c r="M92" s="169"/>
      <c r="N92" s="169"/>
      <c r="O92" s="150"/>
      <c r="P92" s="135"/>
      <c r="Q92" s="169"/>
      <c r="R92" s="169"/>
      <c r="S92" s="150"/>
      <c r="T92" s="135"/>
      <c r="U92" s="169"/>
      <c r="V92" s="169"/>
      <c r="W92" s="150"/>
      <c r="X92" s="135"/>
      <c r="Y92" s="169"/>
      <c r="Z92" s="169"/>
      <c r="AA92" s="150"/>
      <c r="AB92" s="135"/>
      <c r="AC92" s="169"/>
      <c r="AD92" s="169"/>
      <c r="AE92" s="150"/>
      <c r="AF92" s="135"/>
      <c r="AG92" s="169"/>
      <c r="AH92" s="169"/>
      <c r="AI92" s="150"/>
      <c r="AJ92" s="135"/>
      <c r="AK92" s="169"/>
      <c r="AL92" s="169"/>
      <c r="AM92" s="150"/>
      <c r="AN92" s="75">
        <f>SUM(AO92:AQ93)</f>
        <v>0</v>
      </c>
      <c r="AO92" s="76">
        <f>COUNTIF(D92:AM95,"○")</f>
        <v>0</v>
      </c>
      <c r="AP92" s="76">
        <f>COUNTIF(D92:AM95,"●")</f>
        <v>0</v>
      </c>
      <c r="AQ92" s="76">
        <f>COUNTIF(D92:AM95,"△")</f>
        <v>0</v>
      </c>
      <c r="AR92" s="94">
        <f>AJ93+AJ95+AF93+AF95+AB93+AB95+X95+X93+T95+T93+P95+P93+L95+L93+H95+H93+D95+D93</f>
        <v>0</v>
      </c>
      <c r="AS92" s="95">
        <f>AL95+AL93+AH95+AH93+AD95+AD93+Z95+Z93+V95+V93+R95+R93+N95+N93+J95+J93+F95+F93</f>
        <v>0</v>
      </c>
      <c r="AT92" s="96">
        <f>AR92-AS92</f>
        <v>0</v>
      </c>
      <c r="AU92" s="76">
        <f>SUM(AO94:AQ95)</f>
        <v>0</v>
      </c>
      <c r="AV92" s="97"/>
    </row>
    <row r="93" spans="1:48" s="1" customFormat="1" ht="13.5" customHeight="1">
      <c r="A93" s="88"/>
      <c r="B93" s="88"/>
      <c r="C93" s="5"/>
      <c r="D93" s="159"/>
      <c r="E93" s="160"/>
      <c r="F93" s="161"/>
      <c r="G93" s="162">
        <f aca="true" t="shared" si="93" ref="G93:G97">IF(D93="","",IF(D93&gt;F93,"○",IF(D93&gt;=F93,"△","●")))</f>
      </c>
      <c r="H93" s="15"/>
      <c r="I93" s="16" t="s">
        <v>199</v>
      </c>
      <c r="J93" s="17"/>
      <c r="K93" s="44">
        <f aca="true" t="shared" si="94" ref="K93:K97">IF(H93="","",IF(H93&gt;J93,"○",IF(H93&gt;=J93,"△","●")))</f>
      </c>
      <c r="L93" s="15"/>
      <c r="M93" s="16" t="s">
        <v>199</v>
      </c>
      <c r="N93" s="17"/>
      <c r="O93" s="44">
        <f aca="true" t="shared" si="95" ref="O93:O97">IF(L93="","",IF(L93&gt;N93,"○",IF(L93&gt;=N93,"△","●")))</f>
      </c>
      <c r="P93" s="15"/>
      <c r="Q93" s="16" t="s">
        <v>199</v>
      </c>
      <c r="R93" s="17"/>
      <c r="S93" s="44">
        <f aca="true" t="shared" si="96" ref="S93:S97">IF(P93="","",IF(P93&gt;R93,"○",IF(P93&gt;=R93,"△","●")))</f>
      </c>
      <c r="T93" s="15"/>
      <c r="U93" s="16" t="s">
        <v>199</v>
      </c>
      <c r="V93" s="17"/>
      <c r="W93" s="44">
        <f aca="true" t="shared" si="97" ref="W93:W97">IF(T93="","",IF(T93&gt;V93,"○",IF(T93&gt;=V93,"△","●")))</f>
      </c>
      <c r="X93" s="15"/>
      <c r="Y93" s="16" t="s">
        <v>199</v>
      </c>
      <c r="Z93" s="17"/>
      <c r="AA93" s="44">
        <f aca="true" t="shared" si="98" ref="AA93:AA97">IF(X93="","",IF(X93&gt;Z93,"○",IF(X93&gt;=Z93,"△","●")))</f>
      </c>
      <c r="AB93" s="15"/>
      <c r="AC93" s="16" t="s">
        <v>199</v>
      </c>
      <c r="AD93" s="17"/>
      <c r="AE93" s="44">
        <f aca="true" t="shared" si="99" ref="AE93:AE97">IF(AB93="","",IF(AB93&gt;AD93,"○",IF(AB93&gt;=AD93,"△","●")))</f>
      </c>
      <c r="AF93" s="15"/>
      <c r="AG93" s="16" t="s">
        <v>199</v>
      </c>
      <c r="AH93" s="17"/>
      <c r="AI93" s="44">
        <f aca="true" t="shared" si="100" ref="AI93:AI97">IF(AF93="","",IF(AF93&gt;AH93,"○",IF(AF93&gt;=AH93,"△","●")))</f>
      </c>
      <c r="AJ93" s="15"/>
      <c r="AK93" s="16" t="s">
        <v>199</v>
      </c>
      <c r="AL93" s="17"/>
      <c r="AM93" s="44">
        <f aca="true" t="shared" si="101" ref="AM93:AM97">IF(AJ93="","",IF(AJ93&gt;AL93,"○",IF(AJ93&gt;=AL93,"△","●")))</f>
      </c>
      <c r="AN93" s="77"/>
      <c r="AO93" s="78"/>
      <c r="AP93" s="78"/>
      <c r="AQ93" s="78"/>
      <c r="AR93" s="98"/>
      <c r="AS93" s="99"/>
      <c r="AT93" s="100"/>
      <c r="AU93" s="78"/>
      <c r="AV93" s="101"/>
    </row>
    <row r="94" spans="1:48" s="1" customFormat="1" ht="13.5" customHeight="1">
      <c r="A94" s="88"/>
      <c r="B94" s="88"/>
      <c r="C94" s="5"/>
      <c r="D94" s="163"/>
      <c r="E94" s="164"/>
      <c r="F94" s="164"/>
      <c r="G94" s="165"/>
      <c r="H94" s="143"/>
      <c r="I94" s="153"/>
      <c r="J94" s="153"/>
      <c r="K94" s="150"/>
      <c r="L94" s="143"/>
      <c r="M94" s="153"/>
      <c r="N94" s="153"/>
      <c r="O94" s="150"/>
      <c r="P94" s="143"/>
      <c r="Q94" s="153"/>
      <c r="R94" s="153"/>
      <c r="S94" s="150"/>
      <c r="T94" s="143"/>
      <c r="U94" s="153"/>
      <c r="V94" s="153"/>
      <c r="W94" s="150"/>
      <c r="X94" s="143"/>
      <c r="Y94" s="153"/>
      <c r="Z94" s="153"/>
      <c r="AA94" s="150"/>
      <c r="AB94" s="143"/>
      <c r="AC94" s="153"/>
      <c r="AD94" s="153"/>
      <c r="AE94" s="150"/>
      <c r="AF94" s="143"/>
      <c r="AG94" s="153"/>
      <c r="AH94" s="153"/>
      <c r="AI94" s="150"/>
      <c r="AJ94" s="143"/>
      <c r="AK94" s="153"/>
      <c r="AL94" s="153"/>
      <c r="AM94" s="150"/>
      <c r="AN94" s="77"/>
      <c r="AO94" s="78">
        <f>AO92*$AO$2</f>
        <v>0</v>
      </c>
      <c r="AP94" s="78">
        <f>AP92*$AP$2</f>
        <v>0</v>
      </c>
      <c r="AQ94" s="78">
        <f>AQ92*$AQ$2</f>
        <v>0</v>
      </c>
      <c r="AR94" s="98"/>
      <c r="AS94" s="99"/>
      <c r="AT94" s="100"/>
      <c r="AU94" s="78"/>
      <c r="AV94" s="101"/>
    </row>
    <row r="95" spans="1:48" s="1" customFormat="1" ht="13.5" customHeight="1">
      <c r="A95" s="88"/>
      <c r="B95" s="88"/>
      <c r="C95" s="5"/>
      <c r="D95" s="166"/>
      <c r="E95" s="145"/>
      <c r="F95" s="167"/>
      <c r="G95" s="147">
        <f t="shared" si="93"/>
      </c>
      <c r="H95" s="27"/>
      <c r="I95" s="28" t="s">
        <v>199</v>
      </c>
      <c r="J95" s="29"/>
      <c r="K95" s="37">
        <f t="shared" si="94"/>
      </c>
      <c r="L95" s="27"/>
      <c r="M95" s="28" t="s">
        <v>199</v>
      </c>
      <c r="N95" s="29"/>
      <c r="O95" s="37">
        <f t="shared" si="95"/>
      </c>
      <c r="P95" s="27"/>
      <c r="Q95" s="28" t="s">
        <v>199</v>
      </c>
      <c r="R95" s="29"/>
      <c r="S95" s="37">
        <f t="shared" si="96"/>
      </c>
      <c r="T95" s="27"/>
      <c r="U95" s="28" t="s">
        <v>199</v>
      </c>
      <c r="V95" s="29"/>
      <c r="W95" s="37">
        <f t="shared" si="97"/>
      </c>
      <c r="X95" s="27"/>
      <c r="Y95" s="28" t="s">
        <v>199</v>
      </c>
      <c r="Z95" s="29"/>
      <c r="AA95" s="37">
        <f t="shared" si="98"/>
      </c>
      <c r="AB95" s="27"/>
      <c r="AC95" s="28" t="s">
        <v>199</v>
      </c>
      <c r="AD95" s="29"/>
      <c r="AE95" s="37">
        <f t="shared" si="99"/>
      </c>
      <c r="AF95" s="27"/>
      <c r="AG95" s="28" t="s">
        <v>199</v>
      </c>
      <c r="AH95" s="29"/>
      <c r="AI95" s="37">
        <f t="shared" si="100"/>
      </c>
      <c r="AJ95" s="27"/>
      <c r="AK95" s="28" t="s">
        <v>199</v>
      </c>
      <c r="AL95" s="29"/>
      <c r="AM95" s="37">
        <f t="shared" si="101"/>
      </c>
      <c r="AN95" s="77"/>
      <c r="AO95" s="78"/>
      <c r="AP95" s="78"/>
      <c r="AQ95" s="78"/>
      <c r="AR95" s="98"/>
      <c r="AS95" s="99"/>
      <c r="AT95" s="100"/>
      <c r="AU95" s="78"/>
      <c r="AV95" s="101"/>
    </row>
    <row r="96" spans="1:48" s="1" customFormat="1" ht="13.5" customHeight="1">
      <c r="A96" s="88"/>
      <c r="B96" s="88"/>
      <c r="C96" s="3" t="str">
        <f>'[1]リーグ組合せ'!D21</f>
        <v>金竜</v>
      </c>
      <c r="D96" s="39">
        <f ca="1">IF(OFFSET($H$92,COLUMN(H92)-COLUMN($H$92),ROW(H92)-ROW($H$92))="","",OFFSET($H$92,COLUMN(H92)-COLUMN($H$92),ROW(H92)-ROW($H$92)))</f>
      </c>
      <c r="E96" s="40"/>
      <c r="F96" s="40"/>
      <c r="G96" s="32"/>
      <c r="H96" s="220"/>
      <c r="I96" s="221"/>
      <c r="J96" s="221"/>
      <c r="K96" s="207"/>
      <c r="L96" s="172"/>
      <c r="M96" s="173"/>
      <c r="N96" s="173"/>
      <c r="O96" s="174"/>
      <c r="P96" s="172"/>
      <c r="Q96" s="173"/>
      <c r="R96" s="173"/>
      <c r="S96" s="174"/>
      <c r="T96" s="172"/>
      <c r="U96" s="173"/>
      <c r="V96" s="173"/>
      <c r="W96" s="174"/>
      <c r="X96" s="172"/>
      <c r="Y96" s="173"/>
      <c r="Z96" s="173"/>
      <c r="AA96" s="174"/>
      <c r="AB96" s="172"/>
      <c r="AC96" s="173"/>
      <c r="AD96" s="173"/>
      <c r="AE96" s="174"/>
      <c r="AF96" s="172"/>
      <c r="AG96" s="173"/>
      <c r="AH96" s="173"/>
      <c r="AI96" s="174"/>
      <c r="AJ96" s="172"/>
      <c r="AK96" s="173"/>
      <c r="AL96" s="173"/>
      <c r="AM96" s="174"/>
      <c r="AN96" s="77">
        <f>SUM(AO96:AQ97)</f>
        <v>0</v>
      </c>
      <c r="AO96" s="78">
        <f>COUNTIF(D96:AM99,"○")</f>
        <v>0</v>
      </c>
      <c r="AP96" s="78">
        <f>COUNTIF(D96:AM99,"●")</f>
        <v>0</v>
      </c>
      <c r="AQ96" s="78">
        <f>COUNTIF(D96:AM99,"△")</f>
        <v>0</v>
      </c>
      <c r="AR96" s="98" t="e">
        <f>AJ97+AJ99+AF97+AF99+AB97+AB99+X99+X97+T99+T97+P99+P97+L99+L97+H99+H97+D99+D97</f>
        <v>#VALUE!</v>
      </c>
      <c r="AS96" s="99" t="e">
        <f>AL99+AL97+AH99+AH97+AD99+AD97+Z99+Z97+V99+V97+R99+R97+N99+N97+J99+J97+F99+F97</f>
        <v>#VALUE!</v>
      </c>
      <c r="AT96" s="100" t="e">
        <f>AR96-AS96</f>
        <v>#VALUE!</v>
      </c>
      <c r="AU96" s="78">
        <f>SUM(AO98:AQ99)</f>
        <v>0</v>
      </c>
      <c r="AV96" s="101"/>
    </row>
    <row r="97" spans="3:48" s="1" customFormat="1" ht="13.5" customHeight="1">
      <c r="C97" s="5"/>
      <c r="D97" s="33">
        <f ca="1">IF(OFFSET($J$93,COLUMN($J$93)-COLUMN($J$93),ROW(J93)-ROW($J$93))="","",OFFSET($J$93,COLUMN($J$93)-COLUMN($J$93),ROW(J93)-ROW($J$93)))</f>
      </c>
      <c r="E97" s="16" t="s">
        <v>199</v>
      </c>
      <c r="F97" s="34">
        <f ca="1">IF(OFFSET($H$93,COLUMN(H93)-COLUMN($H$93),ROW(H93)-ROW($H$93))="","",OFFSET($H$93,COLUMN(H93)-COLUMN($H$93),ROW(H93)-ROW($H$93)))</f>
      </c>
      <c r="G97" s="35">
        <f t="shared" si="93"/>
      </c>
      <c r="H97" s="159"/>
      <c r="I97" s="160"/>
      <c r="J97" s="161"/>
      <c r="K97" s="162">
        <f t="shared" si="94"/>
      </c>
      <c r="L97" s="176"/>
      <c r="M97" s="177" t="s">
        <v>199</v>
      </c>
      <c r="N97" s="178"/>
      <c r="O97" s="179">
        <f t="shared" si="95"/>
      </c>
      <c r="P97" s="176"/>
      <c r="Q97" s="177" t="s">
        <v>199</v>
      </c>
      <c r="R97" s="178"/>
      <c r="S97" s="179">
        <f t="shared" si="96"/>
      </c>
      <c r="T97" s="176"/>
      <c r="U97" s="177" t="s">
        <v>199</v>
      </c>
      <c r="V97" s="178"/>
      <c r="W97" s="179">
        <f t="shared" si="97"/>
      </c>
      <c r="X97" s="176"/>
      <c r="Y97" s="177" t="s">
        <v>199</v>
      </c>
      <c r="Z97" s="178"/>
      <c r="AA97" s="179">
        <f t="shared" si="98"/>
      </c>
      <c r="AB97" s="176"/>
      <c r="AC97" s="177" t="s">
        <v>199</v>
      </c>
      <c r="AD97" s="178"/>
      <c r="AE97" s="179">
        <f t="shared" si="99"/>
      </c>
      <c r="AF97" s="176"/>
      <c r="AG97" s="177" t="s">
        <v>199</v>
      </c>
      <c r="AH97" s="178"/>
      <c r="AI97" s="179">
        <f t="shared" si="100"/>
      </c>
      <c r="AJ97" s="176"/>
      <c r="AK97" s="177" t="s">
        <v>199</v>
      </c>
      <c r="AL97" s="178"/>
      <c r="AM97" s="179">
        <f t="shared" si="101"/>
      </c>
      <c r="AN97" s="77"/>
      <c r="AO97" s="78"/>
      <c r="AP97" s="78"/>
      <c r="AQ97" s="78"/>
      <c r="AR97" s="98"/>
      <c r="AS97" s="99"/>
      <c r="AT97" s="100"/>
      <c r="AU97" s="78"/>
      <c r="AV97" s="101"/>
    </row>
    <row r="98" spans="3:48" s="1" customFormat="1" ht="13.5" customHeight="1">
      <c r="C98" s="5"/>
      <c r="D98" s="41">
        <f ca="1">IF(OFFSET($H$94,COLUMN(H94)-COLUMN($H$94),ROW(H94)-ROW($H$94))="","",OFFSET($H$94,COLUMN(H94)-COLUMN($H$94),ROW(H94)-ROW($H$94)))</f>
      </c>
      <c r="E98" s="42"/>
      <c r="F98" s="42"/>
      <c r="G98" s="36"/>
      <c r="H98" s="163"/>
      <c r="I98" s="164"/>
      <c r="J98" s="164"/>
      <c r="K98" s="165"/>
      <c r="L98" s="181"/>
      <c r="M98" s="182"/>
      <c r="N98" s="182"/>
      <c r="O98" s="174"/>
      <c r="P98" s="181"/>
      <c r="Q98" s="182"/>
      <c r="R98" s="182"/>
      <c r="S98" s="174"/>
      <c r="T98" s="181"/>
      <c r="U98" s="182"/>
      <c r="V98" s="182"/>
      <c r="W98" s="174"/>
      <c r="X98" s="181"/>
      <c r="Y98" s="182"/>
      <c r="Z98" s="182"/>
      <c r="AA98" s="174"/>
      <c r="AB98" s="181"/>
      <c r="AC98" s="182"/>
      <c r="AD98" s="182"/>
      <c r="AE98" s="174"/>
      <c r="AF98" s="181"/>
      <c r="AG98" s="182"/>
      <c r="AH98" s="182"/>
      <c r="AI98" s="174"/>
      <c r="AJ98" s="181"/>
      <c r="AK98" s="182"/>
      <c r="AL98" s="182"/>
      <c r="AM98" s="174"/>
      <c r="AN98" s="77"/>
      <c r="AO98" s="78">
        <f>AO96*$AO$2</f>
        <v>0</v>
      </c>
      <c r="AP98" s="78">
        <f>AP96*$AP$2</f>
        <v>0</v>
      </c>
      <c r="AQ98" s="78">
        <f>AQ96*$AQ$2</f>
        <v>0</v>
      </c>
      <c r="AR98" s="98"/>
      <c r="AS98" s="99"/>
      <c r="AT98" s="100"/>
      <c r="AU98" s="78"/>
      <c r="AV98" s="101"/>
    </row>
    <row r="99" spans="3:48" s="1" customFormat="1" ht="13.5" customHeight="1">
      <c r="C99" s="4"/>
      <c r="D99" s="33">
        <f ca="1">IF(OFFSET($J$95,COLUMN($J$95)-COLUMN($J$95),ROW(J95)-ROW($J$95))="","",OFFSET($J$95,COLUMN($J$95)-COLUMN($J$95),ROW(J95)-ROW($J$95)))</f>
      </c>
      <c r="E99" s="16" t="s">
        <v>199</v>
      </c>
      <c r="F99" s="34">
        <f ca="1">IF(OFFSET($H$95,COLUMN(H95)-COLUMN($H$95),ROW(H95)-ROW($H$95))="","",OFFSET($H$95,COLUMN(H95)-COLUMN($H$95),ROW(H95)-ROW($H$95)))</f>
      </c>
      <c r="G99" s="37">
        <f aca="true" t="shared" si="102" ref="G99:G103">IF(D99="","",IF(D99&gt;F99,"○",IF(D99&gt;=F99,"△","●")))</f>
      </c>
      <c r="H99" s="166"/>
      <c r="I99" s="145"/>
      <c r="J99" s="167"/>
      <c r="K99" s="147">
        <f aca="true" t="shared" si="103" ref="K99:K103">IF(H99="","",IF(H99&gt;J99,"○",IF(H99&gt;=J99,"△","●")))</f>
      </c>
      <c r="L99" s="183"/>
      <c r="M99" s="184" t="s">
        <v>199</v>
      </c>
      <c r="N99" s="185"/>
      <c r="O99" s="186">
        <f aca="true" t="shared" si="104" ref="O99:O103">IF(L99="","",IF(L99&gt;N99,"○",IF(L99&gt;=N99,"△","●")))</f>
      </c>
      <c r="P99" s="183"/>
      <c r="Q99" s="184" t="s">
        <v>199</v>
      </c>
      <c r="R99" s="185"/>
      <c r="S99" s="186">
        <f aca="true" t="shared" si="105" ref="S99:S103">IF(P99="","",IF(P99&gt;R99,"○",IF(P99&gt;=R99,"△","●")))</f>
      </c>
      <c r="T99" s="183"/>
      <c r="U99" s="184" t="s">
        <v>199</v>
      </c>
      <c r="V99" s="185"/>
      <c r="W99" s="186">
        <f aca="true" t="shared" si="106" ref="W99:W103">IF(T99="","",IF(T99&gt;V99,"○",IF(T99&gt;=V99,"△","●")))</f>
      </c>
      <c r="X99" s="183"/>
      <c r="Y99" s="184" t="s">
        <v>199</v>
      </c>
      <c r="Z99" s="185"/>
      <c r="AA99" s="186">
        <f aca="true" t="shared" si="107" ref="AA99:AA103">IF(X99="","",IF(X99&gt;Z99,"○",IF(X99&gt;=Z99,"△","●")))</f>
      </c>
      <c r="AB99" s="183"/>
      <c r="AC99" s="184" t="s">
        <v>199</v>
      </c>
      <c r="AD99" s="185"/>
      <c r="AE99" s="186">
        <f aca="true" t="shared" si="108" ref="AE99:AE103">IF(AB99="","",IF(AB99&gt;AD99,"○",IF(AB99&gt;=AD99,"△","●")))</f>
      </c>
      <c r="AF99" s="183"/>
      <c r="AG99" s="184" t="s">
        <v>199</v>
      </c>
      <c r="AH99" s="185"/>
      <c r="AI99" s="186">
        <f aca="true" t="shared" si="109" ref="AI99:AI103">IF(AF99="","",IF(AF99&gt;AH99,"○",IF(AF99&gt;=AH99,"△","●")))</f>
      </c>
      <c r="AJ99" s="183"/>
      <c r="AK99" s="184" t="s">
        <v>199</v>
      </c>
      <c r="AL99" s="185"/>
      <c r="AM99" s="186">
        <f aca="true" t="shared" si="110" ref="AM99:AM103">IF(AJ99="","",IF(AJ99&gt;AL99,"○",IF(AJ99&gt;=AL99,"△","●")))</f>
      </c>
      <c r="AN99" s="77"/>
      <c r="AO99" s="78"/>
      <c r="AP99" s="78"/>
      <c r="AQ99" s="78"/>
      <c r="AR99" s="98"/>
      <c r="AS99" s="99"/>
      <c r="AT99" s="100"/>
      <c r="AU99" s="78"/>
      <c r="AV99" s="101"/>
    </row>
    <row r="100" spans="3:48" s="1" customFormat="1" ht="13.5" customHeight="1">
      <c r="C100" s="38" t="str">
        <f>'[1]リーグ組合せ'!D22</f>
        <v>関さくら</v>
      </c>
      <c r="D100" s="39">
        <f ca="1">IF(OFFSET($H$92,COLUMN(H96)-COLUMN($H$92),ROW(H96)-ROW($H$92))="","",OFFSET($H$92,COLUMN(H96)-COLUMN($H$92),ROW(H96)-ROW($H$92)))</f>
      </c>
      <c r="E100" s="40"/>
      <c r="F100" s="40"/>
      <c r="G100" s="32"/>
      <c r="H100" s="39">
        <f ca="1">IF(OFFSET($L$96,COLUMN(L96)-COLUMN($L$96),ROW(L96)-ROW($L$96))="","",OFFSET($L$96,COLUMN(L96)-COLUMN($L$96),ROW(L96)-ROW($L$96)))</f>
      </c>
      <c r="I100" s="40"/>
      <c r="J100" s="40"/>
      <c r="K100" s="47"/>
      <c r="L100" s="168"/>
      <c r="M100" s="206"/>
      <c r="N100" s="206"/>
      <c r="O100" s="207"/>
      <c r="P100" s="172"/>
      <c r="Q100" s="173"/>
      <c r="R100" s="173"/>
      <c r="S100" s="174"/>
      <c r="T100" s="172"/>
      <c r="U100" s="173"/>
      <c r="V100" s="173"/>
      <c r="W100" s="174"/>
      <c r="X100" s="172"/>
      <c r="Y100" s="173"/>
      <c r="Z100" s="173"/>
      <c r="AA100" s="174"/>
      <c r="AB100" s="172"/>
      <c r="AC100" s="173"/>
      <c r="AD100" s="173"/>
      <c r="AE100" s="174"/>
      <c r="AF100" s="181"/>
      <c r="AG100" s="182"/>
      <c r="AH100" s="182"/>
      <c r="AI100" s="174"/>
      <c r="AJ100" s="172"/>
      <c r="AK100" s="173"/>
      <c r="AL100" s="173"/>
      <c r="AM100" s="174"/>
      <c r="AN100" s="77">
        <f>SUM(AO100:AQ101)</f>
        <v>0</v>
      </c>
      <c r="AO100" s="78">
        <f>COUNTIF(D100:AM103,"○")</f>
        <v>0</v>
      </c>
      <c r="AP100" s="78">
        <f>COUNTIF(D100:AM103,"●")</f>
        <v>0</v>
      </c>
      <c r="AQ100" s="78">
        <f>COUNTIF(D100:AM103,"△")</f>
        <v>0</v>
      </c>
      <c r="AR100" s="98" t="e">
        <f>AJ101+AJ103+AF101+AF103+AB101+AB103+X103+X101+T103+T101+P103+P101+L103+L101+H103+H101+D103+D101</f>
        <v>#VALUE!</v>
      </c>
      <c r="AS100" s="99" t="e">
        <f>AL103+AL101+AH103+AH101+AD103+AD101+Z103+Z101+V103+V101+R103+R101+N103+N101+J103+J101+F103+F101</f>
        <v>#VALUE!</v>
      </c>
      <c r="AT100" s="100" t="e">
        <f>AR100-AS100</f>
        <v>#VALUE!</v>
      </c>
      <c r="AU100" s="78">
        <f>SUM(AO102:AQ103)</f>
        <v>0</v>
      </c>
      <c r="AV100" s="102"/>
    </row>
    <row r="101" spans="3:48" s="1" customFormat="1" ht="13.5" customHeight="1">
      <c r="C101" s="38"/>
      <c r="D101" s="33">
        <f ca="1">IF(OFFSET($J$93,COLUMN($J$93)-COLUMN($J$93),ROW(J97)-ROW($J$93))="","",OFFSET($J$93,COLUMN($J$93)-COLUMN($J$93),ROW(J97)-ROW($J$93)))</f>
      </c>
      <c r="E101" s="16" t="s">
        <v>199</v>
      </c>
      <c r="F101" s="34">
        <f ca="1">IF(OFFSET($H$93,COLUMN(H97)-COLUMN($H$93),ROW(H97)-ROW($H$93))="","",OFFSET($H$93,COLUMN(H97)-COLUMN($H$93),ROW(H97)-ROW($H$93)))</f>
      </c>
      <c r="G101" s="35">
        <f t="shared" si="102"/>
      </c>
      <c r="H101" s="33">
        <f ca="1">IF(OFFSET($N$97,COLUMN($N$97)-COLUMN($N$97),ROW(N97)-ROW($N$97))="","",OFFSET($N$97,COLUMN($N$97)-COLUMN($N$97),ROW(N97)-ROW($N$97)))</f>
      </c>
      <c r="I101" s="16" t="s">
        <v>199</v>
      </c>
      <c r="J101" s="34">
        <f ca="1">IF(OFFSET($L$97,COLUMN(L97)-COLUMN($L$97),ROW(L97)-ROW($L$97))="","",OFFSET($L$97,COLUMN(L97)-COLUMN($L$97),ROW(L97)-ROW($L$97)))</f>
      </c>
      <c r="K101" s="44">
        <f t="shared" si="103"/>
      </c>
      <c r="L101" s="159"/>
      <c r="M101" s="160"/>
      <c r="N101" s="161"/>
      <c r="O101" s="162">
        <f t="shared" si="104"/>
      </c>
      <c r="P101" s="176"/>
      <c r="Q101" s="177" t="s">
        <v>199</v>
      </c>
      <c r="R101" s="178"/>
      <c r="S101" s="179">
        <f t="shared" si="105"/>
      </c>
      <c r="T101" s="176"/>
      <c r="U101" s="177" t="s">
        <v>199</v>
      </c>
      <c r="V101" s="178"/>
      <c r="W101" s="179">
        <f t="shared" si="106"/>
      </c>
      <c r="X101" s="176"/>
      <c r="Y101" s="177" t="s">
        <v>199</v>
      </c>
      <c r="Z101" s="178"/>
      <c r="AA101" s="179">
        <f t="shared" si="107"/>
      </c>
      <c r="AB101" s="176"/>
      <c r="AC101" s="177" t="s">
        <v>199</v>
      </c>
      <c r="AD101" s="178"/>
      <c r="AE101" s="179">
        <f t="shared" si="108"/>
      </c>
      <c r="AF101" s="176"/>
      <c r="AG101" s="177" t="s">
        <v>199</v>
      </c>
      <c r="AH101" s="178"/>
      <c r="AI101" s="179">
        <f t="shared" si="109"/>
      </c>
      <c r="AJ101" s="176"/>
      <c r="AK101" s="177" t="s">
        <v>199</v>
      </c>
      <c r="AL101" s="178"/>
      <c r="AM101" s="179">
        <f t="shared" si="110"/>
      </c>
      <c r="AN101" s="77"/>
      <c r="AO101" s="78"/>
      <c r="AP101" s="78"/>
      <c r="AQ101" s="78"/>
      <c r="AR101" s="98"/>
      <c r="AS101" s="99"/>
      <c r="AT101" s="100"/>
      <c r="AU101" s="78"/>
      <c r="AV101" s="103"/>
    </row>
    <row r="102" spans="3:48" s="1" customFormat="1" ht="13.5" customHeight="1">
      <c r="C102" s="38"/>
      <c r="D102" s="41">
        <f ca="1">IF(OFFSET($H$94,COLUMN(H98)-COLUMN($H$94),ROW(H98)-ROW($H$94))="","",OFFSET($H$94,COLUMN(H98)-COLUMN($H$94),ROW(H98)-ROW($H$94)))</f>
      </c>
      <c r="E102" s="42"/>
      <c r="F102" s="42"/>
      <c r="G102" s="36"/>
      <c r="H102" s="41">
        <f ca="1">IF(OFFSET($L$98,COLUMN(L98)-COLUMN($L$98),ROW(L98)-ROW($L$98))="","",OFFSET($L$98,COLUMN(L98)-COLUMN($L$98),ROW(L98)-ROW($L$98)))</f>
      </c>
      <c r="I102" s="42"/>
      <c r="J102" s="42"/>
      <c r="K102" s="36"/>
      <c r="L102" s="163"/>
      <c r="M102" s="164"/>
      <c r="N102" s="164"/>
      <c r="O102" s="165"/>
      <c r="P102" s="181"/>
      <c r="Q102" s="182"/>
      <c r="R102" s="182"/>
      <c r="S102" s="174"/>
      <c r="T102" s="181"/>
      <c r="U102" s="182"/>
      <c r="V102" s="182"/>
      <c r="W102" s="174"/>
      <c r="X102" s="181"/>
      <c r="Y102" s="182"/>
      <c r="Z102" s="182"/>
      <c r="AA102" s="174"/>
      <c r="AB102" s="181"/>
      <c r="AC102" s="182"/>
      <c r="AD102" s="182"/>
      <c r="AE102" s="174"/>
      <c r="AF102" s="181"/>
      <c r="AG102" s="182"/>
      <c r="AH102" s="182"/>
      <c r="AI102" s="174"/>
      <c r="AJ102" s="181"/>
      <c r="AK102" s="182"/>
      <c r="AL102" s="182"/>
      <c r="AM102" s="174"/>
      <c r="AN102" s="77"/>
      <c r="AO102" s="78">
        <f>AO100*$AO$2</f>
        <v>0</v>
      </c>
      <c r="AP102" s="78">
        <f>AP100*$AP$2</f>
        <v>0</v>
      </c>
      <c r="AQ102" s="78">
        <f>AQ100*$AQ$2</f>
        <v>0</v>
      </c>
      <c r="AR102" s="98"/>
      <c r="AS102" s="99"/>
      <c r="AT102" s="100"/>
      <c r="AU102" s="78"/>
      <c r="AV102" s="103"/>
    </row>
    <row r="103" spans="3:48" s="1" customFormat="1" ht="13.5" customHeight="1">
      <c r="C103" s="38"/>
      <c r="D103" s="33">
        <f ca="1">IF(OFFSET($J$95,COLUMN($J$95)-COLUMN($J$95),ROW(J99)-ROW($J$95))="","",OFFSET($J$95,COLUMN($J$95)-COLUMN($J$95),ROW(J99)-ROW($J$95)))</f>
      </c>
      <c r="E103" s="16" t="s">
        <v>199</v>
      </c>
      <c r="F103" s="34">
        <f ca="1">IF(OFFSET($H$95,COLUMN(H99)-COLUMN($H$95),ROW(H99)-ROW($H$95))="","",OFFSET($H$95,COLUMN(H99)-COLUMN($H$95),ROW(H99)-ROW($H$95)))</f>
      </c>
      <c r="G103" s="44">
        <f t="shared" si="102"/>
      </c>
      <c r="H103" s="45">
        <f ca="1">IF(OFFSET($N$99,COLUMN($N$57)-COLUMN($N$99),ROW(N99)-ROW($N$99))="","",OFFSET($N$99,COLUMN($N$99)-COLUMN($N$99),ROW(N99)-ROW($N$99)))</f>
      </c>
      <c r="I103" s="28" t="s">
        <v>199</v>
      </c>
      <c r="J103" s="46">
        <f ca="1">IF(OFFSET($L$99,COLUMN(L99)-COLUMN($L$99),ROW(L99)-ROW($L$99))="","",OFFSET($L$99,COLUMN(L99)-COLUMN($L$99),ROW(L99)-ROW($L$99)))</f>
      </c>
      <c r="K103" s="37">
        <f t="shared" si="103"/>
      </c>
      <c r="L103" s="166"/>
      <c r="M103" s="145"/>
      <c r="N103" s="167"/>
      <c r="O103" s="147">
        <f t="shared" si="104"/>
      </c>
      <c r="P103" s="183"/>
      <c r="Q103" s="184" t="s">
        <v>199</v>
      </c>
      <c r="R103" s="185"/>
      <c r="S103" s="186">
        <f t="shared" si="105"/>
      </c>
      <c r="T103" s="183"/>
      <c r="U103" s="184" t="s">
        <v>199</v>
      </c>
      <c r="V103" s="185"/>
      <c r="W103" s="186">
        <f t="shared" si="106"/>
      </c>
      <c r="X103" s="183"/>
      <c r="Y103" s="184" t="s">
        <v>199</v>
      </c>
      <c r="Z103" s="185"/>
      <c r="AA103" s="186">
        <f t="shared" si="107"/>
      </c>
      <c r="AB103" s="183"/>
      <c r="AC103" s="184" t="s">
        <v>199</v>
      </c>
      <c r="AD103" s="185"/>
      <c r="AE103" s="186">
        <f t="shared" si="108"/>
      </c>
      <c r="AF103" s="183"/>
      <c r="AG103" s="184" t="s">
        <v>199</v>
      </c>
      <c r="AH103" s="185"/>
      <c r="AI103" s="186">
        <f t="shared" si="109"/>
      </c>
      <c r="AJ103" s="183"/>
      <c r="AK103" s="184" t="s">
        <v>199</v>
      </c>
      <c r="AL103" s="185"/>
      <c r="AM103" s="186">
        <f t="shared" si="110"/>
      </c>
      <c r="AN103" s="77"/>
      <c r="AO103" s="78"/>
      <c r="AP103" s="78"/>
      <c r="AQ103" s="78"/>
      <c r="AR103" s="98"/>
      <c r="AS103" s="99"/>
      <c r="AT103" s="100"/>
      <c r="AU103" s="78"/>
      <c r="AV103" s="104"/>
    </row>
    <row r="104" spans="3:48" s="1" customFormat="1" ht="13.5" customHeight="1">
      <c r="C104" s="38" t="str">
        <f>'[1]リーグ組合せ'!D23</f>
        <v>坂祝</v>
      </c>
      <c r="D104" s="39">
        <f ca="1">IF(OFFSET($H$92,COLUMN(H100)-COLUMN($H$92),ROW(H100)-ROW($H$92))="","",OFFSET($H$92,COLUMN(H100)-COLUMN($H$92),ROW(H100)-ROW($H$92)))</f>
      </c>
      <c r="E104" s="40"/>
      <c r="F104" s="40"/>
      <c r="G104" s="47"/>
      <c r="H104" s="39">
        <f ca="1">IF(OFFSET($L$96,COLUMN(L100)-COLUMN($L$96),ROW(L100)-ROW($L$96))="","",OFFSET($L$96,COLUMN(L100)-COLUMN($L$96),ROW(L100)-ROW($L$96)))</f>
      </c>
      <c r="I104" s="40"/>
      <c r="J104" s="40"/>
      <c r="K104" s="47"/>
      <c r="L104" s="39">
        <f ca="1">IF(OFFSET($P$100,COLUMN(P100)-COLUMN($P$100),ROW(P100)-ROW($P$100))="","",OFFSET($P$100,COLUMN(P100)-COLUMN($P$100),ROW(P100)-ROW($P$100)))</f>
      </c>
      <c r="M104" s="40"/>
      <c r="N104" s="40"/>
      <c r="O104" s="47"/>
      <c r="P104" s="168"/>
      <c r="Q104" s="206"/>
      <c r="R104" s="206"/>
      <c r="S104" s="207"/>
      <c r="T104" s="172"/>
      <c r="U104" s="173"/>
      <c r="V104" s="173"/>
      <c r="W104" s="174"/>
      <c r="X104" s="172"/>
      <c r="Y104" s="173"/>
      <c r="Z104" s="173"/>
      <c r="AA104" s="174"/>
      <c r="AB104" s="172"/>
      <c r="AC104" s="173"/>
      <c r="AD104" s="173"/>
      <c r="AE104" s="174"/>
      <c r="AF104" s="172"/>
      <c r="AG104" s="173"/>
      <c r="AH104" s="173"/>
      <c r="AI104" s="174"/>
      <c r="AJ104" s="172"/>
      <c r="AK104" s="173"/>
      <c r="AL104" s="173"/>
      <c r="AM104" s="174"/>
      <c r="AN104" s="77">
        <f>SUM(AO104:AQ105)</f>
        <v>0</v>
      </c>
      <c r="AO104" s="78">
        <f>COUNTIF(D104:AM107,"○")</f>
        <v>0</v>
      </c>
      <c r="AP104" s="78">
        <f>COUNTIF(D104:AM107,"●")</f>
        <v>0</v>
      </c>
      <c r="AQ104" s="78">
        <f>COUNTIF(D104:AM107,"△")</f>
        <v>0</v>
      </c>
      <c r="AR104" s="98" t="e">
        <f>AJ105+AJ107+AF105+AF107+AB105+AB107+X107+X105+T107+T105+P107+P105+L107+L105+H107+H105+D107+D105</f>
        <v>#VALUE!</v>
      </c>
      <c r="AS104" s="99" t="e">
        <f>AL107+AL105+AH107+AH105+AD107+AD105+Z107+Z105+V107+V105+R107+R105+N107+N105+J107+J105+F107+F105</f>
        <v>#VALUE!</v>
      </c>
      <c r="AT104" s="100" t="e">
        <f>AR104-AS104</f>
        <v>#VALUE!</v>
      </c>
      <c r="AU104" s="78">
        <f>SUM(AO106:AQ107)</f>
        <v>0</v>
      </c>
      <c r="AV104" s="101"/>
    </row>
    <row r="105" spans="3:48" s="1" customFormat="1" ht="13.5" customHeight="1">
      <c r="C105" s="38"/>
      <c r="D105" s="33">
        <f ca="1">IF(OFFSET($J$93,COLUMN($J$93)-COLUMN($J$93),ROW(J101)-ROW($J$93))="","",OFFSET($J$93,COLUMN($J$93)-COLUMN($J$93),ROW(J101)-ROW($J$93)))</f>
      </c>
      <c r="E105" s="16" t="s">
        <v>199</v>
      </c>
      <c r="F105" s="34">
        <f ca="1">IF(OFFSET($H$93,COLUMN(H101)-COLUMN($H$93),ROW(H101)-ROW($H$93))="","",OFFSET($H$93,COLUMN(H101)-COLUMN($H$93),ROW(H101)-ROW($H$93)))</f>
      </c>
      <c r="G105" s="44">
        <f aca="true" t="shared" si="111" ref="G105:G109">IF(D105="","",IF(D105&gt;F105,"○",IF(D105&gt;=F105,"△","●")))</f>
      </c>
      <c r="H105" s="33">
        <f ca="1">IF(OFFSET($N$97,COLUMN($N$97)-COLUMN($N$97),ROW(N101)-ROW($N$97))="","",OFFSET($N$97,COLUMN($N$97)-COLUMN($N$97),ROW(N101)-ROW($N$97)))</f>
      </c>
      <c r="I105" s="16" t="s">
        <v>199</v>
      </c>
      <c r="J105" s="34">
        <f ca="1">IF(OFFSET($L$97,COLUMN(L101)-COLUMN($L$97),ROW(L101)-ROW($L$97))="","",OFFSET($L$97,COLUMN(L101)-COLUMN($L$97),ROW(L101)-ROW($L$97)))</f>
      </c>
      <c r="K105" s="44">
        <f aca="true" t="shared" si="112" ref="K105:K109">IF(H105="","",IF(H105&gt;J105,"○",IF(H105&gt;=J105,"△","●")))</f>
      </c>
      <c r="L105" s="33">
        <f ca="1">IF(OFFSET($R$101,COLUMN(R101)-COLUMN($R$101),ROW(R101)-ROW($R$101))="","",OFFSET($R$101,COLUMN(R101)-COLUMN($R$101),ROW(R101)-ROW($R$101)))</f>
      </c>
      <c r="M105" s="16" t="s">
        <v>199</v>
      </c>
      <c r="N105" s="34">
        <f ca="1">IF(OFFSET($P$101,COLUMN(P101)-COLUMN($P$101),ROW(P101)-ROW($P$101))="","",OFFSET($P$101,COLUMN(P101)-COLUMN($P$101),ROW(P101)-ROW($P$101)))</f>
      </c>
      <c r="O105" s="44">
        <f aca="true" t="shared" si="113" ref="O105:O109">IF(L105="","",IF(L105&gt;N105,"○",IF(L105&gt;=N105,"△","●")))</f>
      </c>
      <c r="P105" s="159"/>
      <c r="Q105" s="160"/>
      <c r="R105" s="161"/>
      <c r="S105" s="162">
        <f aca="true" t="shared" si="114" ref="S105:S109">IF(P105="","",IF(P105&gt;R105,"○",IF(P105&gt;=R105,"△","●")))</f>
      </c>
      <c r="T105" s="176"/>
      <c r="U105" s="177" t="s">
        <v>200</v>
      </c>
      <c r="V105" s="178"/>
      <c r="W105" s="179">
        <f aca="true" t="shared" si="115" ref="W105:W109">IF(T105="","",IF(T105&gt;V105,"○",IF(T105&gt;=V105,"△","●")))</f>
      </c>
      <c r="X105" s="176"/>
      <c r="Y105" s="177" t="s">
        <v>199</v>
      </c>
      <c r="Z105" s="178"/>
      <c r="AA105" s="179">
        <f aca="true" t="shared" si="116" ref="AA105:AA109">IF(X105="","",IF(X105&gt;Z105,"○",IF(X105&gt;=Z105,"△","●")))</f>
      </c>
      <c r="AB105" s="176"/>
      <c r="AC105" s="177" t="s">
        <v>199</v>
      </c>
      <c r="AD105" s="178"/>
      <c r="AE105" s="179">
        <f aca="true" t="shared" si="117" ref="AE105:AE109">IF(AB105="","",IF(AB105&gt;AD105,"○",IF(AB105&gt;=AD105,"△","●")))</f>
      </c>
      <c r="AF105" s="176"/>
      <c r="AG105" s="177" t="s">
        <v>199</v>
      </c>
      <c r="AH105" s="178"/>
      <c r="AI105" s="179">
        <f aca="true" t="shared" si="118" ref="AI105:AI109">IF(AF105="","",IF(AF105&gt;AH105,"○",IF(AF105&gt;=AH105,"△","●")))</f>
      </c>
      <c r="AJ105" s="176"/>
      <c r="AK105" s="177" t="s">
        <v>199</v>
      </c>
      <c r="AL105" s="178"/>
      <c r="AM105" s="179">
        <f aca="true" t="shared" si="119" ref="AM105:AM109">IF(AJ105="","",IF(AJ105&gt;AL105,"○",IF(AJ105&gt;=AL105,"△","●")))</f>
      </c>
      <c r="AN105" s="77"/>
      <c r="AO105" s="78"/>
      <c r="AP105" s="78"/>
      <c r="AQ105" s="78"/>
      <c r="AR105" s="98"/>
      <c r="AS105" s="99"/>
      <c r="AT105" s="100"/>
      <c r="AU105" s="78"/>
      <c r="AV105" s="101"/>
    </row>
    <row r="106" spans="3:48" s="1" customFormat="1" ht="13.5" customHeight="1">
      <c r="C106" s="38"/>
      <c r="D106" s="41">
        <f ca="1">IF(OFFSET($H$94,COLUMN(H102)-COLUMN($H$94),ROW(H102)-ROW($H$94))="","",OFFSET($H$94,COLUMN(H102)-COLUMN($H$94),ROW(H102)-ROW($H$94)))</f>
      </c>
      <c r="E106" s="42"/>
      <c r="F106" s="42"/>
      <c r="G106" s="36"/>
      <c r="H106" s="41">
        <f ca="1">IF(OFFSET($L$98,COLUMN(L102)-COLUMN($L$98),ROW(L102)-ROW($L$98))="","",OFFSET($L$98,COLUMN(L102)-COLUMN($L$98),ROW(L102)-ROW($L$98)))</f>
      </c>
      <c r="I106" s="42"/>
      <c r="J106" s="43"/>
      <c r="K106" s="36"/>
      <c r="L106" s="41">
        <f ca="1">IF(OFFSET($P$102,COLUMN(P102)-COLUMN($P$102),ROW(P102)-ROW($P$102))="","",OFFSET($P$102,COLUMN(P102)-COLUMN($P$102),ROW(P102)-ROW($P$102)))</f>
      </c>
      <c r="M106" s="42"/>
      <c r="N106" s="42"/>
      <c r="O106" s="36"/>
      <c r="P106" s="208"/>
      <c r="Q106" s="214"/>
      <c r="R106" s="214"/>
      <c r="S106" s="165"/>
      <c r="T106" s="181"/>
      <c r="U106" s="182"/>
      <c r="V106" s="182"/>
      <c r="W106" s="174"/>
      <c r="X106" s="181"/>
      <c r="Y106" s="182"/>
      <c r="Z106" s="182"/>
      <c r="AA106" s="174"/>
      <c r="AB106" s="181"/>
      <c r="AC106" s="182"/>
      <c r="AD106" s="182"/>
      <c r="AE106" s="174"/>
      <c r="AF106" s="181"/>
      <c r="AG106" s="182"/>
      <c r="AH106" s="182"/>
      <c r="AI106" s="174"/>
      <c r="AJ106" s="181"/>
      <c r="AK106" s="182"/>
      <c r="AL106" s="182"/>
      <c r="AM106" s="174"/>
      <c r="AN106" s="77"/>
      <c r="AO106" s="78">
        <f>AO104*$AO$2</f>
        <v>0</v>
      </c>
      <c r="AP106" s="78">
        <f>AP104*$AP$2</f>
        <v>0</v>
      </c>
      <c r="AQ106" s="78">
        <f>AQ104*$AQ$2</f>
        <v>0</v>
      </c>
      <c r="AR106" s="98"/>
      <c r="AS106" s="99"/>
      <c r="AT106" s="100"/>
      <c r="AU106" s="78"/>
      <c r="AV106" s="101"/>
    </row>
    <row r="107" spans="3:48" s="1" customFormat="1" ht="13.5" customHeight="1">
      <c r="C107" s="38"/>
      <c r="D107" s="33">
        <f ca="1">IF(OFFSET($J$95,COLUMN($J$95)-COLUMN($J$95),ROW(J103)-ROW($J$95))="","",OFFSET($J$95,COLUMN($J$95)-COLUMN($J$95),ROW(J103)-ROW($J$95)))</f>
      </c>
      <c r="E107" s="16" t="s">
        <v>199</v>
      </c>
      <c r="F107" s="34">
        <f ca="1">IF(OFFSET($H$95,COLUMN(H103)-COLUMN($H$95),ROW(H103)-ROW($H$95))="","",OFFSET($H$95,COLUMN(H103)-COLUMN($H$95),ROW(H103)-ROW($H$95)))</f>
      </c>
      <c r="G107" s="37">
        <f t="shared" si="111"/>
      </c>
      <c r="H107" s="45">
        <f ca="1">IF(OFFSET($N$99,COLUMN($N$57)-COLUMN($N$99),ROW(N103)-ROW($N$99))="","",OFFSET($N$99,COLUMN($N$99)-COLUMN($N$99),ROW(N103)-ROW($N$99)))</f>
      </c>
      <c r="I107" s="28" t="s">
        <v>199</v>
      </c>
      <c r="J107" s="46">
        <f ca="1">IF(OFFSET($L$99,COLUMN(L103)-COLUMN($L$99),ROW(L103)-ROW($L$99))="","",OFFSET($L$99,COLUMN(L103)-COLUMN($L$99),ROW(L103)-ROW($L$99)))</f>
      </c>
      <c r="K107" s="37">
        <f t="shared" si="112"/>
      </c>
      <c r="L107" s="45">
        <f ca="1">IF(OFFSET($R$103,COLUMN(R103)-COLUMN($R$103),ROW(R103)-ROW($R$103))="","",OFFSET($R$103,COLUMN(R103)-COLUMN($R$103),ROW(R103)-ROW($R$103)))</f>
      </c>
      <c r="M107" s="28" t="s">
        <v>199</v>
      </c>
      <c r="N107" s="46">
        <f ca="1">IF(OFFSET($P$103,COLUMN(P103)-COLUMN($P$103),ROW(P103)-ROW($P$103))="","",OFFSET($P$103,COLUMN(P103)-COLUMN($P$103),ROW(P103)-ROW($P$103)))</f>
      </c>
      <c r="O107" s="37">
        <f t="shared" si="113"/>
      </c>
      <c r="P107" s="152"/>
      <c r="Q107" s="160"/>
      <c r="R107" s="175"/>
      <c r="S107" s="147">
        <f t="shared" si="114"/>
      </c>
      <c r="T107" s="183"/>
      <c r="U107" s="184" t="s">
        <v>199</v>
      </c>
      <c r="V107" s="185"/>
      <c r="W107" s="186">
        <f t="shared" si="115"/>
      </c>
      <c r="X107" s="183"/>
      <c r="Y107" s="184" t="s">
        <v>199</v>
      </c>
      <c r="Z107" s="185"/>
      <c r="AA107" s="186">
        <f t="shared" si="116"/>
      </c>
      <c r="AB107" s="183"/>
      <c r="AC107" s="184" t="s">
        <v>199</v>
      </c>
      <c r="AD107" s="185"/>
      <c r="AE107" s="186">
        <f t="shared" si="117"/>
      </c>
      <c r="AF107" s="183"/>
      <c r="AG107" s="184" t="s">
        <v>199</v>
      </c>
      <c r="AH107" s="185"/>
      <c r="AI107" s="186">
        <f t="shared" si="118"/>
      </c>
      <c r="AJ107" s="183"/>
      <c r="AK107" s="184" t="s">
        <v>199</v>
      </c>
      <c r="AL107" s="185"/>
      <c r="AM107" s="186">
        <f t="shared" si="119"/>
      </c>
      <c r="AN107" s="77"/>
      <c r="AO107" s="78"/>
      <c r="AP107" s="78"/>
      <c r="AQ107" s="78"/>
      <c r="AR107" s="98"/>
      <c r="AS107" s="99"/>
      <c r="AT107" s="100"/>
      <c r="AU107" s="78"/>
      <c r="AV107" s="101"/>
    </row>
    <row r="108" spans="3:48" s="1" customFormat="1" ht="13.5" customHeight="1">
      <c r="C108" s="38" t="str">
        <f>'[1]リーグ組合せ'!D24</f>
        <v>安桜</v>
      </c>
      <c r="D108" s="39">
        <f ca="1">IF(OFFSET($H$92,COLUMN(H104)-COLUMN($H$92),ROW(H104)-ROW($H$92))="","",OFFSET($H$92,COLUMN(H104)-COLUMN($H$92),ROW(H104)-ROW($H$92)))</f>
      </c>
      <c r="E108" s="40"/>
      <c r="F108" s="40"/>
      <c r="G108" s="47"/>
      <c r="H108" s="39">
        <f ca="1">IF(OFFSET($L$96,COLUMN(L104)-COLUMN($L$96),ROW(L104)-ROW($L$96))="","",OFFSET($L$96,COLUMN(L104)-COLUMN($L$96),ROW(L104)-ROW($L$96)))</f>
      </c>
      <c r="I108" s="40"/>
      <c r="J108" s="40"/>
      <c r="K108" s="47"/>
      <c r="L108" s="39">
        <f ca="1">IF(OFFSET($P$100,COLUMN(P104)-COLUMN($P$100),ROW(P104)-ROW($P$100))="","",OFFSET($P$100,COLUMN(P104)-COLUMN($P$100),ROW(P104)-ROW($P$100)))</f>
      </c>
      <c r="M108" s="40"/>
      <c r="N108" s="40"/>
      <c r="O108" s="47"/>
      <c r="P108" s="39">
        <f ca="1">IF(OFFSET($T$104,COLUMN(T104)-COLUMN($T$104),ROW(T104)-ROW($T$104))="","",OFFSET($T$104,COLUMN(T104)-COLUMN($T$104),ROW(T104)-ROW($T$104)))</f>
      </c>
      <c r="Q108" s="40"/>
      <c r="R108" s="40"/>
      <c r="S108" s="47"/>
      <c r="T108" s="168"/>
      <c r="U108" s="206"/>
      <c r="V108" s="206"/>
      <c r="W108" s="207"/>
      <c r="X108" s="172"/>
      <c r="Y108" s="173"/>
      <c r="Z108" s="173"/>
      <c r="AA108" s="174"/>
      <c r="AB108" s="172"/>
      <c r="AC108" s="173"/>
      <c r="AD108" s="173"/>
      <c r="AE108" s="174"/>
      <c r="AF108" s="172"/>
      <c r="AG108" s="173"/>
      <c r="AH108" s="173"/>
      <c r="AI108" s="174"/>
      <c r="AJ108" s="172"/>
      <c r="AK108" s="173"/>
      <c r="AL108" s="173"/>
      <c r="AM108" s="174"/>
      <c r="AN108" s="77">
        <f>SUM(AO108:AQ109)</f>
        <v>0</v>
      </c>
      <c r="AO108" s="78">
        <f>COUNTIF(D108:AM111,"○")</f>
        <v>0</v>
      </c>
      <c r="AP108" s="78">
        <f>COUNTIF(D108:AM111,"●")</f>
        <v>0</v>
      </c>
      <c r="AQ108" s="78">
        <f>COUNTIF(D108:AM111,"△")</f>
        <v>0</v>
      </c>
      <c r="AR108" s="98" t="e">
        <f>AJ109+AJ111+AF109+AF111+AB109+AB111+X111+X109+T111+T109+P111+P109+L111+L109+H111+H109+D111+D109</f>
        <v>#VALUE!</v>
      </c>
      <c r="AS108" s="99" t="e">
        <f>AL111+AL109+AH111+AH109+AD111+AD109+Z111+Z109+V111+V109+R111+R109+N111+N109+J111+J109+F111+F109</f>
        <v>#VALUE!</v>
      </c>
      <c r="AT108" s="100" t="e">
        <f>AR108-AS108</f>
        <v>#VALUE!</v>
      </c>
      <c r="AU108" s="78">
        <f>SUM(AO110:AQ111)</f>
        <v>0</v>
      </c>
      <c r="AV108" s="101"/>
    </row>
    <row r="109" spans="3:48" s="1" customFormat="1" ht="13.5" customHeight="1">
      <c r="C109" s="38"/>
      <c r="D109" s="33">
        <f ca="1">IF(OFFSET($J$93,COLUMN($J$93)-COLUMN($J$93),ROW(J105)-ROW($J$93))="","",OFFSET($J$93,COLUMN($J$93)-COLUMN($J$93),ROW(J105)-ROW($J$93)))</f>
      </c>
      <c r="E109" s="16" t="s">
        <v>199</v>
      </c>
      <c r="F109" s="34">
        <f ca="1">IF(OFFSET($H$93,COLUMN(H105)-COLUMN($H$93),ROW(H105)-ROW($H$93))="","",OFFSET($H$93,COLUMN(H105)-COLUMN($H$93),ROW(H105)-ROW($H$93)))</f>
      </c>
      <c r="G109" s="44">
        <f t="shared" si="111"/>
      </c>
      <c r="H109" s="33">
        <f ca="1">IF(OFFSET($N$97,COLUMN($N$97)-COLUMN($N$97),ROW(N105)-ROW($N$97))="","",OFFSET($N$97,COLUMN($N$97)-COLUMN($N$97),ROW(N105)-ROW($N$97)))</f>
      </c>
      <c r="I109" s="16" t="s">
        <v>199</v>
      </c>
      <c r="J109" s="34">
        <f ca="1">IF(OFFSET($L$97,COLUMN(L105)-COLUMN($L$97),ROW(L105)-ROW($L$97))="","",OFFSET($L$97,COLUMN(L105)-COLUMN($L$97),ROW(L105)-ROW($L$97)))</f>
      </c>
      <c r="K109" s="44">
        <f t="shared" si="112"/>
      </c>
      <c r="L109" s="33">
        <f ca="1">IF(OFFSET($R$101,COLUMN(R105)-COLUMN($R$101),ROW(R105)-ROW($R$101))="","",OFFSET($R$101,COLUMN(R105)-COLUMN($R$101),ROW(R105)-ROW($R$101)))</f>
      </c>
      <c r="M109" s="16" t="s">
        <v>199</v>
      </c>
      <c r="N109" s="34">
        <f ca="1">IF(OFFSET($P$101,COLUMN(P105)-COLUMN($P$101),ROW(P105)-ROW($P$101))="","",OFFSET($P$101,COLUMN(P105)-COLUMN($P$101),ROW(P105)-ROW($P$101)))</f>
      </c>
      <c r="O109" s="44">
        <f t="shared" si="113"/>
      </c>
      <c r="P109" s="33">
        <f ca="1">IF(OFFSET($V$105,COLUMN(V105)-COLUMN($V$105),ROW(V105)-ROW($V$105))="","",OFFSET($V$105,COLUMN(V105)-COLUMN($V$105),ROW(V105)-ROW($V$105)))</f>
      </c>
      <c r="Q109" s="16" t="s">
        <v>199</v>
      </c>
      <c r="R109" s="34">
        <f ca="1">IF(OFFSET($T$105,COLUMN(T105)-COLUMN($T$105),ROW(T105)-ROW($T$105))="","",OFFSET($T$105,COLUMN(T105)-COLUMN($T$105),ROW(T105)-ROW($T$105)))</f>
      </c>
      <c r="S109" s="44">
        <f t="shared" si="114"/>
      </c>
      <c r="T109" s="222"/>
      <c r="U109" s="223"/>
      <c r="V109" s="224"/>
      <c r="W109" s="162">
        <f t="shared" si="115"/>
      </c>
      <c r="X109" s="176"/>
      <c r="Y109" s="177" t="s">
        <v>199</v>
      </c>
      <c r="Z109" s="178"/>
      <c r="AA109" s="179">
        <f t="shared" si="116"/>
      </c>
      <c r="AB109" s="176"/>
      <c r="AC109" s="177" t="s">
        <v>199</v>
      </c>
      <c r="AD109" s="178"/>
      <c r="AE109" s="179">
        <f t="shared" si="117"/>
      </c>
      <c r="AF109" s="176"/>
      <c r="AG109" s="177" t="s">
        <v>199</v>
      </c>
      <c r="AH109" s="178"/>
      <c r="AI109" s="179">
        <f t="shared" si="118"/>
      </c>
      <c r="AJ109" s="176"/>
      <c r="AK109" s="177" t="s">
        <v>199</v>
      </c>
      <c r="AL109" s="178"/>
      <c r="AM109" s="179">
        <f t="shared" si="119"/>
      </c>
      <c r="AN109" s="77"/>
      <c r="AO109" s="78"/>
      <c r="AP109" s="78"/>
      <c r="AQ109" s="78"/>
      <c r="AR109" s="98"/>
      <c r="AS109" s="99"/>
      <c r="AT109" s="100"/>
      <c r="AU109" s="78"/>
      <c r="AV109" s="101"/>
    </row>
    <row r="110" spans="3:48" s="1" customFormat="1" ht="13.5" customHeight="1">
      <c r="C110" s="38"/>
      <c r="D110" s="41">
        <f ca="1">IF(OFFSET($H$94,COLUMN(H106)-COLUMN($H$94),ROW(H106)-ROW($H$94))="","",OFFSET($H$94,COLUMN(H106)-COLUMN($H$94),ROW(H106)-ROW($H$94)))</f>
      </c>
      <c r="E110" s="42"/>
      <c r="F110" s="42"/>
      <c r="G110" s="36"/>
      <c r="H110" s="41">
        <f ca="1">IF(OFFSET($L$98,COLUMN(L106)-COLUMN($L$98),ROW(L106)-ROW($L$98))="","",OFFSET($L$98,COLUMN(L106)-COLUMN($L$98),ROW(L106)-ROW($L$98)))</f>
      </c>
      <c r="I110" s="42"/>
      <c r="J110" s="42"/>
      <c r="K110" s="36"/>
      <c r="L110" s="41">
        <f ca="1">IF(OFFSET($P$102,COLUMN(P106)-COLUMN($P$102),ROW(P106)-ROW($P$102))="","",OFFSET($P$102,COLUMN(P106)-COLUMN($P$102),ROW(P106)-ROW($P$102)))</f>
      </c>
      <c r="M110" s="42"/>
      <c r="N110" s="42"/>
      <c r="O110" s="36"/>
      <c r="P110" s="41">
        <f ca="1">IF(OFFSET($T$106,COLUMN(T106)-COLUMN($T$106),ROW(T106)-ROW($T$106))="","",OFFSET($T$106,COLUMN(T106)-COLUMN($T$106),ROW(T106)-ROW($T$106)))</f>
      </c>
      <c r="Q110" s="42"/>
      <c r="R110" s="42"/>
      <c r="S110" s="36"/>
      <c r="T110" s="220"/>
      <c r="U110" s="221"/>
      <c r="V110" s="221"/>
      <c r="W110" s="165"/>
      <c r="X110" s="181"/>
      <c r="Y110" s="182"/>
      <c r="Z110" s="182"/>
      <c r="AA110" s="174"/>
      <c r="AB110" s="181"/>
      <c r="AC110" s="182"/>
      <c r="AD110" s="182"/>
      <c r="AE110" s="174"/>
      <c r="AF110" s="181"/>
      <c r="AG110" s="182"/>
      <c r="AH110" s="182"/>
      <c r="AI110" s="174"/>
      <c r="AJ110" s="181"/>
      <c r="AK110" s="182"/>
      <c r="AL110" s="182"/>
      <c r="AM110" s="174"/>
      <c r="AN110" s="77"/>
      <c r="AO110" s="78">
        <f>AO108*$AO$2</f>
        <v>0</v>
      </c>
      <c r="AP110" s="78">
        <f>AP108*$AP$2</f>
        <v>0</v>
      </c>
      <c r="AQ110" s="78">
        <f>AQ108*$AQ$2</f>
        <v>0</v>
      </c>
      <c r="AR110" s="98"/>
      <c r="AS110" s="99"/>
      <c r="AT110" s="100"/>
      <c r="AU110" s="78"/>
      <c r="AV110" s="101"/>
    </row>
    <row r="111" spans="3:48" s="1" customFormat="1" ht="13.5" customHeight="1">
      <c r="C111" s="38"/>
      <c r="D111" s="33">
        <f ca="1">IF(OFFSET($J$95,COLUMN($J$95)-COLUMN($J$95),ROW(J107)-ROW($J$95))="","",OFFSET($J$95,COLUMN($J$95)-COLUMN($J$95),ROW(J107)-ROW($J$95)))</f>
      </c>
      <c r="E111" s="16" t="s">
        <v>199</v>
      </c>
      <c r="F111" s="34">
        <f ca="1">IF(OFFSET($H$95,COLUMN(H107)-COLUMN($H$95),ROW(H107)-ROW($H$95))="","",OFFSET($H$95,COLUMN(H107)-COLUMN($H$95),ROW(H107)-ROW($H$95)))</f>
      </c>
      <c r="G111" s="37">
        <f aca="true" t="shared" si="120" ref="G111:G115">IF(D111="","",IF(D111&gt;F111,"○",IF(D111&gt;=F111,"△","●")))</f>
      </c>
      <c r="H111" s="45">
        <f ca="1">IF(OFFSET($N$99,COLUMN($N$57)-COLUMN($N$99),ROW(N107)-ROW($N$99))="","",OFFSET($N$99,COLUMN($N$99)-COLUMN($N$99),ROW(N107)-ROW($N$99)))</f>
      </c>
      <c r="I111" s="28" t="s">
        <v>199</v>
      </c>
      <c r="J111" s="46">
        <f ca="1">IF(OFFSET($L$99,COLUMN(L107)-COLUMN($L$99),ROW(L107)-ROW($L$99))="","",OFFSET($L$99,COLUMN(L107)-COLUMN($L$99),ROW(L107)-ROW($L$99)))</f>
      </c>
      <c r="K111" s="37">
        <f aca="true" t="shared" si="121" ref="K111:K115">IF(H111="","",IF(H111&gt;J111,"○",IF(H111&gt;=J111,"△","●")))</f>
      </c>
      <c r="L111" s="45">
        <f ca="1">IF(OFFSET($R$103,COLUMN(R107)-COLUMN($R$103),ROW(R107)-ROW($R$103))="","",OFFSET($R$103,COLUMN(R107)-COLUMN($R$103),ROW(R107)-ROW($R$103)))</f>
      </c>
      <c r="M111" s="28" t="s">
        <v>199</v>
      </c>
      <c r="N111" s="46">
        <f ca="1">IF(OFFSET($P$103,COLUMN(P107)-COLUMN($P$103),ROW(P107)-ROW($P$103))="","",OFFSET($P$103,COLUMN(P107)-COLUMN($P$103),ROW(P107)-ROW($P$103)))</f>
      </c>
      <c r="O111" s="37">
        <f aca="true" t="shared" si="122" ref="O111:O115">IF(L111="","",IF(L111&gt;N111,"○",IF(L111&gt;=N111,"△","●")))</f>
      </c>
      <c r="P111" s="45">
        <f ca="1">IF(OFFSET($V$107,COLUMN(V107)-COLUMN($V$107),ROW(V107)-ROW($V$107))="","",OFFSET($V$107,COLUMN(V107)-COLUMN($V$107),ROW(V107)-ROW($V$107)))</f>
      </c>
      <c r="Q111" s="28" t="s">
        <v>199</v>
      </c>
      <c r="R111" s="46">
        <f ca="1">IF(OFFSET($T$107,COLUMN(T107)-COLUMN($T$107),ROW(T107)-ROW($T$107))="","",OFFSET($T$107,COLUMN(T107)-COLUMN($T$107),ROW(T107)-ROW($T$107)))</f>
      </c>
      <c r="S111" s="37">
        <f aca="true" t="shared" si="123" ref="S111:S115">IF(P111="","",IF(P111&gt;R111,"○",IF(P111&gt;=R111,"△","●")))</f>
      </c>
      <c r="T111" s="225"/>
      <c r="U111" s="226"/>
      <c r="V111" s="227"/>
      <c r="W111" s="147">
        <f aca="true" t="shared" si="124" ref="W111:W115">IF(T111="","",IF(T111&gt;V111,"○",IF(T111&gt;=V111,"△","●")))</f>
      </c>
      <c r="X111" s="183"/>
      <c r="Y111" s="184" t="s">
        <v>199</v>
      </c>
      <c r="Z111" s="185"/>
      <c r="AA111" s="186">
        <f aca="true" t="shared" si="125" ref="AA111:AA115">IF(X111="","",IF(X111&gt;Z111,"○",IF(X111&gt;=Z111,"△","●")))</f>
      </c>
      <c r="AB111" s="183"/>
      <c r="AC111" s="184" t="s">
        <v>199</v>
      </c>
      <c r="AD111" s="185"/>
      <c r="AE111" s="186">
        <f aca="true" t="shared" si="126" ref="AE111:AE115">IF(AB111="","",IF(AB111&gt;AD111,"○",IF(AB111&gt;=AD111,"△","●")))</f>
      </c>
      <c r="AF111" s="183"/>
      <c r="AG111" s="184" t="s">
        <v>199</v>
      </c>
      <c r="AH111" s="185"/>
      <c r="AI111" s="186">
        <f aca="true" t="shared" si="127" ref="AI111:AI115">IF(AF111="","",IF(AF111&gt;AH111,"○",IF(AF111&gt;=AH111,"△","●")))</f>
      </c>
      <c r="AJ111" s="183"/>
      <c r="AK111" s="184" t="s">
        <v>199</v>
      </c>
      <c r="AL111" s="185"/>
      <c r="AM111" s="186">
        <f aca="true" t="shared" si="128" ref="AM111:AM115">IF(AJ111="","",IF(AJ111&gt;AL111,"○",IF(AJ111&gt;=AL111,"△","●")))</f>
      </c>
      <c r="AN111" s="77"/>
      <c r="AO111" s="78"/>
      <c r="AP111" s="78"/>
      <c r="AQ111" s="78"/>
      <c r="AR111" s="98"/>
      <c r="AS111" s="99"/>
      <c r="AT111" s="100"/>
      <c r="AU111" s="78"/>
      <c r="AV111" s="101"/>
    </row>
    <row r="112" spans="3:48" s="1" customFormat="1" ht="13.5" customHeight="1">
      <c r="C112" s="38" t="str">
        <f>'[1]リーグ組合せ'!D25</f>
        <v>下有知</v>
      </c>
      <c r="D112" s="39">
        <f ca="1">IF(OFFSET($H$92,COLUMN(H108)-COLUMN($H$92),ROW(H108)-ROW($H$92))="","",OFFSET($H$92,COLUMN(H108)-COLUMN($H$92),ROW(H108)-ROW($H$92)))</f>
      </c>
      <c r="E112" s="40"/>
      <c r="F112" s="40"/>
      <c r="G112" s="47"/>
      <c r="H112" s="39">
        <f ca="1">IF(OFFSET($L$96,COLUMN(L108)-COLUMN($L$96),ROW(L108)-ROW($L$96))="","",OFFSET($L$96,COLUMN(L108)-COLUMN($L$96),ROW(L108)-ROW($L$96)))</f>
      </c>
      <c r="I112" s="40"/>
      <c r="J112" s="40"/>
      <c r="K112" s="47"/>
      <c r="L112" s="39">
        <f ca="1">IF(OFFSET($P$100,COLUMN(P108)-COLUMN($P$100),ROW(P108)-ROW($P$100))="","",OFFSET($P$100,COLUMN(P108)-COLUMN($P$100),ROW(P108)-ROW($P$100)))</f>
      </c>
      <c r="M112" s="40"/>
      <c r="N112" s="40"/>
      <c r="O112" s="47"/>
      <c r="P112" s="39">
        <f ca="1">IF(OFFSET($T$104,COLUMN(T108)-COLUMN($T$104),ROW(T108)-ROW($T$104))="","",OFFSET($T$104,COLUMN(T108)-COLUMN($T$104),ROW(T108)-ROW($T$104)))</f>
      </c>
      <c r="Q112" s="40"/>
      <c r="R112" s="40"/>
      <c r="S112" s="47"/>
      <c r="T112" s="39">
        <f ca="1">IF(OFFSET($X$108,COLUMN(X108)-COLUMN($X$108),ROW(X108)-ROW($X$108))="","",OFFSET($X$108,COLUMN(X108)-COLUMN($X$108),ROW(X108)-ROW($X$108)))</f>
      </c>
      <c r="U112" s="40"/>
      <c r="V112" s="40"/>
      <c r="W112" s="47"/>
      <c r="X112" s="220"/>
      <c r="Y112" s="221"/>
      <c r="Z112" s="221"/>
      <c r="AA112" s="207"/>
      <c r="AB112" s="172"/>
      <c r="AC112" s="173"/>
      <c r="AD112" s="173"/>
      <c r="AE112" s="174"/>
      <c r="AF112" s="172"/>
      <c r="AG112" s="173"/>
      <c r="AH112" s="173"/>
      <c r="AI112" s="174"/>
      <c r="AJ112" s="172"/>
      <c r="AK112" s="173"/>
      <c r="AL112" s="173"/>
      <c r="AM112" s="174"/>
      <c r="AN112" s="77">
        <f>SUM(AO112:AQ113)</f>
        <v>0</v>
      </c>
      <c r="AO112" s="78">
        <f>COUNTIF(D112:AM115,"○")</f>
        <v>0</v>
      </c>
      <c r="AP112" s="78">
        <f>COUNTIF(D112:AM115,"●")</f>
        <v>0</v>
      </c>
      <c r="AQ112" s="78">
        <f>COUNTIF(D112:AM115,"△")</f>
        <v>0</v>
      </c>
      <c r="AR112" s="98" t="e">
        <f>AJ113+AJ115+AF113+AF115+AB113+AB115+X115+X113+T115+T113+P115+P113+L115+L113+H115+H113+D115+D113</f>
        <v>#VALUE!</v>
      </c>
      <c r="AS112" s="99" t="e">
        <f>AL115+AL113+AH115+AH113+AD115+AD113+Z115+Z113+V115+V113+R115+R113+N115+N113+J115+J113+F115+F113</f>
        <v>#VALUE!</v>
      </c>
      <c r="AT112" s="100" t="e">
        <f>AR112-AS112</f>
        <v>#VALUE!</v>
      </c>
      <c r="AU112" s="78">
        <f>SUM(AO114:AQ115)</f>
        <v>0</v>
      </c>
      <c r="AV112" s="101"/>
    </row>
    <row r="113" spans="3:48" s="1" customFormat="1" ht="13.5" customHeight="1">
      <c r="C113" s="38"/>
      <c r="D113" s="33">
        <f ca="1">IF(OFFSET($J$93,COLUMN($J$93)-COLUMN($J$93),ROW(J109)-ROW($J$93))="","",OFFSET($J$93,COLUMN($J$93)-COLUMN($J$93),ROW(J109)-ROW($J$93)))</f>
      </c>
      <c r="E113" s="16" t="s">
        <v>199</v>
      </c>
      <c r="F113" s="34">
        <f ca="1">IF(OFFSET($H$93,COLUMN(H109)-COLUMN($H$93),ROW(H109)-ROW($H$93))="","",OFFSET($H$93,COLUMN(H109)-COLUMN($H$93),ROW(H109)-ROW($H$93)))</f>
      </c>
      <c r="G113" s="44">
        <f t="shared" si="120"/>
      </c>
      <c r="H113" s="33">
        <f ca="1">IF(OFFSET($N$97,COLUMN($N$97)-COLUMN($N$97),ROW(N109)-ROW($N$97))="","",OFFSET($N$97,COLUMN($N$97)-COLUMN($N$97),ROW(N109)-ROW($N$97)))</f>
      </c>
      <c r="I113" s="16" t="s">
        <v>199</v>
      </c>
      <c r="J113" s="34">
        <f ca="1">IF(OFFSET($L$97,COLUMN(L109)-COLUMN($L$97),ROW(L109)-ROW($L$97))="","",OFFSET($L$97,COLUMN(L109)-COLUMN($L$97),ROW(L109)-ROW($L$97)))</f>
      </c>
      <c r="K113" s="44">
        <f t="shared" si="121"/>
      </c>
      <c r="L113" s="33">
        <f ca="1">IF(OFFSET($R$101,COLUMN(R109)-COLUMN($R$101),ROW(R109)-ROW($R$101))="","",OFFSET($R$101,COLUMN(R109)-COLUMN($R$101),ROW(R109)-ROW($R$101)))</f>
      </c>
      <c r="M113" s="16" t="s">
        <v>199</v>
      </c>
      <c r="N113" s="34">
        <f ca="1">IF(OFFSET($P$101,COLUMN(P109)-COLUMN($P$101),ROW(P109)-ROW($P$101))="","",OFFSET($P$101,COLUMN(P109)-COLUMN($P$101),ROW(P109)-ROW($P$101)))</f>
      </c>
      <c r="O113" s="44">
        <f t="shared" si="122"/>
      </c>
      <c r="P113" s="33">
        <f ca="1">IF(OFFSET($V$105,COLUMN(V109)-COLUMN($V$105),ROW(V109)-ROW($V$105))="","",OFFSET($V$105,COLUMN(V109)-COLUMN($V$105),ROW(V109)-ROW($V$105)))</f>
      </c>
      <c r="Q113" s="16" t="s">
        <v>199</v>
      </c>
      <c r="R113" s="34">
        <f ca="1">IF(OFFSET($T$105,COLUMN(T109)-COLUMN($T$105),ROW(T109)-ROW($T$105))="","",OFFSET($T$105,COLUMN(T109)-COLUMN($T$105),ROW(T109)-ROW($T$105)))</f>
      </c>
      <c r="S113" s="44">
        <f t="shared" si="123"/>
      </c>
      <c r="T113" s="33">
        <f ca="1">IF(OFFSET($Z$109,COLUMN(Z109)-COLUMN($Z$109),ROW(Z109)-ROW($Z$109))="","",OFFSET($Z$109,COLUMN(Z109)-COLUMN($Z$109),ROW(Z109)-ROW($Z$109)))</f>
      </c>
      <c r="U113" s="16" t="s">
        <v>199</v>
      </c>
      <c r="V113" s="34">
        <f ca="1">IF(OFFSET($X$109,COLUMN(X109)-COLUMN($X$109),ROW(X109)-ROW($X$109))="","",OFFSET($X$109,COLUMN(X109)-COLUMN($X$109),ROW(X109)-ROW($X$109)))</f>
      </c>
      <c r="W113" s="44">
        <f t="shared" si="124"/>
      </c>
      <c r="X113" s="159"/>
      <c r="Y113" s="160"/>
      <c r="Z113" s="161"/>
      <c r="AA113" s="162">
        <f t="shared" si="125"/>
      </c>
      <c r="AB113" s="176"/>
      <c r="AC113" s="177" t="s">
        <v>199</v>
      </c>
      <c r="AD113" s="178"/>
      <c r="AE113" s="179">
        <f t="shared" si="126"/>
      </c>
      <c r="AF113" s="176"/>
      <c r="AG113" s="177" t="s">
        <v>199</v>
      </c>
      <c r="AH113" s="178"/>
      <c r="AI113" s="179">
        <f t="shared" si="127"/>
      </c>
      <c r="AJ113" s="176"/>
      <c r="AK113" s="177" t="s">
        <v>199</v>
      </c>
      <c r="AL113" s="178"/>
      <c r="AM113" s="179">
        <f t="shared" si="128"/>
      </c>
      <c r="AN113" s="77"/>
      <c r="AO113" s="78"/>
      <c r="AP113" s="78"/>
      <c r="AQ113" s="78"/>
      <c r="AR113" s="98"/>
      <c r="AS113" s="99"/>
      <c r="AT113" s="100"/>
      <c r="AU113" s="78"/>
      <c r="AV113" s="101"/>
    </row>
    <row r="114" spans="3:48" s="1" customFormat="1" ht="13.5" customHeight="1">
      <c r="C114" s="38"/>
      <c r="D114" s="41">
        <f ca="1">IF(OFFSET($H$94,COLUMN(H110)-COLUMN($H$94),ROW(H110)-ROW($H$94))="","",OFFSET($H$94,COLUMN(H110)-COLUMN($H$94),ROW(H110)-ROW($H$94)))</f>
      </c>
      <c r="E114" s="42"/>
      <c r="F114" s="42"/>
      <c r="G114" s="36"/>
      <c r="H114" s="41">
        <f ca="1">IF(OFFSET($L$98,COLUMN(L110)-COLUMN($L$98),ROW(L110)-ROW($L$98))="","",OFFSET($L$98,COLUMN(L110)-COLUMN($L$98),ROW(L110)-ROW($L$98)))</f>
      </c>
      <c r="I114" s="42"/>
      <c r="J114" s="42"/>
      <c r="K114" s="36"/>
      <c r="L114" s="41">
        <f ca="1">IF(OFFSET($P$102,COLUMN(P110)-COLUMN($P$102),ROW(P110)-ROW($P$102))="","",OFFSET($P$102,COLUMN(P110)-COLUMN($P$102),ROW(P110)-ROW($P$102)))</f>
      </c>
      <c r="M114" s="42"/>
      <c r="N114" s="42"/>
      <c r="O114" s="36"/>
      <c r="P114" s="41">
        <f ca="1">IF(OFFSET($T$106,COLUMN(T110)-COLUMN($T$106),ROW(T110)-ROW($T$106))="","",OFFSET($T$106,COLUMN(T110)-COLUMN($T$106),ROW(T110)-ROW($T$106)))</f>
      </c>
      <c r="Q114" s="42"/>
      <c r="R114" s="42"/>
      <c r="S114" s="36"/>
      <c r="T114" s="41">
        <f ca="1">IF(OFFSET($X$110,COLUMN(X110)-COLUMN($X$110),ROW(X110)-ROW($X$110))="","",OFFSET($X$110,COLUMN(X110)-COLUMN($X$110),ROW(X110)-ROW($X$110)))</f>
      </c>
      <c r="U114" s="42"/>
      <c r="V114" s="42"/>
      <c r="W114" s="36"/>
      <c r="X114" s="163"/>
      <c r="Y114" s="164"/>
      <c r="Z114" s="164"/>
      <c r="AA114" s="165"/>
      <c r="AB114" s="181"/>
      <c r="AC114" s="182"/>
      <c r="AD114" s="182"/>
      <c r="AE114" s="174"/>
      <c r="AF114" s="181"/>
      <c r="AG114" s="182"/>
      <c r="AH114" s="182"/>
      <c r="AI114" s="174"/>
      <c r="AJ114" s="181"/>
      <c r="AK114" s="182"/>
      <c r="AL114" s="182"/>
      <c r="AM114" s="174"/>
      <c r="AN114" s="77"/>
      <c r="AO114" s="78">
        <f>AO112*$AO$2</f>
        <v>0</v>
      </c>
      <c r="AP114" s="78">
        <f>AP112*$AP$2</f>
        <v>0</v>
      </c>
      <c r="AQ114" s="78">
        <f>AQ112*$AQ$2</f>
        <v>0</v>
      </c>
      <c r="AR114" s="98"/>
      <c r="AS114" s="99"/>
      <c r="AT114" s="100"/>
      <c r="AU114" s="78"/>
      <c r="AV114" s="101"/>
    </row>
    <row r="115" spans="3:48" s="1" customFormat="1" ht="13.5" customHeight="1">
      <c r="C115" s="38"/>
      <c r="D115" s="33">
        <f ca="1">IF(OFFSET($J$95,COLUMN($J$95)-COLUMN($J$95),ROW(J111)-ROW($J$95))="","",OFFSET($J$95,COLUMN($J$95)-COLUMN($J$95),ROW(J111)-ROW($J$95)))</f>
      </c>
      <c r="E115" s="16" t="s">
        <v>199</v>
      </c>
      <c r="F115" s="34">
        <f ca="1">IF(OFFSET($H$95,COLUMN(H111)-COLUMN($H$95),ROW(H111)-ROW($H$95))="","",OFFSET($H$95,COLUMN(H111)-COLUMN($H$95),ROW(H111)-ROW($H$95)))</f>
      </c>
      <c r="G115" s="37">
        <f t="shared" si="120"/>
      </c>
      <c r="H115" s="45">
        <f ca="1">IF(OFFSET($N$99,COLUMN($N$57)-COLUMN($N$99),ROW(N111)-ROW($N$99))="","",OFFSET($N$99,COLUMN($N$99)-COLUMN($N$99),ROW(N111)-ROW($N$99)))</f>
      </c>
      <c r="I115" s="28" t="s">
        <v>199</v>
      </c>
      <c r="J115" s="46">
        <f ca="1">IF(OFFSET($L$99,COLUMN(L111)-COLUMN($L$99),ROW(L111)-ROW($L$99))="","",OFFSET($L$99,COLUMN(L111)-COLUMN($L$99),ROW(L111)-ROW($L$99)))</f>
      </c>
      <c r="K115" s="37">
        <f t="shared" si="121"/>
      </c>
      <c r="L115" s="45">
        <f ca="1">IF(OFFSET($R$103,COLUMN(R111)-COLUMN($R$103),ROW(R111)-ROW($R$103))="","",OFFSET($R$103,COLUMN(R111)-COLUMN($R$103),ROW(R111)-ROW($R$103)))</f>
      </c>
      <c r="M115" s="28" t="s">
        <v>199</v>
      </c>
      <c r="N115" s="46">
        <f ca="1">IF(OFFSET($P$103,COLUMN(P111)-COLUMN($P$103),ROW(P111)-ROW($P$103))="","",OFFSET($P$103,COLUMN(P111)-COLUMN($P$103),ROW(P111)-ROW($P$103)))</f>
      </c>
      <c r="O115" s="37">
        <f t="shared" si="122"/>
      </c>
      <c r="P115" s="45">
        <f ca="1">IF(OFFSET($V$107,COLUMN(V111)-COLUMN($V$107),ROW(V111)-ROW($V$107))="","",OFFSET($V$107,COLUMN(V111)-COLUMN($V$107),ROW(V111)-ROW($V$107)))</f>
      </c>
      <c r="Q115" s="28" t="s">
        <v>199</v>
      </c>
      <c r="R115" s="46">
        <f ca="1">IF(OFFSET($T$107,COLUMN(T111)-COLUMN($T$107),ROW(T111)-ROW($T$107))="","",OFFSET($T$107,COLUMN(T111)-COLUMN($T$107),ROW(T111)-ROW($T$107)))</f>
      </c>
      <c r="S115" s="37">
        <f t="shared" si="123"/>
      </c>
      <c r="T115" s="45">
        <f ca="1">IF(OFFSET($Z$111,COLUMN(Z111)-COLUMN($Z$111),ROW(Z111)-ROW($Z$111))="","",OFFSET($Z$111,COLUMN(Z111)-COLUMN($Z$111),ROW(Z111)-ROW($Z$111)))</f>
      </c>
      <c r="U115" s="28" t="s">
        <v>199</v>
      </c>
      <c r="V115" s="46">
        <f ca="1">IF(OFFSET($X$111,COLUMN(X111)-COLUMN($X$111),ROW(X111)-ROW($X$111))="","",OFFSET($X$111,COLUMN(X111)-COLUMN($X$111),ROW(X111)-ROW($X$111)))</f>
      </c>
      <c r="W115" s="37">
        <f t="shared" si="124"/>
      </c>
      <c r="X115" s="228"/>
      <c r="Y115" s="160"/>
      <c r="Z115" s="229"/>
      <c r="AA115" s="147">
        <f t="shared" si="125"/>
      </c>
      <c r="AB115" s="183"/>
      <c r="AC115" s="184" t="s">
        <v>199</v>
      </c>
      <c r="AD115" s="185"/>
      <c r="AE115" s="186">
        <f t="shared" si="126"/>
      </c>
      <c r="AF115" s="183"/>
      <c r="AG115" s="184" t="s">
        <v>199</v>
      </c>
      <c r="AH115" s="185"/>
      <c r="AI115" s="186">
        <f t="shared" si="127"/>
      </c>
      <c r="AJ115" s="183"/>
      <c r="AK115" s="184" t="s">
        <v>199</v>
      </c>
      <c r="AL115" s="185"/>
      <c r="AM115" s="186">
        <f t="shared" si="128"/>
      </c>
      <c r="AN115" s="77"/>
      <c r="AO115" s="78"/>
      <c r="AP115" s="78"/>
      <c r="AQ115" s="78"/>
      <c r="AR115" s="98"/>
      <c r="AS115" s="99"/>
      <c r="AT115" s="100"/>
      <c r="AU115" s="78"/>
      <c r="AV115" s="101"/>
    </row>
    <row r="116" spans="3:48" s="1" customFormat="1" ht="13.5" customHeight="1">
      <c r="C116" s="38" t="str">
        <f>'[1]リーグ組合せ'!D26</f>
        <v>ティグレイ</v>
      </c>
      <c r="D116" s="39">
        <f ca="1">IF(OFFSET($H$92,COLUMN(H112)-COLUMN($H$92),ROW(H112)-ROW($H$92))="","",OFFSET($H$92,COLUMN(H112)-COLUMN($H$92),ROW(H112)-ROW($H$92)))</f>
      </c>
      <c r="E116" s="40"/>
      <c r="F116" s="40"/>
      <c r="G116" s="47"/>
      <c r="H116" s="39">
        <f ca="1">IF(OFFSET($L$96,COLUMN(L112)-COLUMN($L$96),ROW(L112)-ROW($L$96))="","",OFFSET($L$96,COLUMN(L112)-COLUMN($L$96),ROW(L112)-ROW($L$96)))</f>
      </c>
      <c r="I116" s="40"/>
      <c r="J116" s="40"/>
      <c r="K116" s="47"/>
      <c r="L116" s="39">
        <f ca="1">IF(OFFSET($P$100,COLUMN(P112)-COLUMN($P$100),ROW(P112)-ROW($P$100))="","",OFFSET($P$100,COLUMN(P112)-COLUMN($P$100),ROW(P112)-ROW($P$100)))</f>
      </c>
      <c r="M116" s="40"/>
      <c r="N116" s="40"/>
      <c r="O116" s="47"/>
      <c r="P116" s="39">
        <f ca="1">IF(OFFSET($T$104,COLUMN(T112)-COLUMN($T$104),ROW(T112)-ROW($T$104))="","",OFFSET($T$104,COLUMN(T112)-COLUMN($T$104),ROW(T112)-ROW($T$104)))</f>
      </c>
      <c r="Q116" s="40"/>
      <c r="R116" s="40"/>
      <c r="S116" s="47"/>
      <c r="T116" s="39">
        <f ca="1">IF(OFFSET($X$108,COLUMN(X112)-COLUMN($X$108),ROW(X112)-ROW($X$108))="","",OFFSET($X$108,COLUMN(X112)-COLUMN($X$108),ROW(X112)-ROW($X$108)))</f>
      </c>
      <c r="U116" s="40"/>
      <c r="V116" s="40"/>
      <c r="W116" s="47"/>
      <c r="X116" s="39">
        <f ca="1">IF(OFFSET($AB$112,COLUMN(AB112)-COLUMN($AB$112),ROW(AB112)-ROW($AB$112))="","",OFFSET($AB$112,COLUMN(AB112)-COLUMN($AB$112),ROW(AB112)-ROW($AB$112)))</f>
      </c>
      <c r="Y116" s="40"/>
      <c r="Z116" s="40"/>
      <c r="AA116" s="47"/>
      <c r="AB116" s="168"/>
      <c r="AC116" s="206"/>
      <c r="AD116" s="206"/>
      <c r="AE116" s="207"/>
      <c r="AF116" s="172"/>
      <c r="AG116" s="173"/>
      <c r="AH116" s="173"/>
      <c r="AI116" s="174"/>
      <c r="AJ116" s="172"/>
      <c r="AK116" s="173"/>
      <c r="AL116" s="173"/>
      <c r="AM116" s="174"/>
      <c r="AN116" s="77">
        <f>SUM(AO116:AQ117)</f>
        <v>0</v>
      </c>
      <c r="AO116" s="78">
        <f>COUNTIF(D116:AM119,"○")</f>
        <v>0</v>
      </c>
      <c r="AP116" s="78">
        <f>COUNTIF(D116:AM119,"●")</f>
        <v>0</v>
      </c>
      <c r="AQ116" s="78">
        <f>COUNTIF(D116:AM119,"△")</f>
        <v>0</v>
      </c>
      <c r="AR116" s="98" t="e">
        <f>AJ117+AJ119+AF117+AF119+AB117+AB119+X119+X117+T119+T117+P119+P117+L119+L117+H119+H117+D119+D117</f>
        <v>#VALUE!</v>
      </c>
      <c r="AS116" s="99" t="e">
        <f>AL119+AL117+AH119+AH117+AD119+AD117+Z119+Z117+V119+V117+R119+R117+N119+N117+J119+J117+F119+F117</f>
        <v>#VALUE!</v>
      </c>
      <c r="AT116" s="100" t="e">
        <f>AR116-AS116</f>
        <v>#VALUE!</v>
      </c>
      <c r="AU116" s="78">
        <f>SUM(AO118:AQ119)</f>
        <v>0</v>
      </c>
      <c r="AV116" s="101"/>
    </row>
    <row r="117" spans="3:48" s="1" customFormat="1" ht="13.5" customHeight="1">
      <c r="C117" s="38"/>
      <c r="D117" s="33">
        <f ca="1">IF(OFFSET($J$93,COLUMN($J$93)-COLUMN($J$93),ROW(J113)-ROW($J$93))="","",OFFSET($J$93,COLUMN($J$93)-COLUMN($J$93),ROW(J113)-ROW($J$93)))</f>
      </c>
      <c r="E117" s="16" t="s">
        <v>199</v>
      </c>
      <c r="F117" s="34">
        <f ca="1">IF(OFFSET($H$93,COLUMN(H113)-COLUMN($H$93),ROW(H113)-ROW($H$93))="","",OFFSET($H$93,COLUMN(H113)-COLUMN($H$93),ROW(H113)-ROW($H$93)))</f>
      </c>
      <c r="G117" s="44">
        <f aca="true" t="shared" si="129" ref="G117:G121">IF(D117="","",IF(D117&gt;F117,"○",IF(D117&gt;=F117,"△","●")))</f>
      </c>
      <c r="H117" s="33">
        <f ca="1">IF(OFFSET($N$97,COLUMN($N$97)-COLUMN($N$97),ROW(N113)-ROW($N$97))="","",OFFSET($N$97,COLUMN($N$97)-COLUMN($N$97),ROW(N113)-ROW($N$97)))</f>
      </c>
      <c r="I117" s="16" t="s">
        <v>199</v>
      </c>
      <c r="J117" s="34">
        <f ca="1">IF(OFFSET($L$97,COLUMN(L113)-COLUMN($L$97),ROW(L113)-ROW($L$97))="","",OFFSET($L$97,COLUMN(L113)-COLUMN($L$97),ROW(L113)-ROW($L$97)))</f>
      </c>
      <c r="K117" s="44">
        <f aca="true" t="shared" si="130" ref="K117:K121">IF(H117="","",IF(H117&gt;J117,"○",IF(H117&gt;=J117,"△","●")))</f>
      </c>
      <c r="L117" s="33">
        <f ca="1">IF(OFFSET($R$101,COLUMN(R113)-COLUMN($R$101),ROW(R113)-ROW($R$101))="","",OFFSET($R$101,COLUMN(R113)-COLUMN($R$101),ROW(R113)-ROW($R$101)))</f>
      </c>
      <c r="M117" s="16" t="s">
        <v>199</v>
      </c>
      <c r="N117" s="34">
        <f ca="1">IF(OFFSET($P$101,COLUMN(P113)-COLUMN($P$101),ROW(P113)-ROW($P$101))="","",OFFSET($P$101,COLUMN(P113)-COLUMN($P$101),ROW(P113)-ROW($P$101)))</f>
      </c>
      <c r="O117" s="44">
        <f aca="true" t="shared" si="131" ref="O117:O121">IF(L117="","",IF(L117&gt;N117,"○",IF(L117&gt;=N117,"△","●")))</f>
      </c>
      <c r="P117" s="33">
        <f ca="1">IF(OFFSET($V$105,COLUMN(V113)-COLUMN($V$105),ROW(V113)-ROW($V$105))="","",OFFSET($V$105,COLUMN(V113)-COLUMN($V$105),ROW(V113)-ROW($V$105)))</f>
      </c>
      <c r="Q117" s="16" t="s">
        <v>199</v>
      </c>
      <c r="R117" s="34">
        <f ca="1">IF(OFFSET($T$105,COLUMN(T113)-COLUMN($T$105),ROW(T113)-ROW($T$105))="","",OFFSET($T$105,COLUMN(T113)-COLUMN($T$105),ROW(T113)-ROW($T$105)))</f>
      </c>
      <c r="S117" s="44">
        <f aca="true" t="shared" si="132" ref="S117:S121">IF(P117="","",IF(P117&gt;R117,"○",IF(P117&gt;=R117,"△","●")))</f>
      </c>
      <c r="T117" s="33">
        <f ca="1">IF(OFFSET($Z$109,COLUMN(Z113)-COLUMN($Z$109),ROW(Z113)-ROW($Z$109))="","",OFFSET($Z$109,COLUMN(Z113)-COLUMN($Z$109),ROW(Z113)-ROW($Z$109)))</f>
      </c>
      <c r="U117" s="16" t="s">
        <v>199</v>
      </c>
      <c r="V117" s="34">
        <f ca="1">IF(OFFSET($X$109,COLUMN(X113)-COLUMN($X$109),ROW(X113)-ROW($X$109))="","",OFFSET($X$109,COLUMN(X113)-COLUMN($X$109),ROW(X113)-ROW($X$109)))</f>
      </c>
      <c r="W117" s="44">
        <f aca="true" t="shared" si="133" ref="W117:W121">IF(T117="","",IF(T117&gt;V117,"○",IF(T117&gt;=V117,"△","●")))</f>
      </c>
      <c r="X117" s="33">
        <f ca="1">IF(OFFSET($AD$113,COLUMN(AD113)-COLUMN($AD$113),ROW(AD113)-ROW($AD$113))="","",OFFSET($AD$113,COLUMN(AD113)-COLUMN($AD$113),ROW(AD113)-ROW($AD$113)))</f>
      </c>
      <c r="Y117" s="16" t="s">
        <v>199</v>
      </c>
      <c r="Z117" s="34">
        <f ca="1">IF(OFFSET($AB$113,COLUMN(AB113)-COLUMN($AB$113),ROW(AB113)-ROW($AB$113))="","",OFFSET($AB$113,COLUMN(AB113)-COLUMN($AB$113),ROW(AB113)-ROW($AB$113)))</f>
      </c>
      <c r="AA117" s="44">
        <f aca="true" t="shared" si="134" ref="AA117:AA121">IF(X117="","",IF(X117&gt;Z117,"○",IF(X117&gt;=Z117,"△","●")))</f>
      </c>
      <c r="AB117" s="222"/>
      <c r="AC117" s="223"/>
      <c r="AD117" s="224"/>
      <c r="AE117" s="162">
        <f aca="true" t="shared" si="135" ref="AE117:AE121">IF(AB117="","",IF(AB117&gt;AD117,"○",IF(AB117&gt;=AD117,"△","●")))</f>
      </c>
      <c r="AF117" s="176"/>
      <c r="AG117" s="177" t="s">
        <v>199</v>
      </c>
      <c r="AH117" s="178"/>
      <c r="AI117" s="179">
        <f aca="true" t="shared" si="136" ref="AI117:AI121">IF(AF117="","",IF(AF117&gt;AH117,"○",IF(AF117&gt;=AH117,"△","●")))</f>
      </c>
      <c r="AJ117" s="176"/>
      <c r="AK117" s="177" t="s">
        <v>199</v>
      </c>
      <c r="AL117" s="178"/>
      <c r="AM117" s="179">
        <f aca="true" t="shared" si="137" ref="AM117:AM121">IF(AJ117="","",IF(AJ117&gt;AL117,"○",IF(AJ117&gt;=AL117,"△","●")))</f>
      </c>
      <c r="AN117" s="77"/>
      <c r="AO117" s="78"/>
      <c r="AP117" s="78"/>
      <c r="AQ117" s="78"/>
      <c r="AR117" s="98"/>
      <c r="AS117" s="99"/>
      <c r="AT117" s="100"/>
      <c r="AU117" s="78"/>
      <c r="AV117" s="101"/>
    </row>
    <row r="118" spans="3:48" s="1" customFormat="1" ht="13.5" customHeight="1">
      <c r="C118" s="38"/>
      <c r="D118" s="41">
        <f ca="1">IF(OFFSET($H$94,COLUMN(H114)-COLUMN($H$94),ROW(H114)-ROW($H$94))="","",OFFSET($H$94,COLUMN(H114)-COLUMN($H$94),ROW(H114)-ROW($H$94)))</f>
      </c>
      <c r="E118" s="42"/>
      <c r="F118" s="42"/>
      <c r="G118" s="36"/>
      <c r="H118" s="41">
        <f ca="1">IF(OFFSET($L$98,COLUMN(L114)-COLUMN($L$98),ROW(L114)-ROW($L$98))="","",OFFSET($L$98,COLUMN(L114)-COLUMN($L$98),ROW(L114)-ROW($L$98)))</f>
      </c>
      <c r="I118" s="42"/>
      <c r="J118" s="42"/>
      <c r="K118" s="36"/>
      <c r="L118" s="41">
        <f ca="1">IF(OFFSET($P$102,COLUMN(P114)-COLUMN($P$102),ROW(P114)-ROW($P$102))="","",OFFSET($P$102,COLUMN(P114)-COLUMN($P$102),ROW(P114)-ROW($P$102)))</f>
      </c>
      <c r="M118" s="42"/>
      <c r="N118" s="42"/>
      <c r="O118" s="36"/>
      <c r="P118" s="41">
        <f ca="1">IF(OFFSET($T$106,COLUMN(T114)-COLUMN($T$106),ROW(T114)-ROW($T$106))="","",OFFSET($T$106,COLUMN(T114)-COLUMN($T$106),ROW(T114)-ROW($T$106)))</f>
      </c>
      <c r="Q118" s="42"/>
      <c r="R118" s="42"/>
      <c r="S118" s="36"/>
      <c r="T118" s="41">
        <f ca="1">IF(OFFSET($X$110,COLUMN(X114)-COLUMN($X$110),ROW(X114)-ROW($X$110))="","",OFFSET($X$110,COLUMN(X114)-COLUMN($X$110),ROW(X114)-ROW($X$110)))</f>
      </c>
      <c r="U118" s="42"/>
      <c r="V118" s="42"/>
      <c r="W118" s="36"/>
      <c r="X118" s="41">
        <f ca="1">IF(OFFSET($AB$114,COLUMN(AB114)-COLUMN($AB$114),ROW(AB114)-ROW($AB$114))="","",OFFSET($AB$114,COLUMN(AB114)-COLUMN($AB$114),ROW(AB114)-ROW($AB$114)))</f>
      </c>
      <c r="Y118" s="42"/>
      <c r="Z118" s="42"/>
      <c r="AA118" s="36"/>
      <c r="AB118" s="220"/>
      <c r="AC118" s="221"/>
      <c r="AD118" s="221"/>
      <c r="AE118" s="165"/>
      <c r="AF118" s="181"/>
      <c r="AG118" s="182"/>
      <c r="AH118" s="182"/>
      <c r="AI118" s="174"/>
      <c r="AJ118" s="181"/>
      <c r="AK118" s="182"/>
      <c r="AL118" s="182"/>
      <c r="AM118" s="174"/>
      <c r="AN118" s="77"/>
      <c r="AO118" s="78">
        <f>AO116*$AO$2</f>
        <v>0</v>
      </c>
      <c r="AP118" s="78">
        <f>AP116*$AP$2</f>
        <v>0</v>
      </c>
      <c r="AQ118" s="78">
        <f>AQ116*$AQ$2</f>
        <v>0</v>
      </c>
      <c r="AR118" s="98"/>
      <c r="AS118" s="99"/>
      <c r="AT118" s="100"/>
      <c r="AU118" s="78"/>
      <c r="AV118" s="101"/>
    </row>
    <row r="119" spans="3:48" s="1" customFormat="1" ht="13.5" customHeight="1">
      <c r="C119" s="38"/>
      <c r="D119" s="33">
        <f ca="1">IF(OFFSET($J$95,COLUMN($J$95)-COLUMN($J$95),ROW(J115)-ROW($J$95))="","",OFFSET($J$95,COLUMN($J$95)-COLUMN($J$95),ROW(J115)-ROW($J$95)))</f>
      </c>
      <c r="E119" s="16" t="s">
        <v>199</v>
      </c>
      <c r="F119" s="34">
        <f ca="1">IF(OFFSET($H$95,COLUMN(H115)-COLUMN($H$95),ROW(H115)-ROW($H$95))="","",OFFSET($H$95,COLUMN(H115)-COLUMN($H$95),ROW(H115)-ROW($H$95)))</f>
      </c>
      <c r="G119" s="37">
        <f t="shared" si="129"/>
      </c>
      <c r="H119" s="45">
        <f ca="1">IF(OFFSET($N$99,COLUMN($N$57)-COLUMN($N$99),ROW(N115)-ROW($N$99))="","",OFFSET($N$99,COLUMN($N$99)-COLUMN($N$99),ROW(N115)-ROW($N$99)))</f>
      </c>
      <c r="I119" s="28" t="s">
        <v>199</v>
      </c>
      <c r="J119" s="46">
        <f ca="1">IF(OFFSET($L$99,COLUMN(L115)-COLUMN($L$99),ROW(L115)-ROW($L$99))="","",OFFSET($L$99,COLUMN(L115)-COLUMN($L$99),ROW(L115)-ROW($L$99)))</f>
      </c>
      <c r="K119" s="37">
        <f t="shared" si="130"/>
      </c>
      <c r="L119" s="45">
        <f ca="1">IF(OFFSET($R$103,COLUMN(R115)-COLUMN($R$103),ROW(R115)-ROW($R$103))="","",OFFSET($R$103,COLUMN(R115)-COLUMN($R$103),ROW(R115)-ROW($R$103)))</f>
      </c>
      <c r="M119" s="28" t="s">
        <v>199</v>
      </c>
      <c r="N119" s="46">
        <f ca="1">IF(OFFSET($P$103,COLUMN(P115)-COLUMN($P$103),ROW(P115)-ROW($P$103))="","",OFFSET($P$103,COLUMN(P115)-COLUMN($P$103),ROW(P115)-ROW($P$103)))</f>
      </c>
      <c r="O119" s="37">
        <f t="shared" si="131"/>
      </c>
      <c r="P119" s="45">
        <f ca="1">IF(OFFSET($V$107,COLUMN(V115)-COLUMN($V$107),ROW(V115)-ROW($V$107))="","",OFFSET($V$107,COLUMN(V115)-COLUMN($V$107),ROW(V115)-ROW($V$107)))</f>
      </c>
      <c r="Q119" s="28" t="s">
        <v>199</v>
      </c>
      <c r="R119" s="46">
        <f ca="1">IF(OFFSET($T$107,COLUMN(T115)-COLUMN($T$107),ROW(T115)-ROW($T$107))="","",OFFSET($T$107,COLUMN(T115)-COLUMN($T$107),ROW(T115)-ROW($T$107)))</f>
      </c>
      <c r="S119" s="37">
        <f t="shared" si="132"/>
      </c>
      <c r="T119" s="45">
        <f ca="1">IF(OFFSET($Z$111,COLUMN(Z115)-COLUMN($Z$111),ROW(Z115)-ROW($Z$111))="","",OFFSET($Z$111,COLUMN(Z115)-COLUMN($Z$111),ROW(Z115)-ROW($Z$111)))</f>
      </c>
      <c r="U119" s="28" t="s">
        <v>199</v>
      </c>
      <c r="V119" s="46">
        <f ca="1">IF(OFFSET($X$111,COLUMN(X115)-COLUMN($X$111),ROW(X115)-ROW($X$111))="","",OFFSET($X$111,COLUMN(X115)-COLUMN($X$111),ROW(X115)-ROW($X$111)))</f>
      </c>
      <c r="W119" s="37">
        <f t="shared" si="133"/>
      </c>
      <c r="X119" s="45">
        <f ca="1">IF(OFFSET($AD$115,COLUMN(AD115)-COLUMN($AD$115),ROW(AD115)-ROW($AD$115))="","",OFFSET($AD$115,COLUMN(AD115)-COLUMN($AD$115),ROW(AD115)-ROW($AD$115)))</f>
      </c>
      <c r="Y119" s="28" t="s">
        <v>199</v>
      </c>
      <c r="Z119" s="46"/>
      <c r="AA119" s="37">
        <f t="shared" si="134"/>
      </c>
      <c r="AB119" s="225"/>
      <c r="AC119" s="226"/>
      <c r="AD119" s="227"/>
      <c r="AE119" s="147">
        <f t="shared" si="135"/>
      </c>
      <c r="AF119" s="183"/>
      <c r="AG119" s="184" t="s">
        <v>199</v>
      </c>
      <c r="AH119" s="185"/>
      <c r="AI119" s="186">
        <f t="shared" si="136"/>
      </c>
      <c r="AJ119" s="183"/>
      <c r="AK119" s="184" t="s">
        <v>199</v>
      </c>
      <c r="AL119" s="185"/>
      <c r="AM119" s="186">
        <f t="shared" si="137"/>
      </c>
      <c r="AN119" s="77"/>
      <c r="AO119" s="78"/>
      <c r="AP119" s="78"/>
      <c r="AQ119" s="78"/>
      <c r="AR119" s="98"/>
      <c r="AS119" s="99"/>
      <c r="AT119" s="100"/>
      <c r="AU119" s="78"/>
      <c r="AV119" s="101"/>
    </row>
    <row r="120" spans="3:48" s="1" customFormat="1" ht="13.5" customHeight="1">
      <c r="C120" s="38">
        <f>'[1]リーグ組合せ'!D28</f>
        <v>0</v>
      </c>
      <c r="D120" s="39">
        <f ca="1">IF(OFFSET($H$92,COLUMN(H116)-COLUMN($H$92),ROW(H116)-ROW($H$92))="","",OFFSET($H$92,COLUMN(H116)-COLUMN($H$92),ROW(H116)-ROW($H$92)))</f>
      </c>
      <c r="E120" s="40"/>
      <c r="F120" s="40"/>
      <c r="G120" s="47"/>
      <c r="H120" s="39">
        <f ca="1">IF(OFFSET($L$96,COLUMN(L116)-COLUMN($L$96),ROW(L116)-ROW($L$96))="","",OFFSET($L$96,COLUMN(L116)-COLUMN($L$96),ROW(L116)-ROW($L$96)))</f>
      </c>
      <c r="I120" s="40"/>
      <c r="J120" s="40"/>
      <c r="K120" s="47"/>
      <c r="L120" s="39">
        <f ca="1">IF(OFFSET($P$100,COLUMN(P116)-COLUMN($P$100),ROW(P116)-ROW($P$100))="","",OFFSET($P$100,COLUMN(P116)-COLUMN($P$100),ROW(P116)-ROW($P$100)))</f>
      </c>
      <c r="M120" s="40"/>
      <c r="N120" s="40"/>
      <c r="O120" s="47"/>
      <c r="P120" s="39">
        <f ca="1">IF(OFFSET($T$104,COLUMN(T116)-COLUMN($T$104),ROW(T116)-ROW($T$104))="","",OFFSET($T$104,COLUMN(T116)-COLUMN($T$104),ROW(T116)-ROW($T$104)))</f>
      </c>
      <c r="Q120" s="40"/>
      <c r="R120" s="40"/>
      <c r="S120" s="47"/>
      <c r="T120" s="39">
        <f ca="1">IF(OFFSET($X$108,COLUMN(X116)-COLUMN($X$108),ROW(X116)-ROW($X$108))="","",OFFSET($X$108,COLUMN(X116)-COLUMN($X$108),ROW(X116)-ROW($X$108)))</f>
      </c>
      <c r="U120" s="40"/>
      <c r="V120" s="40"/>
      <c r="W120" s="47"/>
      <c r="X120" s="30">
        <f ca="1">IF(OFFSET($AB$112,COLUMN(AB116)-COLUMN($AB$112),ROW(AB116)-ROW($AB$112))="","",OFFSET($AB$112,COLUMN(AB116)-COLUMN($AB$112),ROW(AB116)-ROW($AB$112)))</f>
      </c>
      <c r="Y120" s="31"/>
      <c r="Z120" s="31"/>
      <c r="AA120" s="47"/>
      <c r="AB120" s="39">
        <f ca="1">IF(OFFSET($AF$116,COLUMN(AF116)-COLUMN($AF$116),ROW(AF116)-ROW($AF$116))="","",OFFSET($AF$116,COLUMN(AF116)-COLUMN($AF$116),ROW(AF116)-ROW($AF$116)))</f>
      </c>
      <c r="AC120" s="40"/>
      <c r="AD120" s="40"/>
      <c r="AE120" s="47"/>
      <c r="AF120" s="168"/>
      <c r="AG120" s="206"/>
      <c r="AH120" s="206"/>
      <c r="AI120" s="207"/>
      <c r="AJ120" s="172"/>
      <c r="AK120" s="173"/>
      <c r="AL120" s="173"/>
      <c r="AM120" s="174"/>
      <c r="AN120" s="77">
        <f>SUM(AO120:AQ121)</f>
        <v>0</v>
      </c>
      <c r="AO120" s="78">
        <f>COUNTIF(D120:AM123,"○")</f>
        <v>0</v>
      </c>
      <c r="AP120" s="78">
        <f>COUNTIF(D120:AM123,"●")</f>
        <v>0</v>
      </c>
      <c r="AQ120" s="78">
        <f>COUNTIF(D120:AM123,"△")</f>
        <v>0</v>
      </c>
      <c r="AR120" s="98" t="e">
        <f>AJ121+AJ123+AF121+AF123+AB121+AB123+X123+X121+T123+T121+P123+P121+L123+L121+H123+H121+D123+D121</f>
        <v>#VALUE!</v>
      </c>
      <c r="AS120" s="99" t="e">
        <f>AL123+AL121+AH123+AH121+AD123+AD121+Z123+Z121+V123+V121+R123+R121+N123+N121+J123+J121+F123+F121</f>
        <v>#VALUE!</v>
      </c>
      <c r="AT120" s="100" t="e">
        <f>AR120-AS120</f>
        <v>#VALUE!</v>
      </c>
      <c r="AU120" s="78">
        <f>SUM(AO122:AQ123)</f>
        <v>0</v>
      </c>
      <c r="AV120" s="101"/>
    </row>
    <row r="121" spans="3:48" s="1" customFormat="1" ht="13.5" customHeight="1">
      <c r="C121" s="38"/>
      <c r="D121" s="33">
        <f ca="1">IF(OFFSET($J$93,COLUMN($J$93)-COLUMN($J$93),ROW(J117)-ROW($J$93))="","",OFFSET($J$93,COLUMN($J$93)-COLUMN($J$93),ROW(J117)-ROW($J$93)))</f>
      </c>
      <c r="E121" s="16" t="s">
        <v>199</v>
      </c>
      <c r="F121" s="34">
        <f ca="1">IF(OFFSET($H$93,COLUMN(H117)-COLUMN($H$93),ROW(H117)-ROW($H$93))="","",OFFSET($H$93,COLUMN(H117)-COLUMN($H$93),ROW(H117)-ROW($H$93)))</f>
      </c>
      <c r="G121" s="44">
        <f t="shared" si="129"/>
      </c>
      <c r="H121" s="33">
        <f ca="1">IF(OFFSET($N$97,COLUMN($N$97)-COLUMN($N$97),ROW(N117)-ROW($N$97))="","",OFFSET($N$97,COLUMN($N$97)-COLUMN($N$97),ROW(N117)-ROW($N$97)))</f>
      </c>
      <c r="I121" s="16" t="s">
        <v>199</v>
      </c>
      <c r="J121" s="34">
        <f ca="1">IF(OFFSET($L$97,COLUMN(L117)-COLUMN($L$97),ROW(L117)-ROW($L$97))="","",OFFSET($L$97,COLUMN(L117)-COLUMN($L$97),ROW(L117)-ROW($L$97)))</f>
      </c>
      <c r="K121" s="44">
        <f t="shared" si="130"/>
      </c>
      <c r="L121" s="33">
        <f ca="1">IF(OFFSET($R$101,COLUMN(R117)-COLUMN($R$101),ROW(R117)-ROW($R$101))="","",OFFSET($R$101,COLUMN(R117)-COLUMN($R$101),ROW(R117)-ROW($R$101)))</f>
      </c>
      <c r="M121" s="16" t="s">
        <v>199</v>
      </c>
      <c r="N121" s="34">
        <f ca="1">IF(OFFSET($P$101,COLUMN(P117)-COLUMN($P$101),ROW(P117)-ROW($P$101))="","",OFFSET($P$101,COLUMN(P117)-COLUMN($P$101),ROW(P117)-ROW($P$101)))</f>
      </c>
      <c r="O121" s="44">
        <f t="shared" si="131"/>
      </c>
      <c r="P121" s="33">
        <f ca="1">IF(OFFSET($V$105,COLUMN(V117)-COLUMN($V$105),ROW(V117)-ROW($V$105))="","",OFFSET($V$105,COLUMN(V117)-COLUMN($V$105),ROW(V117)-ROW($V$105)))</f>
      </c>
      <c r="Q121" s="16" t="s">
        <v>199</v>
      </c>
      <c r="R121" s="34">
        <f ca="1">IF(OFFSET($T$105,COLUMN(T117)-COLUMN($T$105),ROW(T117)-ROW($T$105))="","",OFFSET($T$105,COLUMN(T117)-COLUMN($T$105),ROW(T117)-ROW($T$105)))</f>
      </c>
      <c r="S121" s="44">
        <f t="shared" si="132"/>
      </c>
      <c r="T121" s="33">
        <f ca="1">IF(OFFSET($Z$109,COLUMN(Z117)-COLUMN($Z$109),ROW(Z117)-ROW($Z$109))="","",OFFSET($Z$109,COLUMN(Z117)-COLUMN($Z$109),ROW(Z117)-ROW($Z$109)))</f>
      </c>
      <c r="U121" s="16" t="s">
        <v>199</v>
      </c>
      <c r="V121" s="34">
        <f ca="1">IF(OFFSET($X$109,COLUMN(X117)-COLUMN($X$109),ROW(X117)-ROW($X$109))="","",OFFSET($X$109,COLUMN(X117)-COLUMN($X$109),ROW(X117)-ROW($X$109)))</f>
      </c>
      <c r="W121" s="44">
        <f t="shared" si="133"/>
      </c>
      <c r="X121" s="33">
        <f ca="1">IF(OFFSET($AD$113,COLUMN(AD117)-COLUMN($AD$113),ROW(AD117)-ROW($AD$113))="","",OFFSET($AD$113,COLUMN(AD117)-COLUMN($AD$113),ROW(AD117)-ROW($AD$113)))</f>
      </c>
      <c r="Y121" s="16" t="s">
        <v>199</v>
      </c>
      <c r="Z121" s="34">
        <f ca="1">IF(OFFSET($AB$113,COLUMN(AB117)-COLUMN($AB$113),ROW(AB117)-ROW($AB$113))="","",OFFSET($AB$113,COLUMN(AB117)-COLUMN($AB$113),ROW(AB117)-ROW($AB$113)))</f>
      </c>
      <c r="AA121" s="44">
        <f t="shared" si="134"/>
      </c>
      <c r="AB121" s="33">
        <f ca="1">IF(OFFSET($AH$117,COLUMN(AH117)-COLUMN($AH$117),ROW(AH117)-ROW($AH$117))="","",OFFSET($AH$117,COLUMN(AH117)-COLUMN($AH$117),ROW(AH117)-ROW($AH$117)))</f>
      </c>
      <c r="AC121" s="16" t="s">
        <v>199</v>
      </c>
      <c r="AD121" s="34">
        <f ca="1">IF(OFFSET($AF$117,COLUMN(AF117)-COLUMN($AF$117),ROW(AF117)-ROW($AF$117))="","",OFFSET($AF$117,COLUMN(AF117)-COLUMN($AF$117),ROW(AF117)-ROW($AF$117)))</f>
      </c>
      <c r="AE121" s="44">
        <f t="shared" si="135"/>
      </c>
      <c r="AF121" s="152"/>
      <c r="AG121" s="175"/>
      <c r="AH121" s="175"/>
      <c r="AI121" s="162">
        <f t="shared" si="136"/>
      </c>
      <c r="AJ121" s="176"/>
      <c r="AK121" s="177" t="s">
        <v>199</v>
      </c>
      <c r="AL121" s="178"/>
      <c r="AM121" s="179">
        <f t="shared" si="137"/>
      </c>
      <c r="AN121" s="77"/>
      <c r="AO121" s="78"/>
      <c r="AP121" s="78"/>
      <c r="AQ121" s="78"/>
      <c r="AR121" s="98"/>
      <c r="AS121" s="99"/>
      <c r="AT121" s="100"/>
      <c r="AU121" s="78"/>
      <c r="AV121" s="101"/>
    </row>
    <row r="122" spans="3:48" s="1" customFormat="1" ht="13.5" customHeight="1">
      <c r="C122" s="38"/>
      <c r="D122" s="41">
        <f ca="1">IF(OFFSET($H$94,COLUMN(H118)-COLUMN($H$94),ROW(H118)-ROW($H$94))="","",OFFSET($H$94,COLUMN(H118)-COLUMN($H$94),ROW(H118)-ROW($H$94)))</f>
      </c>
      <c r="E122" s="42"/>
      <c r="F122" s="42"/>
      <c r="G122" s="36"/>
      <c r="H122" s="41">
        <f ca="1">IF(OFFSET($L$98,COLUMN(L118)-COLUMN($L$98),ROW(L118)-ROW($L$98))="","",OFFSET($L$98,COLUMN(L118)-COLUMN($L$98),ROW(L118)-ROW($L$98)))</f>
      </c>
      <c r="I122" s="42"/>
      <c r="J122" s="42"/>
      <c r="K122" s="36"/>
      <c r="L122" s="41">
        <f ca="1">IF(OFFSET($P$102,COLUMN(P118)-COLUMN($P$102),ROW(P118)-ROW($P$102))="","",OFFSET($P$102,COLUMN(P118)-COLUMN($P$102),ROW(P118)-ROW($P$102)))</f>
      </c>
      <c r="M122" s="42"/>
      <c r="N122" s="42"/>
      <c r="O122" s="36"/>
      <c r="P122" s="41">
        <f ca="1">IF(OFFSET($T$106,COLUMN(T118)-COLUMN($T$106),ROW(T118)-ROW($T$106))="","",OFFSET($T$106,COLUMN(T118)-COLUMN($T$106),ROW(T118)-ROW($T$106)))</f>
      </c>
      <c r="Q122" s="42"/>
      <c r="R122" s="42"/>
      <c r="S122" s="36"/>
      <c r="T122" s="41">
        <f ca="1">IF(OFFSET($X$110,COLUMN(X118)-COLUMN($X$110),ROW(X118)-ROW($X$110))="","",OFFSET($X$110,COLUMN(X118)-COLUMN($X$110),ROW(X118)-ROW($X$110)))</f>
      </c>
      <c r="U122" s="42"/>
      <c r="V122" s="42"/>
      <c r="W122" s="36"/>
      <c r="X122" s="41">
        <f ca="1">IF(OFFSET($AB$114,COLUMN(AB118)-COLUMN($AB$114),ROW(AB118)-ROW($AB$114))="","",OFFSET($AB$114,COLUMN(AB118)-COLUMN($AB$114),ROW(AB118)-ROW($AB$114)))</f>
      </c>
      <c r="Y122" s="42"/>
      <c r="Z122" s="42"/>
      <c r="AA122" s="36"/>
      <c r="AB122" s="41">
        <f ca="1">IF(OFFSET($AF$118,COLUMN(AF118)-COLUMN($AF$118),ROW(AF118)-ROW($AF$118))="","",OFFSET($AF$118,COLUMN(AF118)-COLUMN($AF$118),ROW(AF118)-ROW($AF$118)))</f>
      </c>
      <c r="AC122" s="42"/>
      <c r="AD122" s="42"/>
      <c r="AE122" s="36"/>
      <c r="AF122" s="163"/>
      <c r="AG122" s="164"/>
      <c r="AH122" s="164"/>
      <c r="AI122" s="165"/>
      <c r="AJ122" s="181"/>
      <c r="AK122" s="182"/>
      <c r="AL122" s="182"/>
      <c r="AM122" s="174"/>
      <c r="AN122" s="77"/>
      <c r="AO122" s="78">
        <f>AO120*$AO$2</f>
        <v>0</v>
      </c>
      <c r="AP122" s="78">
        <f>AP120*$AP$2</f>
        <v>0</v>
      </c>
      <c r="AQ122" s="78">
        <f>AQ120*$AQ$2</f>
        <v>0</v>
      </c>
      <c r="AR122" s="98"/>
      <c r="AS122" s="99"/>
      <c r="AT122" s="100"/>
      <c r="AU122" s="78"/>
      <c r="AV122" s="101"/>
    </row>
    <row r="123" spans="3:48" s="1" customFormat="1" ht="13.5" customHeight="1">
      <c r="C123" s="38"/>
      <c r="D123" s="33">
        <f ca="1">IF(OFFSET($J$95,COLUMN($J$95)-COLUMN($J$95),ROW(J119)-ROW($J$95))="","",OFFSET($J$95,COLUMN($J$95)-COLUMN($J$95),ROW(J119)-ROW($J$95)))</f>
      </c>
      <c r="E123" s="16" t="s">
        <v>199</v>
      </c>
      <c r="F123" s="34">
        <f ca="1">IF(OFFSET($H$95,COLUMN(H119)-COLUMN($H$95),ROW(H119)-ROW($H$95))="","",OFFSET($H$95,COLUMN(H119)-COLUMN($H$95),ROW(H119)-ROW($H$95)))</f>
      </c>
      <c r="G123" s="37">
        <f aca="true" t="shared" si="138" ref="G123:G127">IF(D123="","",IF(D123&gt;F123,"○",IF(D123&gt;=F123,"△","●")))</f>
      </c>
      <c r="H123" s="45">
        <f ca="1">IF(OFFSET($N$99,COLUMN($N$57)-COLUMN($N$99),ROW(N119)-ROW($N$99))="","",OFFSET($N$99,COLUMN($N$99)-COLUMN($N$99),ROW(N119)-ROW($N$99)))</f>
      </c>
      <c r="I123" s="28" t="s">
        <v>199</v>
      </c>
      <c r="J123" s="46">
        <f ca="1">IF(OFFSET($L$99,COLUMN(L119)-COLUMN($L$99),ROW(L119)-ROW($L$99))="","",OFFSET($L$99,COLUMN(L119)-COLUMN($L$99),ROW(L119)-ROW($L$99)))</f>
      </c>
      <c r="K123" s="37">
        <f aca="true" t="shared" si="139" ref="K123:K127">IF(H123="","",IF(H123&gt;J123,"○",IF(H123&gt;=J123,"△","●")))</f>
      </c>
      <c r="L123" s="45">
        <f ca="1">IF(OFFSET($R$103,COLUMN(R119)-COLUMN($R$103),ROW(R119)-ROW($R$103))="","",OFFSET($R$103,COLUMN(R119)-COLUMN($R$103),ROW(R119)-ROW($R$103)))</f>
      </c>
      <c r="M123" s="28" t="s">
        <v>199</v>
      </c>
      <c r="N123" s="46">
        <f ca="1">IF(OFFSET($P$103,COLUMN(P119)-COLUMN($P$103),ROW(P119)-ROW($P$103))="","",OFFSET($P$103,COLUMN(P119)-COLUMN($P$103),ROW(P119)-ROW($P$103)))</f>
      </c>
      <c r="O123" s="37">
        <f aca="true" t="shared" si="140" ref="O123:O127">IF(L123="","",IF(L123&gt;N123,"○",IF(L123&gt;=N123,"△","●")))</f>
      </c>
      <c r="P123" s="45">
        <f ca="1">IF(OFFSET($V$107,COLUMN(V119)-COLUMN($V$107),ROW(V119)-ROW($V$107))="","",OFFSET($V$107,COLUMN(V119)-COLUMN($V$107),ROW(V119)-ROW($V$107)))</f>
      </c>
      <c r="Q123" s="28" t="s">
        <v>199</v>
      </c>
      <c r="R123" s="46">
        <f ca="1">IF(OFFSET($T$107,COLUMN(T119)-COLUMN($T$107),ROW(T119)-ROW($T$107))="","",OFFSET($T$107,COLUMN(T119)-COLUMN($T$107),ROW(T119)-ROW($T$107)))</f>
      </c>
      <c r="S123" s="37">
        <f aca="true" t="shared" si="141" ref="S123:S127">IF(P123="","",IF(P123&gt;R123,"○",IF(P123&gt;=R123,"△","●")))</f>
      </c>
      <c r="T123" s="45">
        <f ca="1">IF(OFFSET($Z$111,COLUMN(Z119)-COLUMN($Z$111),ROW(Z119)-ROW($Z$111))="","",OFFSET($Z$111,COLUMN(Z119)-COLUMN($Z$111),ROW(Z119)-ROW($Z$111)))</f>
      </c>
      <c r="U123" s="28" t="s">
        <v>199</v>
      </c>
      <c r="V123" s="46">
        <f ca="1">IF(OFFSET($X$111,COLUMN(X119)-COLUMN($X$111),ROW(X119)-ROW($X$111))="","",OFFSET($X$111,COLUMN(X119)-COLUMN($X$111),ROW(X119)-ROW($X$111)))</f>
      </c>
      <c r="W123" s="37">
        <f aca="true" t="shared" si="142" ref="W123:W127">IF(T123="","",IF(T123&gt;V123,"○",IF(T123&gt;=V123,"△","●")))</f>
      </c>
      <c r="X123" s="45">
        <f ca="1">IF(OFFSET($AD$115,COLUMN(AD119)-COLUMN($AD$115),ROW(AD119)-ROW($AD$115))="","",OFFSET($AD$115,COLUMN(AD119)-COLUMN($AD$115),ROW(AD119)-ROW($AD$115)))</f>
      </c>
      <c r="Y123" s="28" t="s">
        <v>199</v>
      </c>
      <c r="Z123" s="46">
        <f ca="1">IF(OFFSET($T$115,COLUMN(AB119)-COLUMN($T$115),ROW(AB119)-ROW($T$115))="","",OFFSET($T$115,COLUMN(AB119)-COLUMN($T$115),ROW(AB119)-ROW($T$115)))</f>
      </c>
      <c r="AA123" s="37">
        <f aca="true" t="shared" si="143" ref="AA123:AA127">IF(X123="","",IF(X123&gt;Z123,"○",IF(X123&gt;=Z123,"△","●")))</f>
      </c>
      <c r="AB123" s="45">
        <f ca="1">IF(OFFSET($AH$119,COLUMN(AH119)-COLUMN($AH$119),ROW(AH119)-ROW($AH$119))="","",OFFSET($AH$119,COLUMN(AH119)-COLUMN($AH$119),ROW(AH119)-ROW($AH$119)))</f>
      </c>
      <c r="AC123" s="28" t="s">
        <v>199</v>
      </c>
      <c r="AD123" s="46">
        <f ca="1">IF(OFFSET($AF$119,COLUMN(AF119)-COLUMN($AF$119),ROW(AF119)-ROW($AF$119))="","",OFFSET($AF$119,COLUMN(AF119)-COLUMN($AF$119),ROW(AF119)-ROW($AF$119)))</f>
      </c>
      <c r="AE123" s="37">
        <f aca="true" t="shared" si="144" ref="AE123:AE127">IF(AB123="","",IF(AB123&gt;AD123,"○",IF(AB123&gt;=AD123,"△","●")))</f>
      </c>
      <c r="AF123" s="144"/>
      <c r="AG123" s="145"/>
      <c r="AH123" s="146"/>
      <c r="AI123" s="147">
        <f aca="true" t="shared" si="145" ref="AI123:AI127">IF(AF123="","",IF(AF123&gt;AH123,"○",IF(AF123&gt;=AH123,"△","●")))</f>
      </c>
      <c r="AJ123" s="183"/>
      <c r="AK123" s="184" t="s">
        <v>199</v>
      </c>
      <c r="AL123" s="185"/>
      <c r="AM123" s="186">
        <f aca="true" t="shared" si="146" ref="AM123:AM127">IF(AJ123="","",IF(AJ123&gt;AL123,"○",IF(AJ123&gt;=AL123,"△","●")))</f>
      </c>
      <c r="AN123" s="77"/>
      <c r="AO123" s="78"/>
      <c r="AP123" s="78"/>
      <c r="AQ123" s="78"/>
      <c r="AR123" s="98"/>
      <c r="AS123" s="99"/>
      <c r="AT123" s="100"/>
      <c r="AU123" s="78"/>
      <c r="AV123" s="101"/>
    </row>
    <row r="124" spans="3:48" s="1" customFormat="1" ht="13.5" customHeight="1">
      <c r="C124" s="38">
        <f>'[1]リーグ組合せ'!D29</f>
        <v>0</v>
      </c>
      <c r="D124" s="39">
        <f ca="1">IF(OFFSET($H$92,COLUMN(H120)-COLUMN($H$92),ROW(H120)-ROW($H$92))="","",OFFSET($H$92,COLUMN(H120)-COLUMN($H$92),ROW(H120)-ROW($H$92)))</f>
      </c>
      <c r="E124" s="40"/>
      <c r="F124" s="40"/>
      <c r="G124" s="47"/>
      <c r="H124" s="39">
        <f ca="1">IF(OFFSET($L$96,COLUMN(L120)-COLUMN($L$96),ROW(L120)-ROW($L$96))="","",OFFSET($L$96,COLUMN(L120)-COLUMN($L$96),ROW(L120)-ROW($L$96)))</f>
      </c>
      <c r="I124" s="40"/>
      <c r="J124" s="40"/>
      <c r="K124" s="47"/>
      <c r="L124" s="39">
        <f ca="1">IF(OFFSET($P$100,COLUMN(P120)-COLUMN($P$100),ROW(P120)-ROW($P$100))="","",OFFSET($P$100,COLUMN(P120)-COLUMN($P$100),ROW(P120)-ROW($P$100)))</f>
      </c>
      <c r="M124" s="40"/>
      <c r="N124" s="40"/>
      <c r="O124" s="47"/>
      <c r="P124" s="39">
        <f ca="1">IF(OFFSET($T$104,COLUMN(T120)-COLUMN($T$104),ROW(T120)-ROW($T$104))="","",OFFSET($T$104,COLUMN(T120)-COLUMN($T$104),ROW(T120)-ROW($T$104)))</f>
      </c>
      <c r="Q124" s="40"/>
      <c r="R124" s="40"/>
      <c r="S124" s="47"/>
      <c r="T124" s="39">
        <f ca="1">IF(OFFSET($X$108,COLUMN(X120)-COLUMN($X$108),ROW(X120)-ROW($X$108))="","",OFFSET($X$108,COLUMN(X120)-COLUMN($X$108),ROW(X120)-ROW($X$108)))</f>
      </c>
      <c r="U124" s="40"/>
      <c r="V124" s="40"/>
      <c r="W124" s="47"/>
      <c r="X124" s="39">
        <f ca="1">IF(OFFSET($AB$112,COLUMN(AB120)-COLUMN($AB$112),ROW(AB120)-ROW($AB$112))="","",OFFSET($AB$112,COLUMN(AB120)-COLUMN($AB$112),ROW(AB120)-ROW($AB$112)))</f>
      </c>
      <c r="Y124" s="40"/>
      <c r="Z124" s="40"/>
      <c r="AA124" s="47"/>
      <c r="AB124" s="39">
        <f ca="1">IF(OFFSET($AF$116,COLUMN(AF120)-COLUMN($AF$116),ROW(AF120)-ROW($AF$116))="","",OFFSET($AF$116,COLUMN(AF120)-COLUMN($AF$116),ROW(AF120)-ROW($AF$116)))</f>
      </c>
      <c r="AC124" s="40"/>
      <c r="AD124" s="40"/>
      <c r="AE124" s="47"/>
      <c r="AF124" s="39">
        <f ca="1">IF(OFFSET($AJ$120,COLUMN(AJ120)-COLUMN($AJ$120),ROW(AJ120)-ROW($AJ$120))="","",OFFSET($AJ$120,COLUMN(AJ120)-COLUMN($AJ$120),ROW(AJ120)-ROW($AJ$120)))</f>
      </c>
      <c r="AG124" s="40"/>
      <c r="AH124" s="40"/>
      <c r="AI124" s="47"/>
      <c r="AJ124" s="230"/>
      <c r="AK124" s="231"/>
      <c r="AL124" s="231"/>
      <c r="AM124" s="232"/>
      <c r="AN124" s="77">
        <f>SUM(AO124:AQ125)</f>
        <v>0</v>
      </c>
      <c r="AO124" s="78">
        <f>COUNTIF(D124:AM127,"○")</f>
        <v>0</v>
      </c>
      <c r="AP124" s="78">
        <f>COUNTIF(D124:AM127,"●")</f>
        <v>0</v>
      </c>
      <c r="AQ124" s="78">
        <f>COUNTIF(D124:AM127,"△")</f>
        <v>0</v>
      </c>
      <c r="AR124" s="98" t="e">
        <f>AJ125+AJ127+AF125+AF127+AB125+AB127+X127+X125+T127+T125+P127+P125+L127+L125+H127+H125+D127+D125</f>
        <v>#VALUE!</v>
      </c>
      <c r="AS124" s="99" t="e">
        <f>AL127+AL125+AH127+AH125+AD127+AD125+Z127+Z125+V127+V125+R127+R125+N127+N125+J127+J125+F127+F125</f>
        <v>#VALUE!</v>
      </c>
      <c r="AT124" s="100" t="e">
        <f>AR124-AS124</f>
        <v>#VALUE!</v>
      </c>
      <c r="AU124" s="78">
        <f>SUM(AO126:AQ127)</f>
        <v>0</v>
      </c>
      <c r="AV124" s="101"/>
    </row>
    <row r="125" spans="3:48" s="1" customFormat="1" ht="13.5" customHeight="1">
      <c r="C125" s="38"/>
      <c r="D125" s="33">
        <f ca="1">IF(OFFSET($J$93,COLUMN($J$93)-COLUMN($J$93),ROW(J121)-ROW($J$93))="","",OFFSET($J$93,COLUMN($J$93)-COLUMN($J$93),ROW(J121)-ROW($J$93)))</f>
      </c>
      <c r="E125" s="16" t="s">
        <v>199</v>
      </c>
      <c r="F125" s="34">
        <f ca="1">IF(OFFSET($H$93,COLUMN(H121)-COLUMN($H$93),ROW(H121)-ROW($H$93))="","",OFFSET($H$93,COLUMN(H121)-COLUMN($H$93),ROW(H121)-ROW($H$93)))</f>
      </c>
      <c r="G125" s="44">
        <f t="shared" si="138"/>
      </c>
      <c r="H125" s="33">
        <f ca="1">IF(OFFSET($N$97,COLUMN($N$97)-COLUMN($N$97),ROW(N121)-ROW($N$97))="","",OFFSET($N$97,COLUMN($N$97)-COLUMN($N$97),ROW(N121)-ROW($N$97)))</f>
      </c>
      <c r="I125" s="16" t="s">
        <v>199</v>
      </c>
      <c r="J125" s="34">
        <f ca="1">IF(OFFSET($L$97,COLUMN(L121)-COLUMN($L$97),ROW(L121)-ROW($L$97))="","",OFFSET($L$97,COLUMN(L121)-COLUMN($L$97),ROW(L121)-ROW($L$97)))</f>
      </c>
      <c r="K125" s="44">
        <f t="shared" si="139"/>
      </c>
      <c r="L125" s="33">
        <f ca="1">IF(OFFSET($R$101,COLUMN(R121)-COLUMN($R$101),ROW(R121)-ROW($R$101))="","",OFFSET($R$101,COLUMN(R121)-COLUMN($R$101),ROW(R121)-ROW($R$101)))</f>
      </c>
      <c r="M125" s="16" t="s">
        <v>199</v>
      </c>
      <c r="N125" s="34">
        <f ca="1">IF(OFFSET($P$101,COLUMN(P121)-COLUMN($P$101),ROW(P121)-ROW($P$101))="","",OFFSET($P$101,COLUMN(P121)-COLUMN($P$101),ROW(P121)-ROW($P$101)))</f>
      </c>
      <c r="O125" s="44">
        <f t="shared" si="140"/>
      </c>
      <c r="P125" s="33">
        <f ca="1">IF(OFFSET($V$105,COLUMN(V121)-COLUMN($V$105),ROW(V121)-ROW($V$105))="","",OFFSET($V$105,COLUMN(V121)-COLUMN($V$105),ROW(V121)-ROW($V$105)))</f>
      </c>
      <c r="Q125" s="16" t="s">
        <v>199</v>
      </c>
      <c r="R125" s="34">
        <f ca="1">IF(OFFSET($T$105,COLUMN(T121)-COLUMN($T$105),ROW(T121)-ROW($T$105))="","",OFFSET($T$105,COLUMN(T121)-COLUMN($T$105),ROW(T121)-ROW($T$105)))</f>
      </c>
      <c r="S125" s="44">
        <f t="shared" si="141"/>
      </c>
      <c r="T125" s="33">
        <f ca="1">IF(OFFSET($Z$109,COLUMN(Z121)-COLUMN($Z$109),ROW(Z121)-ROW($Z$109))="","",OFFSET($Z$109,COLUMN(Z121)-COLUMN($Z$109),ROW(Z121)-ROW($Z$109)))</f>
      </c>
      <c r="U125" s="16" t="s">
        <v>199</v>
      </c>
      <c r="V125" s="34">
        <f ca="1">IF(OFFSET($X$109,COLUMN(X121)-COLUMN($X$109),ROW(X121)-ROW($X$109))="","",OFFSET($X$109,COLUMN(X121)-COLUMN($X$109),ROW(X121)-ROW($X$109)))</f>
      </c>
      <c r="W125" s="44">
        <f t="shared" si="142"/>
      </c>
      <c r="X125" s="33">
        <f ca="1">IF(OFFSET($AD$113,COLUMN(AD121)-COLUMN($AD$113),ROW(AD121)-ROW($AD$113))="","",OFFSET($AD$113,COLUMN(AD121)-COLUMN($AD$113),ROW(AD121)-ROW($AD$113)))</f>
      </c>
      <c r="Y125" s="16" t="s">
        <v>199</v>
      </c>
      <c r="Z125" s="34">
        <f ca="1">IF(OFFSET($AB$113,COLUMN(AB121)-COLUMN($AB$113),ROW(AB121)-ROW($AB$113))="","",OFFSET($AB$113,COLUMN(AB121)-COLUMN($AB$113),ROW(AB121)-ROW($AB$113)))</f>
      </c>
      <c r="AA125" s="44">
        <f t="shared" si="143"/>
      </c>
      <c r="AB125" s="33">
        <f ca="1">IF(OFFSET($AH$117,COLUMN(AH121)-COLUMN($AH$117),ROW(AH121)-ROW($AH$117))="","",OFFSET($AH$117,COLUMN(AH121)-COLUMN($AH$117),ROW(AH121)-ROW($AH$117)))</f>
      </c>
      <c r="AC125" s="16" t="s">
        <v>199</v>
      </c>
      <c r="AD125" s="34">
        <f ca="1">IF(OFFSET($AF$117,COLUMN(AF121)-COLUMN($AF$117),ROW(AF121)-ROW($AF$117))="","",OFFSET($AF$117,COLUMN(AF121)-COLUMN($AF$117),ROW(AF121)-ROW($AF$117)))</f>
      </c>
      <c r="AE125" s="44">
        <f t="shared" si="144"/>
      </c>
      <c r="AF125" s="33">
        <f ca="1">IF(OFFSET($AL$121,COLUMN(AL121)-COLUMN($AL$121),ROW(AL121)-ROW($AL$121))="","",OFFSET($AL$121,COLUMN(AL121)-COLUMN($AL$121),ROW(AL121)-ROW($AL$121)))</f>
      </c>
      <c r="AG125" s="16" t="s">
        <v>199</v>
      </c>
      <c r="AH125" s="34">
        <f ca="1">IF(OFFSET($AJ$121,COLUMN(AJ121)-COLUMN($AJ$121),ROW(AJ121)-ROW($AJ$121))="","",OFFSET($AJ$121,COLUMN(AJ121)-COLUMN($AJ$121),ROW(AJ121)-ROW($AJ$121)))</f>
      </c>
      <c r="AI125" s="44">
        <f t="shared" si="145"/>
      </c>
      <c r="AJ125" s="159"/>
      <c r="AK125" s="160"/>
      <c r="AL125" s="161"/>
      <c r="AM125" s="162">
        <f t="shared" si="146"/>
      </c>
      <c r="AN125" s="77"/>
      <c r="AO125" s="78"/>
      <c r="AP125" s="78"/>
      <c r="AQ125" s="78"/>
      <c r="AR125" s="98"/>
      <c r="AS125" s="99"/>
      <c r="AT125" s="100"/>
      <c r="AU125" s="78"/>
      <c r="AV125" s="101"/>
    </row>
    <row r="126" spans="3:48" s="1" customFormat="1" ht="13.5" customHeight="1">
      <c r="C126" s="38"/>
      <c r="D126" s="41">
        <f ca="1">IF(OFFSET($H$94,COLUMN(H122)-COLUMN($H$94),ROW(H122)-ROW($H$94))="","",OFFSET($H$94,COLUMN(H122)-COLUMN($H$94),ROW(H122)-ROW($H$94)))</f>
      </c>
      <c r="E126" s="42"/>
      <c r="F126" s="42"/>
      <c r="G126" s="36"/>
      <c r="H126" s="41">
        <f ca="1">IF(OFFSET($L$98,COLUMN(L122)-COLUMN($L$98),ROW(L122)-ROW($L$98))="","",OFFSET($L$98,COLUMN(L122)-COLUMN($L$98),ROW(L122)-ROW($L$98)))</f>
      </c>
      <c r="I126" s="42"/>
      <c r="J126" s="42"/>
      <c r="K126" s="36"/>
      <c r="L126" s="41">
        <f ca="1">IF(OFFSET($P$102,COLUMN(P122)-COLUMN($P$102),ROW(P122)-ROW($P$102))="","",OFFSET($P$102,COLUMN(P122)-COLUMN($P$102),ROW(P122)-ROW($P$102)))</f>
      </c>
      <c r="M126" s="42"/>
      <c r="N126" s="42"/>
      <c r="O126" s="36"/>
      <c r="P126" s="41">
        <f ca="1">IF(OFFSET($T$106,COLUMN(T122)-COLUMN($T$106),ROW(T122)-ROW($T$106))="","",OFFSET($T$106,COLUMN(T122)-COLUMN($T$106),ROW(T122)-ROW($T$106)))</f>
      </c>
      <c r="Q126" s="42"/>
      <c r="R126" s="42"/>
      <c r="S126" s="36"/>
      <c r="T126" s="41">
        <f ca="1">IF(OFFSET($X$110,COLUMN(X122)-COLUMN($X$110),ROW(X122)-ROW($X$110))="","",OFFSET($X$110,COLUMN(X122)-COLUMN($X$110),ROW(X122)-ROW($X$110)))</f>
      </c>
      <c r="U126" s="42"/>
      <c r="V126" s="42"/>
      <c r="W126" s="36"/>
      <c r="X126" s="41">
        <f ca="1">IF(OFFSET($AB$114,COLUMN(AB122)-COLUMN($AB$114),ROW(AB122)-ROW($AB$114))="","",OFFSET($AB$114,COLUMN(AB122)-COLUMN($AB$114),ROW(AB122)-ROW($AB$114)))</f>
      </c>
      <c r="Y126" s="42"/>
      <c r="Z126" s="42"/>
      <c r="AA126" s="36"/>
      <c r="AB126" s="41">
        <f ca="1">IF(OFFSET($AF$118,COLUMN(AF122)-COLUMN($AF$118),ROW(AF122)-ROW($AF$118))="","",OFFSET($AF$118,COLUMN(AF122)-COLUMN($AF$118),ROW(AF122)-ROW($AF$118)))</f>
      </c>
      <c r="AC126" s="42"/>
      <c r="AD126" s="42"/>
      <c r="AE126" s="36"/>
      <c r="AF126" s="41">
        <f ca="1">IF(OFFSET($AJ$122,COLUMN(AJ122)-COLUMN($AJ$122),ROW(AJ122)-ROW($AJ$122))="","",OFFSET($AJ$122,COLUMN(AJ122)-COLUMN($AJ$122),ROW(AJ122)-ROW($AJ$122)))</f>
      </c>
      <c r="AG126" s="42"/>
      <c r="AH126" s="42"/>
      <c r="AI126" s="36"/>
      <c r="AJ126" s="163"/>
      <c r="AK126" s="164"/>
      <c r="AL126" s="164"/>
      <c r="AM126" s="165"/>
      <c r="AN126" s="77"/>
      <c r="AO126" s="78">
        <f>AO124*$AO$2</f>
        <v>0</v>
      </c>
      <c r="AP126" s="78">
        <f>AP124*$AP$2</f>
        <v>0</v>
      </c>
      <c r="AQ126" s="78">
        <f>AQ124*$AQ$2</f>
        <v>0</v>
      </c>
      <c r="AR126" s="98"/>
      <c r="AS126" s="99"/>
      <c r="AT126" s="100"/>
      <c r="AU126" s="78"/>
      <c r="AV126" s="101"/>
    </row>
    <row r="127" spans="3:48" s="1" customFormat="1" ht="13.5" customHeight="1">
      <c r="C127" s="38"/>
      <c r="D127" s="48">
        <f ca="1">IF(OFFSET($J$95,COLUMN($J$95)-COLUMN($J$95),ROW(J123)-ROW($J$95))="","",OFFSET($J$95,COLUMN($J$95)-COLUMN($J$95),ROW(J123)-ROW($J$95)))</f>
      </c>
      <c r="E127" s="49" t="s">
        <v>199</v>
      </c>
      <c r="F127" s="50">
        <f ca="1">IF(OFFSET($H$95,COLUMN(H123)-COLUMN($H$95),ROW(H123)-ROW($H$95))="","",OFFSET($H$95,COLUMN(H123)-COLUMN($H$95),ROW(H123)-ROW($H$95)))</f>
      </c>
      <c r="G127" s="51">
        <f t="shared" si="138"/>
      </c>
      <c r="H127" s="48">
        <f ca="1">IF(OFFSET($N$99,COLUMN($N$57)-COLUMN($N$99),ROW(N123)-ROW($N$99))="","",OFFSET($N$99,COLUMN($N$99)-COLUMN($N$99),ROW(N123)-ROW($N$99)))</f>
      </c>
      <c r="I127" s="49" t="s">
        <v>199</v>
      </c>
      <c r="J127" s="50">
        <f ca="1">IF(OFFSET($L$99,COLUMN(L123)-COLUMN($L$99),ROW(L123)-ROW($L$99))="","",OFFSET($L$99,COLUMN(L123)-COLUMN($L$99),ROW(L123)-ROW($L$99)))</f>
      </c>
      <c r="K127" s="51">
        <f t="shared" si="139"/>
      </c>
      <c r="L127" s="48">
        <f ca="1">IF(OFFSET($R$103,COLUMN(R123)-COLUMN($R$103),ROW(R123)-ROW($R$103))="","",OFFSET($R$103,COLUMN(R123)-COLUMN($R$103),ROW(R123)-ROW($R$103)))</f>
      </c>
      <c r="M127" s="49" t="s">
        <v>199</v>
      </c>
      <c r="N127" s="50">
        <f ca="1">IF(OFFSET($P$103,COLUMN(P123)-COLUMN($P$103),ROW(P123)-ROW($P$103))="","",OFFSET($P$103,COLUMN(P123)-COLUMN($P$103),ROW(P123)-ROW($P$103)))</f>
      </c>
      <c r="O127" s="51">
        <f t="shared" si="140"/>
      </c>
      <c r="P127" s="48">
        <f ca="1">IF(OFFSET($V$107,COLUMN(V123)-COLUMN($V$107),ROW(V123)-ROW($V$107))="","",OFFSET($V$107,COLUMN(V123)-COLUMN($V$107),ROW(V123)-ROW($V$107)))</f>
      </c>
      <c r="Q127" s="49" t="s">
        <v>199</v>
      </c>
      <c r="R127" s="50">
        <f ca="1">IF(OFFSET($T$107,COLUMN(T123)-COLUMN($T$107),ROW(T123)-ROW($T$107))="","",OFFSET($T$107,COLUMN(T123)-COLUMN($T$107),ROW(T123)-ROW($T$107)))</f>
      </c>
      <c r="S127" s="51">
        <f t="shared" si="141"/>
      </c>
      <c r="T127" s="48">
        <f ca="1">IF(OFFSET($Z$111,COLUMN(Z123)-COLUMN($Z$111),ROW(Z123)-ROW($Z$111))="","",OFFSET($Z$111,COLUMN(Z123)-COLUMN($Z$111),ROW(Z123)-ROW($Z$111)))</f>
      </c>
      <c r="U127" s="49" t="s">
        <v>199</v>
      </c>
      <c r="V127" s="50">
        <f ca="1">IF(OFFSET($X$111,COLUMN(X123)-COLUMN($X$111),ROW(X123)-ROW($X$111))="","",OFFSET($X$111,COLUMN(X123)-COLUMN($X$111),ROW(X123)-ROW($X$111)))</f>
      </c>
      <c r="W127" s="51">
        <f t="shared" si="142"/>
      </c>
      <c r="X127" s="48">
        <f ca="1">IF(OFFSET($AD$115,COLUMN(AD123)-COLUMN($AD$115),ROW(AD123)-ROW($AD$115))="","",OFFSET($AD$115,COLUMN(AD123)-COLUMN($AD$115),ROW(AD123)-ROW($AD$115)))</f>
      </c>
      <c r="Y127" s="49" t="s">
        <v>199</v>
      </c>
      <c r="Z127" s="50">
        <f ca="1">IF(OFFSET($T$115,COLUMN(AB123)-COLUMN($T$115),ROW(AB123)-ROW($T$115))="","",OFFSET($T$115,COLUMN(AB123)-COLUMN($T$115),ROW(AB123)-ROW($T$115)))</f>
      </c>
      <c r="AA127" s="51">
        <f t="shared" si="143"/>
      </c>
      <c r="AB127" s="48">
        <f ca="1">IF(OFFSET($AH$119,COLUMN(AH123)-COLUMN($AH$119),ROW(AH123)-ROW($AH$119))="","",OFFSET($AH$119,COLUMN(AH123)-COLUMN($AH$119),ROW(AH123)-ROW($AH$119)))</f>
      </c>
      <c r="AC127" s="49" t="s">
        <v>199</v>
      </c>
      <c r="AD127" s="50">
        <f ca="1">IF(OFFSET($AF$119,COLUMN(AF123)-COLUMN($AF$119),ROW(AF123)-ROW($AF$119))="","",OFFSET($AF$119,COLUMN(AF123)-COLUMN($AF$119),ROW(AF123)-ROW($AF$119)))</f>
      </c>
      <c r="AE127" s="51">
        <f t="shared" si="144"/>
      </c>
      <c r="AF127" s="48">
        <f ca="1">IF(OFFSET($AL$123,COLUMN(AL123)-COLUMN($AL$123),ROW(AL123)-ROW($AL$123))="","",OFFSET($AL$123,COLUMN(AL123)-COLUMN($AL$123),ROW(AL123)-ROW($AL$123)))</f>
      </c>
      <c r="AG127" s="49" t="s">
        <v>199</v>
      </c>
      <c r="AH127" s="50">
        <f ca="1">IF(OFFSET($AJ$123,COLUMN(AJ123)-COLUMN($AJ$123),ROW(AJ123)-ROW($AJ$123))="","",OFFSET($AJ$123,COLUMN(AJ123)-COLUMN($AJ$123),ROW(AJ123)-ROW($AJ$123)))</f>
      </c>
      <c r="AI127" s="51">
        <f t="shared" si="145"/>
      </c>
      <c r="AJ127" s="233"/>
      <c r="AK127" s="234"/>
      <c r="AL127" s="235"/>
      <c r="AM127" s="236">
        <f t="shared" si="146"/>
      </c>
      <c r="AN127" s="86"/>
      <c r="AO127" s="87"/>
      <c r="AP127" s="87"/>
      <c r="AQ127" s="87"/>
      <c r="AR127" s="105"/>
      <c r="AS127" s="106"/>
      <c r="AT127" s="107"/>
      <c r="AU127" s="87"/>
      <c r="AV127" s="108"/>
    </row>
  </sheetData>
  <sheetProtection/>
  <mergeCells count="889">
    <mergeCell ref="D8:F8"/>
    <mergeCell ref="H8:J8"/>
    <mergeCell ref="L8:N8"/>
    <mergeCell ref="P8:R8"/>
    <mergeCell ref="T8:V8"/>
    <mergeCell ref="X8:Z8"/>
    <mergeCell ref="AB8:AD8"/>
    <mergeCell ref="AF8:AH8"/>
    <mergeCell ref="AJ8:AL8"/>
    <mergeCell ref="D10:F10"/>
    <mergeCell ref="H10:J10"/>
    <mergeCell ref="L10:N10"/>
    <mergeCell ref="P10:R10"/>
    <mergeCell ref="T10:V10"/>
    <mergeCell ref="X10:Z10"/>
    <mergeCell ref="AB10:AD10"/>
    <mergeCell ref="AF10:AH10"/>
    <mergeCell ref="AJ10:AL10"/>
    <mergeCell ref="D12:F12"/>
    <mergeCell ref="H12:J12"/>
    <mergeCell ref="L12:N12"/>
    <mergeCell ref="P12:R12"/>
    <mergeCell ref="T12:V12"/>
    <mergeCell ref="X12:Z12"/>
    <mergeCell ref="AB12:AD12"/>
    <mergeCell ref="AF12:AH12"/>
    <mergeCell ref="AJ12:AL12"/>
    <mergeCell ref="D14:F14"/>
    <mergeCell ref="H14:J14"/>
    <mergeCell ref="L14:N14"/>
    <mergeCell ref="P14:R14"/>
    <mergeCell ref="T14:V14"/>
    <mergeCell ref="X14:Z14"/>
    <mergeCell ref="AB14:AD14"/>
    <mergeCell ref="AF14:AH14"/>
    <mergeCell ref="AJ14:AL14"/>
    <mergeCell ref="D16:F16"/>
    <mergeCell ref="H16:J16"/>
    <mergeCell ref="L16:N16"/>
    <mergeCell ref="P16:R16"/>
    <mergeCell ref="T16:V16"/>
    <mergeCell ref="X16:Z16"/>
    <mergeCell ref="AB16:AD16"/>
    <mergeCell ref="AF16:AH16"/>
    <mergeCell ref="AJ16:AL16"/>
    <mergeCell ref="D18:F18"/>
    <mergeCell ref="H18:J18"/>
    <mergeCell ref="L18:N18"/>
    <mergeCell ref="P18:R18"/>
    <mergeCell ref="T18:V18"/>
    <mergeCell ref="X18:Z18"/>
    <mergeCell ref="AB18:AD18"/>
    <mergeCell ref="AF18:AH18"/>
    <mergeCell ref="AJ18:AL18"/>
    <mergeCell ref="D20:F20"/>
    <mergeCell ref="H20:J20"/>
    <mergeCell ref="L20:N20"/>
    <mergeCell ref="P20:R20"/>
    <mergeCell ref="T20:V20"/>
    <mergeCell ref="X20:Z20"/>
    <mergeCell ref="AB20:AD20"/>
    <mergeCell ref="AF20:AH20"/>
    <mergeCell ref="AJ20:AL20"/>
    <mergeCell ref="D22:F22"/>
    <mergeCell ref="H22:J22"/>
    <mergeCell ref="L22:N22"/>
    <mergeCell ref="P22:R22"/>
    <mergeCell ref="T22:V22"/>
    <mergeCell ref="X22:Z22"/>
    <mergeCell ref="AB22:AD22"/>
    <mergeCell ref="AF22:AH22"/>
    <mergeCell ref="AJ22:AL22"/>
    <mergeCell ref="D24:F24"/>
    <mergeCell ref="H24:J24"/>
    <mergeCell ref="L24:N24"/>
    <mergeCell ref="P24:R24"/>
    <mergeCell ref="T24:V24"/>
    <mergeCell ref="X24:Z24"/>
    <mergeCell ref="AB24:AD24"/>
    <mergeCell ref="AF24:AH24"/>
    <mergeCell ref="AJ24:AL24"/>
    <mergeCell ref="D26:F26"/>
    <mergeCell ref="H26:J26"/>
    <mergeCell ref="L26:N26"/>
    <mergeCell ref="P26:R26"/>
    <mergeCell ref="T26:V26"/>
    <mergeCell ref="X26:Z26"/>
    <mergeCell ref="AB26:AD26"/>
    <mergeCell ref="AF26:AH26"/>
    <mergeCell ref="AJ26:AL26"/>
    <mergeCell ref="D28:F28"/>
    <mergeCell ref="H28:J28"/>
    <mergeCell ref="L28:N28"/>
    <mergeCell ref="P28:R28"/>
    <mergeCell ref="T28:V28"/>
    <mergeCell ref="X28:Z28"/>
    <mergeCell ref="AB28:AD28"/>
    <mergeCell ref="AF28:AH28"/>
    <mergeCell ref="AJ28:AL28"/>
    <mergeCell ref="D30:F30"/>
    <mergeCell ref="H30:I30"/>
    <mergeCell ref="L30:N30"/>
    <mergeCell ref="P30:R30"/>
    <mergeCell ref="T30:V30"/>
    <mergeCell ref="X30:Z30"/>
    <mergeCell ref="AB30:AD30"/>
    <mergeCell ref="AF30:AH30"/>
    <mergeCell ref="AJ30:AL30"/>
    <mergeCell ref="D32:F32"/>
    <mergeCell ref="H32:J32"/>
    <mergeCell ref="L32:N32"/>
    <mergeCell ref="P32:R32"/>
    <mergeCell ref="T32:V32"/>
    <mergeCell ref="X32:Z32"/>
    <mergeCell ref="AB32:AD32"/>
    <mergeCell ref="AF32:AH32"/>
    <mergeCell ref="AJ32:AL32"/>
    <mergeCell ref="D34:F34"/>
    <mergeCell ref="H34:J34"/>
    <mergeCell ref="L34:N34"/>
    <mergeCell ref="P34:R34"/>
    <mergeCell ref="T34:V34"/>
    <mergeCell ref="X34:Z34"/>
    <mergeCell ref="AB34:AD34"/>
    <mergeCell ref="AF34:AH34"/>
    <mergeCell ref="AJ34:AL34"/>
    <mergeCell ref="D36:F36"/>
    <mergeCell ref="H36:J36"/>
    <mergeCell ref="L36:N36"/>
    <mergeCell ref="P36:R36"/>
    <mergeCell ref="T36:V36"/>
    <mergeCell ref="X36:Z36"/>
    <mergeCell ref="AB36:AD36"/>
    <mergeCell ref="AF36:AH36"/>
    <mergeCell ref="AJ36:AL36"/>
    <mergeCell ref="D38:F38"/>
    <mergeCell ref="H38:J38"/>
    <mergeCell ref="L38:N38"/>
    <mergeCell ref="P38:R38"/>
    <mergeCell ref="T38:V38"/>
    <mergeCell ref="X38:Z38"/>
    <mergeCell ref="AB38:AD38"/>
    <mergeCell ref="AF38:AH38"/>
    <mergeCell ref="AJ38:AL38"/>
    <mergeCell ref="D40:F40"/>
    <mergeCell ref="H40:J40"/>
    <mergeCell ref="L40:N40"/>
    <mergeCell ref="P40:R40"/>
    <mergeCell ref="T40:V40"/>
    <mergeCell ref="X40:Z40"/>
    <mergeCell ref="AB40:AD40"/>
    <mergeCell ref="AF40:AH40"/>
    <mergeCell ref="AJ40:AL40"/>
    <mergeCell ref="D42:F42"/>
    <mergeCell ref="H42:J42"/>
    <mergeCell ref="L42:N42"/>
    <mergeCell ref="P42:R42"/>
    <mergeCell ref="T42:V42"/>
    <mergeCell ref="X42:Z42"/>
    <mergeCell ref="AB42:AD42"/>
    <mergeCell ref="AF42:AH42"/>
    <mergeCell ref="AJ42:AL42"/>
    <mergeCell ref="D50:F50"/>
    <mergeCell ref="H50:J50"/>
    <mergeCell ref="L50:N50"/>
    <mergeCell ref="P50:R50"/>
    <mergeCell ref="T50:V50"/>
    <mergeCell ref="X50:Z50"/>
    <mergeCell ref="AB50:AD50"/>
    <mergeCell ref="AF50:AH50"/>
    <mergeCell ref="AJ50:AL50"/>
    <mergeCell ref="D52:F52"/>
    <mergeCell ref="H52:J52"/>
    <mergeCell ref="L52:N52"/>
    <mergeCell ref="P52:R52"/>
    <mergeCell ref="T52:V52"/>
    <mergeCell ref="X52:Z52"/>
    <mergeCell ref="AB52:AD52"/>
    <mergeCell ref="AF52:AH52"/>
    <mergeCell ref="AJ52:AL52"/>
    <mergeCell ref="D54:F54"/>
    <mergeCell ref="H54:J54"/>
    <mergeCell ref="L54:N54"/>
    <mergeCell ref="P54:R54"/>
    <mergeCell ref="T54:V54"/>
    <mergeCell ref="X54:Z54"/>
    <mergeCell ref="AB54:AD54"/>
    <mergeCell ref="AF54:AH54"/>
    <mergeCell ref="AJ54:AL54"/>
    <mergeCell ref="D56:F56"/>
    <mergeCell ref="H56:J56"/>
    <mergeCell ref="L56:N56"/>
    <mergeCell ref="P56:R56"/>
    <mergeCell ref="T56:V56"/>
    <mergeCell ref="X56:Z56"/>
    <mergeCell ref="AB56:AD56"/>
    <mergeCell ref="AF56:AH56"/>
    <mergeCell ref="AJ56:AL56"/>
    <mergeCell ref="D58:F58"/>
    <mergeCell ref="H58:J58"/>
    <mergeCell ref="L58:N58"/>
    <mergeCell ref="P58:R58"/>
    <mergeCell ref="T58:V58"/>
    <mergeCell ref="X58:Z58"/>
    <mergeCell ref="AB58:AD58"/>
    <mergeCell ref="AF58:AH58"/>
    <mergeCell ref="AJ58:AL58"/>
    <mergeCell ref="D60:F60"/>
    <mergeCell ref="H60:J60"/>
    <mergeCell ref="L60:N60"/>
    <mergeCell ref="P60:R60"/>
    <mergeCell ref="T60:V60"/>
    <mergeCell ref="X60:Z60"/>
    <mergeCell ref="AB60:AD60"/>
    <mergeCell ref="AF60:AH60"/>
    <mergeCell ref="AJ60:AL60"/>
    <mergeCell ref="D62:F62"/>
    <mergeCell ref="H62:J62"/>
    <mergeCell ref="L62:N62"/>
    <mergeCell ref="P62:R62"/>
    <mergeCell ref="T62:V62"/>
    <mergeCell ref="X62:Z62"/>
    <mergeCell ref="AB62:AD62"/>
    <mergeCell ref="AF62:AH62"/>
    <mergeCell ref="AJ62:AL62"/>
    <mergeCell ref="D64:F64"/>
    <mergeCell ref="H64:J64"/>
    <mergeCell ref="L64:N64"/>
    <mergeCell ref="P64:R64"/>
    <mergeCell ref="T64:V64"/>
    <mergeCell ref="X64:Z64"/>
    <mergeCell ref="AB64:AD64"/>
    <mergeCell ref="AF64:AH64"/>
    <mergeCell ref="AJ64:AL64"/>
    <mergeCell ref="D66:F66"/>
    <mergeCell ref="H66:J66"/>
    <mergeCell ref="L66:N66"/>
    <mergeCell ref="P66:R66"/>
    <mergeCell ref="T66:V66"/>
    <mergeCell ref="X66:Z66"/>
    <mergeCell ref="AB66:AD66"/>
    <mergeCell ref="AF66:AH66"/>
    <mergeCell ref="AJ66:AL66"/>
    <mergeCell ref="D68:F68"/>
    <mergeCell ref="H68:J68"/>
    <mergeCell ref="L68:N68"/>
    <mergeCell ref="P68:R68"/>
    <mergeCell ref="T68:V68"/>
    <mergeCell ref="X68:Z68"/>
    <mergeCell ref="AB68:AD68"/>
    <mergeCell ref="AF68:AH68"/>
    <mergeCell ref="AJ68:AL68"/>
    <mergeCell ref="D70:F70"/>
    <mergeCell ref="H70:J70"/>
    <mergeCell ref="L70:N70"/>
    <mergeCell ref="P70:R70"/>
    <mergeCell ref="T70:V70"/>
    <mergeCell ref="X70:Z70"/>
    <mergeCell ref="AB70:AD70"/>
    <mergeCell ref="AF70:AH70"/>
    <mergeCell ref="AJ70:AL70"/>
    <mergeCell ref="D72:F72"/>
    <mergeCell ref="H72:J72"/>
    <mergeCell ref="L72:N72"/>
    <mergeCell ref="P72:R72"/>
    <mergeCell ref="T72:V72"/>
    <mergeCell ref="X72:Z72"/>
    <mergeCell ref="AB72:AD72"/>
    <mergeCell ref="AF72:AH72"/>
    <mergeCell ref="AJ72:AL72"/>
    <mergeCell ref="D74:F74"/>
    <mergeCell ref="H74:J74"/>
    <mergeCell ref="L74:N74"/>
    <mergeCell ref="P74:R74"/>
    <mergeCell ref="T74:V74"/>
    <mergeCell ref="X74:Z74"/>
    <mergeCell ref="AB74:AD74"/>
    <mergeCell ref="AF74:AH74"/>
    <mergeCell ref="AJ74:AL74"/>
    <mergeCell ref="D76:F76"/>
    <mergeCell ref="H76:J76"/>
    <mergeCell ref="L76:N76"/>
    <mergeCell ref="P76:R76"/>
    <mergeCell ref="T76:V76"/>
    <mergeCell ref="X76:Z76"/>
    <mergeCell ref="AB76:AD76"/>
    <mergeCell ref="AF76:AH76"/>
    <mergeCell ref="AJ76:AL76"/>
    <mergeCell ref="D78:F78"/>
    <mergeCell ref="H78:J78"/>
    <mergeCell ref="L78:N78"/>
    <mergeCell ref="P78:R78"/>
    <mergeCell ref="T78:V78"/>
    <mergeCell ref="X78:Z78"/>
    <mergeCell ref="AB78:AD78"/>
    <mergeCell ref="AJ78:AL78"/>
    <mergeCell ref="D80:F80"/>
    <mergeCell ref="H80:J80"/>
    <mergeCell ref="L80:N80"/>
    <mergeCell ref="P80:R80"/>
    <mergeCell ref="T80:V80"/>
    <mergeCell ref="X80:Z80"/>
    <mergeCell ref="AB80:AD80"/>
    <mergeCell ref="AJ80:AL80"/>
    <mergeCell ref="D82:F82"/>
    <mergeCell ref="H82:J82"/>
    <mergeCell ref="L82:N82"/>
    <mergeCell ref="P82:R82"/>
    <mergeCell ref="T82:V82"/>
    <mergeCell ref="X82:Z82"/>
    <mergeCell ref="AB82:AD82"/>
    <mergeCell ref="AF82:AH82"/>
    <mergeCell ref="D84:F84"/>
    <mergeCell ref="H84:J84"/>
    <mergeCell ref="L84:N84"/>
    <mergeCell ref="P84:R84"/>
    <mergeCell ref="T84:V84"/>
    <mergeCell ref="X84:Z84"/>
    <mergeCell ref="AB84:AD84"/>
    <mergeCell ref="AF84:AH84"/>
    <mergeCell ref="D92:F92"/>
    <mergeCell ref="H92:J92"/>
    <mergeCell ref="L92:N92"/>
    <mergeCell ref="P92:R92"/>
    <mergeCell ref="T92:V92"/>
    <mergeCell ref="X92:Z92"/>
    <mergeCell ref="AB92:AD92"/>
    <mergeCell ref="AF92:AH92"/>
    <mergeCell ref="AJ92:AL92"/>
    <mergeCell ref="D94:F94"/>
    <mergeCell ref="H94:J94"/>
    <mergeCell ref="L94:N94"/>
    <mergeCell ref="P94:R94"/>
    <mergeCell ref="T94:V94"/>
    <mergeCell ref="X94:Z94"/>
    <mergeCell ref="AB94:AD94"/>
    <mergeCell ref="AF94:AH94"/>
    <mergeCell ref="AJ94:AL94"/>
    <mergeCell ref="D96:F96"/>
    <mergeCell ref="H96:J96"/>
    <mergeCell ref="L96:N96"/>
    <mergeCell ref="P96:R96"/>
    <mergeCell ref="T96:V96"/>
    <mergeCell ref="X96:Z96"/>
    <mergeCell ref="AB96:AD96"/>
    <mergeCell ref="AF96:AH96"/>
    <mergeCell ref="AJ96:AL96"/>
    <mergeCell ref="D98:F98"/>
    <mergeCell ref="H98:J98"/>
    <mergeCell ref="L98:N98"/>
    <mergeCell ref="P98:R98"/>
    <mergeCell ref="T98:V98"/>
    <mergeCell ref="X98:Z98"/>
    <mergeCell ref="AB98:AD98"/>
    <mergeCell ref="AF98:AH98"/>
    <mergeCell ref="AJ98:AL98"/>
    <mergeCell ref="D100:F100"/>
    <mergeCell ref="H100:J100"/>
    <mergeCell ref="L100:N100"/>
    <mergeCell ref="P100:R100"/>
    <mergeCell ref="T100:V100"/>
    <mergeCell ref="X100:Z100"/>
    <mergeCell ref="AB100:AD100"/>
    <mergeCell ref="AF100:AH100"/>
    <mergeCell ref="AJ100:AL100"/>
    <mergeCell ref="D102:F102"/>
    <mergeCell ref="H102:J102"/>
    <mergeCell ref="L102:N102"/>
    <mergeCell ref="P102:R102"/>
    <mergeCell ref="T102:V102"/>
    <mergeCell ref="X102:Z102"/>
    <mergeCell ref="AB102:AD102"/>
    <mergeCell ref="AF102:AH102"/>
    <mergeCell ref="AJ102:AL102"/>
    <mergeCell ref="D104:F104"/>
    <mergeCell ref="H104:J104"/>
    <mergeCell ref="L104:N104"/>
    <mergeCell ref="P104:R104"/>
    <mergeCell ref="T104:V104"/>
    <mergeCell ref="X104:Z104"/>
    <mergeCell ref="AB104:AD104"/>
    <mergeCell ref="AF104:AH104"/>
    <mergeCell ref="AJ104:AL104"/>
    <mergeCell ref="D106:F106"/>
    <mergeCell ref="H106:I106"/>
    <mergeCell ref="L106:N106"/>
    <mergeCell ref="P106:R106"/>
    <mergeCell ref="T106:V106"/>
    <mergeCell ref="X106:Z106"/>
    <mergeCell ref="AB106:AD106"/>
    <mergeCell ref="AF106:AH106"/>
    <mergeCell ref="AJ106:AL106"/>
    <mergeCell ref="D108:F108"/>
    <mergeCell ref="H108:J108"/>
    <mergeCell ref="L108:N108"/>
    <mergeCell ref="P108:R108"/>
    <mergeCell ref="T108:V108"/>
    <mergeCell ref="X108:Z108"/>
    <mergeCell ref="AB108:AD108"/>
    <mergeCell ref="AF108:AH108"/>
    <mergeCell ref="AJ108:AL108"/>
    <mergeCell ref="D110:F110"/>
    <mergeCell ref="H110:J110"/>
    <mergeCell ref="L110:N110"/>
    <mergeCell ref="P110:R110"/>
    <mergeCell ref="T110:V110"/>
    <mergeCell ref="X110:Z110"/>
    <mergeCell ref="AB110:AD110"/>
    <mergeCell ref="AF110:AH110"/>
    <mergeCell ref="AJ110:AL110"/>
    <mergeCell ref="D112:F112"/>
    <mergeCell ref="H112:J112"/>
    <mergeCell ref="L112:N112"/>
    <mergeCell ref="P112:R112"/>
    <mergeCell ref="T112:V112"/>
    <mergeCell ref="X112:Z112"/>
    <mergeCell ref="AB112:AD112"/>
    <mergeCell ref="AF112:AH112"/>
    <mergeCell ref="AJ112:AL112"/>
    <mergeCell ref="D114:F114"/>
    <mergeCell ref="H114:J114"/>
    <mergeCell ref="L114:N114"/>
    <mergeCell ref="P114:R114"/>
    <mergeCell ref="T114:V114"/>
    <mergeCell ref="X114:Z114"/>
    <mergeCell ref="AB114:AD114"/>
    <mergeCell ref="AF114:AH114"/>
    <mergeCell ref="AJ114:AL114"/>
    <mergeCell ref="D116:F116"/>
    <mergeCell ref="H116:J116"/>
    <mergeCell ref="L116:N116"/>
    <mergeCell ref="P116:R116"/>
    <mergeCell ref="T116:V116"/>
    <mergeCell ref="X116:Z116"/>
    <mergeCell ref="AB116:AD116"/>
    <mergeCell ref="AF116:AH116"/>
    <mergeCell ref="AJ116:AL116"/>
    <mergeCell ref="D118:F118"/>
    <mergeCell ref="H118:J118"/>
    <mergeCell ref="L118:N118"/>
    <mergeCell ref="P118:R118"/>
    <mergeCell ref="T118:V118"/>
    <mergeCell ref="X118:Z118"/>
    <mergeCell ref="AB118:AD118"/>
    <mergeCell ref="AF118:AH118"/>
    <mergeCell ref="AJ118:AL118"/>
    <mergeCell ref="D120:F120"/>
    <mergeCell ref="H120:J120"/>
    <mergeCell ref="L120:N120"/>
    <mergeCell ref="P120:R120"/>
    <mergeCell ref="T120:V120"/>
    <mergeCell ref="X120:Z120"/>
    <mergeCell ref="AB120:AD120"/>
    <mergeCell ref="AJ120:AL120"/>
    <mergeCell ref="D122:F122"/>
    <mergeCell ref="H122:J122"/>
    <mergeCell ref="L122:N122"/>
    <mergeCell ref="P122:R122"/>
    <mergeCell ref="T122:V122"/>
    <mergeCell ref="X122:Z122"/>
    <mergeCell ref="AB122:AD122"/>
    <mergeCell ref="AJ122:AL122"/>
    <mergeCell ref="D124:F124"/>
    <mergeCell ref="H124:J124"/>
    <mergeCell ref="L124:N124"/>
    <mergeCell ref="P124:R124"/>
    <mergeCell ref="T124:V124"/>
    <mergeCell ref="X124:Z124"/>
    <mergeCell ref="AB124:AD124"/>
    <mergeCell ref="AF124:AH124"/>
    <mergeCell ref="D126:F126"/>
    <mergeCell ref="H126:J126"/>
    <mergeCell ref="L126:N126"/>
    <mergeCell ref="P126:R126"/>
    <mergeCell ref="T126:V126"/>
    <mergeCell ref="X126:Z126"/>
    <mergeCell ref="AB126:AD126"/>
    <mergeCell ref="AF126:AH126"/>
    <mergeCell ref="C6:C7"/>
    <mergeCell ref="C8:C11"/>
    <mergeCell ref="C12:C15"/>
    <mergeCell ref="C16:C19"/>
    <mergeCell ref="C20:C23"/>
    <mergeCell ref="C24:C27"/>
    <mergeCell ref="C28:C31"/>
    <mergeCell ref="C32:C35"/>
    <mergeCell ref="C36:C39"/>
    <mergeCell ref="C40:C43"/>
    <mergeCell ref="C48:C49"/>
    <mergeCell ref="C50:C53"/>
    <mergeCell ref="C54:C57"/>
    <mergeCell ref="C58:C61"/>
    <mergeCell ref="C62:C65"/>
    <mergeCell ref="C66:C69"/>
    <mergeCell ref="C70:C73"/>
    <mergeCell ref="C74:C77"/>
    <mergeCell ref="C78:C81"/>
    <mergeCell ref="C82:C85"/>
    <mergeCell ref="C90:C91"/>
    <mergeCell ref="C92:C95"/>
    <mergeCell ref="C96:C99"/>
    <mergeCell ref="C100:C103"/>
    <mergeCell ref="C104:C107"/>
    <mergeCell ref="C108:C111"/>
    <mergeCell ref="C112:C115"/>
    <mergeCell ref="C116:C119"/>
    <mergeCell ref="C120:C123"/>
    <mergeCell ref="C124:C127"/>
    <mergeCell ref="AN6:AN7"/>
    <mergeCell ref="AN8:AN11"/>
    <mergeCell ref="AN12:AN15"/>
    <mergeCell ref="AN16:AN19"/>
    <mergeCell ref="AN20:AN23"/>
    <mergeCell ref="AN24:AN27"/>
    <mergeCell ref="AN28:AN31"/>
    <mergeCell ref="AN32:AN35"/>
    <mergeCell ref="AN36:AN39"/>
    <mergeCell ref="AN40:AN43"/>
    <mergeCell ref="AN48:AN49"/>
    <mergeCell ref="AN50:AN53"/>
    <mergeCell ref="AN54:AN57"/>
    <mergeCell ref="AN58:AN61"/>
    <mergeCell ref="AN62:AN65"/>
    <mergeCell ref="AN66:AN69"/>
    <mergeCell ref="AN70:AN73"/>
    <mergeCell ref="AN74:AN77"/>
    <mergeCell ref="AN78:AN81"/>
    <mergeCell ref="AN82:AN85"/>
    <mergeCell ref="AN90:AN91"/>
    <mergeCell ref="AN92:AN95"/>
    <mergeCell ref="AN96:AN99"/>
    <mergeCell ref="AN100:AN103"/>
    <mergeCell ref="AN104:AN107"/>
    <mergeCell ref="AN108:AN111"/>
    <mergeCell ref="AN112:AN115"/>
    <mergeCell ref="AN116:AN119"/>
    <mergeCell ref="AN120:AN123"/>
    <mergeCell ref="AN124:AN127"/>
    <mergeCell ref="AO6:AO7"/>
    <mergeCell ref="AO8:AO9"/>
    <mergeCell ref="AO10:AO11"/>
    <mergeCell ref="AO12:AO13"/>
    <mergeCell ref="AO14:AO15"/>
    <mergeCell ref="AO16:AO17"/>
    <mergeCell ref="AO18:AO19"/>
    <mergeCell ref="AO20:AO21"/>
    <mergeCell ref="AO22:AO23"/>
    <mergeCell ref="AO24:AO25"/>
    <mergeCell ref="AO26:AO27"/>
    <mergeCell ref="AO28:AO29"/>
    <mergeCell ref="AO30:AO31"/>
    <mergeCell ref="AO32:AO33"/>
    <mergeCell ref="AO34:AO35"/>
    <mergeCell ref="AO36:AO37"/>
    <mergeCell ref="AO38:AO39"/>
    <mergeCell ref="AO40:AO41"/>
    <mergeCell ref="AO42:AO43"/>
    <mergeCell ref="AO48:AO49"/>
    <mergeCell ref="AO50:AO51"/>
    <mergeCell ref="AO52:AO53"/>
    <mergeCell ref="AO54:AO55"/>
    <mergeCell ref="AO56:AO57"/>
    <mergeCell ref="AO58:AO59"/>
    <mergeCell ref="AO60:AO61"/>
    <mergeCell ref="AO62:AO63"/>
    <mergeCell ref="AO64:AO65"/>
    <mergeCell ref="AO66:AO67"/>
    <mergeCell ref="AO68:AO69"/>
    <mergeCell ref="AO70:AO71"/>
    <mergeCell ref="AO72:AO73"/>
    <mergeCell ref="AO74:AO75"/>
    <mergeCell ref="AO76:AO77"/>
    <mergeCell ref="AO78:AO79"/>
    <mergeCell ref="AO80:AO81"/>
    <mergeCell ref="AO82:AO83"/>
    <mergeCell ref="AO84:AO85"/>
    <mergeCell ref="AO90:AO91"/>
    <mergeCell ref="AO92:AO93"/>
    <mergeCell ref="AO94:AO95"/>
    <mergeCell ref="AO96:AO97"/>
    <mergeCell ref="AO98:AO99"/>
    <mergeCell ref="AO100:AO101"/>
    <mergeCell ref="AO102:AO103"/>
    <mergeCell ref="AO104:AO105"/>
    <mergeCell ref="AO106:AO107"/>
    <mergeCell ref="AO108:AO109"/>
    <mergeCell ref="AO110:AO111"/>
    <mergeCell ref="AO112:AO113"/>
    <mergeCell ref="AO114:AO115"/>
    <mergeCell ref="AO116:AO117"/>
    <mergeCell ref="AO118:AO119"/>
    <mergeCell ref="AO120:AO121"/>
    <mergeCell ref="AO122:AO123"/>
    <mergeCell ref="AO124:AO125"/>
    <mergeCell ref="AO126:AO127"/>
    <mergeCell ref="AP6:AP7"/>
    <mergeCell ref="AP8:AP9"/>
    <mergeCell ref="AP10:AP11"/>
    <mergeCell ref="AP12:AP13"/>
    <mergeCell ref="AP14:AP15"/>
    <mergeCell ref="AP16:AP17"/>
    <mergeCell ref="AP18:AP19"/>
    <mergeCell ref="AP20:AP21"/>
    <mergeCell ref="AP22:AP23"/>
    <mergeCell ref="AP24:AP25"/>
    <mergeCell ref="AP26:AP27"/>
    <mergeCell ref="AP28:AP29"/>
    <mergeCell ref="AP30:AP31"/>
    <mergeCell ref="AP32:AP33"/>
    <mergeCell ref="AP34:AP35"/>
    <mergeCell ref="AP36:AP37"/>
    <mergeCell ref="AP38:AP39"/>
    <mergeCell ref="AP40:AP41"/>
    <mergeCell ref="AP42:AP43"/>
    <mergeCell ref="AP48:AP49"/>
    <mergeCell ref="AP50:AP51"/>
    <mergeCell ref="AP52:AP53"/>
    <mergeCell ref="AP54:AP55"/>
    <mergeCell ref="AP56:AP57"/>
    <mergeCell ref="AP58:AP59"/>
    <mergeCell ref="AP60:AP61"/>
    <mergeCell ref="AP62:AP63"/>
    <mergeCell ref="AP64:AP65"/>
    <mergeCell ref="AP66:AP67"/>
    <mergeCell ref="AP68:AP69"/>
    <mergeCell ref="AP70:AP71"/>
    <mergeCell ref="AP72:AP73"/>
    <mergeCell ref="AP74:AP75"/>
    <mergeCell ref="AP76:AP77"/>
    <mergeCell ref="AP78:AP79"/>
    <mergeCell ref="AP80:AP81"/>
    <mergeCell ref="AP82:AP83"/>
    <mergeCell ref="AP84:AP85"/>
    <mergeCell ref="AP90:AP91"/>
    <mergeCell ref="AP92:AP93"/>
    <mergeCell ref="AP94:AP95"/>
    <mergeCell ref="AP96:AP97"/>
    <mergeCell ref="AP98:AP99"/>
    <mergeCell ref="AP100:AP101"/>
    <mergeCell ref="AP102:AP103"/>
    <mergeCell ref="AP104:AP105"/>
    <mergeCell ref="AP106:AP107"/>
    <mergeCell ref="AP108:AP109"/>
    <mergeCell ref="AP110:AP111"/>
    <mergeCell ref="AP112:AP113"/>
    <mergeCell ref="AP114:AP115"/>
    <mergeCell ref="AP116:AP117"/>
    <mergeCell ref="AP118:AP119"/>
    <mergeCell ref="AP120:AP121"/>
    <mergeCell ref="AP122:AP123"/>
    <mergeCell ref="AP124:AP125"/>
    <mergeCell ref="AP126:AP127"/>
    <mergeCell ref="AQ6:AQ7"/>
    <mergeCell ref="AQ8:AQ9"/>
    <mergeCell ref="AQ10:AQ11"/>
    <mergeCell ref="AQ12:AQ13"/>
    <mergeCell ref="AQ14:AQ15"/>
    <mergeCell ref="AQ16:AQ17"/>
    <mergeCell ref="AQ18:AQ19"/>
    <mergeCell ref="AQ20:AQ21"/>
    <mergeCell ref="AQ22:AQ23"/>
    <mergeCell ref="AQ24:AQ25"/>
    <mergeCell ref="AQ26:AQ27"/>
    <mergeCell ref="AQ28:AQ29"/>
    <mergeCell ref="AQ30:AQ31"/>
    <mergeCell ref="AQ32:AQ33"/>
    <mergeCell ref="AQ34:AQ35"/>
    <mergeCell ref="AQ36:AQ37"/>
    <mergeCell ref="AQ38:AQ39"/>
    <mergeCell ref="AQ40:AQ41"/>
    <mergeCell ref="AQ42:AQ43"/>
    <mergeCell ref="AQ48:AQ49"/>
    <mergeCell ref="AQ50:AQ51"/>
    <mergeCell ref="AQ52:AQ53"/>
    <mergeCell ref="AQ54:AQ55"/>
    <mergeCell ref="AQ56:AQ57"/>
    <mergeCell ref="AQ58:AQ59"/>
    <mergeCell ref="AQ60:AQ61"/>
    <mergeCell ref="AQ62:AQ63"/>
    <mergeCell ref="AQ64:AQ65"/>
    <mergeCell ref="AQ66:AQ67"/>
    <mergeCell ref="AQ68:AQ69"/>
    <mergeCell ref="AQ70:AQ71"/>
    <mergeCell ref="AQ72:AQ73"/>
    <mergeCell ref="AQ74:AQ75"/>
    <mergeCell ref="AQ76:AQ77"/>
    <mergeCell ref="AQ78:AQ79"/>
    <mergeCell ref="AQ80:AQ81"/>
    <mergeCell ref="AQ82:AQ83"/>
    <mergeCell ref="AQ84:AQ85"/>
    <mergeCell ref="AQ90:AQ91"/>
    <mergeCell ref="AQ92:AQ93"/>
    <mergeCell ref="AQ94:AQ95"/>
    <mergeCell ref="AQ96:AQ97"/>
    <mergeCell ref="AQ98:AQ99"/>
    <mergeCell ref="AQ100:AQ101"/>
    <mergeCell ref="AQ102:AQ103"/>
    <mergeCell ref="AQ104:AQ105"/>
    <mergeCell ref="AQ106:AQ107"/>
    <mergeCell ref="AQ108:AQ109"/>
    <mergeCell ref="AQ110:AQ111"/>
    <mergeCell ref="AQ112:AQ113"/>
    <mergeCell ref="AQ114:AQ115"/>
    <mergeCell ref="AQ116:AQ117"/>
    <mergeCell ref="AQ118:AQ119"/>
    <mergeCell ref="AQ120:AQ121"/>
    <mergeCell ref="AQ122:AQ123"/>
    <mergeCell ref="AQ124:AQ125"/>
    <mergeCell ref="AQ126:AQ127"/>
    <mergeCell ref="AR6:AR7"/>
    <mergeCell ref="AR8:AR11"/>
    <mergeCell ref="AR12:AR15"/>
    <mergeCell ref="AR16:AR19"/>
    <mergeCell ref="AR20:AR23"/>
    <mergeCell ref="AR24:AR27"/>
    <mergeCell ref="AR28:AR31"/>
    <mergeCell ref="AR32:AR35"/>
    <mergeCell ref="AR36:AR39"/>
    <mergeCell ref="AR40:AR43"/>
    <mergeCell ref="AR48:AR49"/>
    <mergeCell ref="AR50:AR53"/>
    <mergeCell ref="AR54:AR57"/>
    <mergeCell ref="AR58:AR61"/>
    <mergeCell ref="AR62:AR65"/>
    <mergeCell ref="AR66:AR69"/>
    <mergeCell ref="AR70:AR73"/>
    <mergeCell ref="AR74:AR77"/>
    <mergeCell ref="AR78:AR81"/>
    <mergeCell ref="AR82:AR85"/>
    <mergeCell ref="AR90:AR91"/>
    <mergeCell ref="AR92:AR95"/>
    <mergeCell ref="AR96:AR99"/>
    <mergeCell ref="AR100:AR103"/>
    <mergeCell ref="AR104:AR107"/>
    <mergeCell ref="AR108:AR111"/>
    <mergeCell ref="AR112:AR115"/>
    <mergeCell ref="AR116:AR119"/>
    <mergeCell ref="AR120:AR123"/>
    <mergeCell ref="AR124:AR127"/>
    <mergeCell ref="AS6:AS7"/>
    <mergeCell ref="AS8:AS11"/>
    <mergeCell ref="AS12:AS15"/>
    <mergeCell ref="AS16:AS19"/>
    <mergeCell ref="AS20:AS23"/>
    <mergeCell ref="AS24:AS27"/>
    <mergeCell ref="AS28:AS31"/>
    <mergeCell ref="AS32:AS35"/>
    <mergeCell ref="AS36:AS39"/>
    <mergeCell ref="AS40:AS43"/>
    <mergeCell ref="AS48:AS49"/>
    <mergeCell ref="AS50:AS53"/>
    <mergeCell ref="AS54:AS57"/>
    <mergeCell ref="AS58:AS61"/>
    <mergeCell ref="AS62:AS65"/>
    <mergeCell ref="AS66:AS69"/>
    <mergeCell ref="AS70:AS73"/>
    <mergeCell ref="AS74:AS77"/>
    <mergeCell ref="AS78:AS81"/>
    <mergeCell ref="AS82:AS85"/>
    <mergeCell ref="AS90:AS91"/>
    <mergeCell ref="AS92:AS95"/>
    <mergeCell ref="AS96:AS99"/>
    <mergeCell ref="AS100:AS103"/>
    <mergeCell ref="AS104:AS107"/>
    <mergeCell ref="AS108:AS111"/>
    <mergeCell ref="AS112:AS115"/>
    <mergeCell ref="AS116:AS119"/>
    <mergeCell ref="AS120:AS123"/>
    <mergeCell ref="AS124:AS127"/>
    <mergeCell ref="AT6:AT7"/>
    <mergeCell ref="AT8:AT11"/>
    <mergeCell ref="AT12:AT15"/>
    <mergeCell ref="AT16:AT19"/>
    <mergeCell ref="AT20:AT23"/>
    <mergeCell ref="AT24:AT27"/>
    <mergeCell ref="AT28:AT31"/>
    <mergeCell ref="AT32:AT35"/>
    <mergeCell ref="AT36:AT39"/>
    <mergeCell ref="AT40:AT43"/>
    <mergeCell ref="AT48:AT49"/>
    <mergeCell ref="AT50:AT53"/>
    <mergeCell ref="AT54:AT57"/>
    <mergeCell ref="AT58:AT61"/>
    <mergeCell ref="AT62:AT65"/>
    <mergeCell ref="AT66:AT69"/>
    <mergeCell ref="AT70:AT73"/>
    <mergeCell ref="AT74:AT77"/>
    <mergeCell ref="AT78:AT81"/>
    <mergeCell ref="AT82:AT85"/>
    <mergeCell ref="AT90:AT91"/>
    <mergeCell ref="AT92:AT95"/>
    <mergeCell ref="AT96:AT99"/>
    <mergeCell ref="AT100:AT103"/>
    <mergeCell ref="AT104:AT107"/>
    <mergeCell ref="AT108:AT111"/>
    <mergeCell ref="AT112:AT115"/>
    <mergeCell ref="AT116:AT119"/>
    <mergeCell ref="AT120:AT123"/>
    <mergeCell ref="AT124:AT127"/>
    <mergeCell ref="AU6:AU7"/>
    <mergeCell ref="AU8:AU11"/>
    <mergeCell ref="AU12:AU15"/>
    <mergeCell ref="AU16:AU19"/>
    <mergeCell ref="AU20:AU23"/>
    <mergeCell ref="AU24:AU27"/>
    <mergeCell ref="AU28:AU31"/>
    <mergeCell ref="AU32:AU35"/>
    <mergeCell ref="AU36:AU39"/>
    <mergeCell ref="AU40:AU43"/>
    <mergeCell ref="AU48:AU49"/>
    <mergeCell ref="AU50:AU53"/>
    <mergeCell ref="AU54:AU57"/>
    <mergeCell ref="AU58:AU61"/>
    <mergeCell ref="AU62:AU65"/>
    <mergeCell ref="AU66:AU69"/>
    <mergeCell ref="AU70:AU73"/>
    <mergeCell ref="AU74:AU77"/>
    <mergeCell ref="AU78:AU81"/>
    <mergeCell ref="AU82:AU85"/>
    <mergeCell ref="AU90:AU91"/>
    <mergeCell ref="AU92:AU95"/>
    <mergeCell ref="AU96:AU99"/>
    <mergeCell ref="AU100:AU103"/>
    <mergeCell ref="AU104:AU107"/>
    <mergeCell ref="AU108:AU111"/>
    <mergeCell ref="AU112:AU115"/>
    <mergeCell ref="AU116:AU119"/>
    <mergeCell ref="AU120:AU123"/>
    <mergeCell ref="AU124:AU127"/>
    <mergeCell ref="AV6:AV7"/>
    <mergeCell ref="AV8:AV11"/>
    <mergeCell ref="AV12:AV15"/>
    <mergeCell ref="AV16:AV19"/>
    <mergeCell ref="AV20:AV23"/>
    <mergeCell ref="AV24:AV27"/>
    <mergeCell ref="AV28:AV31"/>
    <mergeCell ref="AV32:AV35"/>
    <mergeCell ref="AV36:AV39"/>
    <mergeCell ref="AV40:AV43"/>
    <mergeCell ref="AV48:AV49"/>
    <mergeCell ref="AV50:AV53"/>
    <mergeCell ref="AV54:AV57"/>
    <mergeCell ref="AV58:AV61"/>
    <mergeCell ref="AV62:AV65"/>
    <mergeCell ref="AV66:AV69"/>
    <mergeCell ref="AV70:AV73"/>
    <mergeCell ref="AV74:AV77"/>
    <mergeCell ref="AV78:AV81"/>
    <mergeCell ref="AV82:AV85"/>
    <mergeCell ref="AV90:AV91"/>
    <mergeCell ref="AV92:AV95"/>
    <mergeCell ref="AV96:AV99"/>
    <mergeCell ref="AV100:AV103"/>
    <mergeCell ref="AV104:AV107"/>
    <mergeCell ref="AV108:AV111"/>
    <mergeCell ref="AV112:AV115"/>
    <mergeCell ref="AV116:AV119"/>
    <mergeCell ref="AV120:AV123"/>
    <mergeCell ref="AV124:AV127"/>
    <mergeCell ref="I1:AD2"/>
    <mergeCell ref="D6:G7"/>
    <mergeCell ref="H6:K7"/>
    <mergeCell ref="L6:O7"/>
    <mergeCell ref="P6:S7"/>
    <mergeCell ref="T6:W7"/>
    <mergeCell ref="X6:AA7"/>
    <mergeCell ref="AB6:AE7"/>
    <mergeCell ref="AF6:AI7"/>
    <mergeCell ref="AJ6:AM7"/>
    <mergeCell ref="I45:AD46"/>
    <mergeCell ref="D48:G49"/>
    <mergeCell ref="H48:K49"/>
    <mergeCell ref="L48:O49"/>
    <mergeCell ref="P48:S49"/>
    <mergeCell ref="T48:W49"/>
    <mergeCell ref="X48:AA49"/>
    <mergeCell ref="AB48:AE49"/>
    <mergeCell ref="AF48:AI49"/>
    <mergeCell ref="AJ48:AM49"/>
    <mergeCell ref="I87:AD88"/>
    <mergeCell ref="D90:G91"/>
    <mergeCell ref="H90:K91"/>
    <mergeCell ref="L90:O91"/>
    <mergeCell ref="P90:S91"/>
    <mergeCell ref="T90:W91"/>
    <mergeCell ref="X90:AA91"/>
    <mergeCell ref="AB90:AE91"/>
    <mergeCell ref="AF90:AI91"/>
    <mergeCell ref="AJ90:AM9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T125"/>
  <sheetViews>
    <sheetView zoomScale="70" zoomScaleNormal="70" workbookViewId="0" topLeftCell="A1">
      <selection activeCell="AJ15" sqref="AH15:AJ16"/>
    </sheetView>
  </sheetViews>
  <sheetFormatPr defaultColWidth="9.00390625" defaultRowHeight="13.5"/>
  <cols>
    <col min="1" max="1" width="9.00390625" style="1" customWidth="1"/>
    <col min="2" max="36" width="3.75390625" style="1" customWidth="1"/>
    <col min="37" max="37" width="3.625" style="1" customWidth="1"/>
    <col min="38" max="16384" width="9.00390625" style="1" customWidth="1"/>
  </cols>
  <sheetData>
    <row r="1" spans="7:28" ht="13.5">
      <c r="G1" s="2" t="s">
        <v>194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7:28" ht="27" customHeight="1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1:46" ht="13.5">
      <c r="A4" s="3"/>
      <c r="B4" s="3" t="str">
        <f>A6</f>
        <v>美濃</v>
      </c>
      <c r="C4" s="3"/>
      <c r="D4" s="3"/>
      <c r="E4" s="3"/>
      <c r="F4" s="3" t="str">
        <f>A10</f>
        <v>大和</v>
      </c>
      <c r="G4" s="3"/>
      <c r="H4" s="3"/>
      <c r="I4" s="3"/>
      <c r="J4" s="3" t="str">
        <f>A14</f>
        <v>山手</v>
      </c>
      <c r="K4" s="3"/>
      <c r="L4" s="3"/>
      <c r="M4" s="3"/>
      <c r="N4" s="3" t="str">
        <f>A18</f>
        <v>加茂野</v>
      </c>
      <c r="O4" s="3"/>
      <c r="P4" s="3"/>
      <c r="Q4" s="3"/>
      <c r="R4" s="3" t="str">
        <f>A22</f>
        <v>旭ヶ丘</v>
      </c>
      <c r="S4" s="3"/>
      <c r="T4" s="3"/>
      <c r="U4" s="3"/>
      <c r="V4" s="3" t="str">
        <f>A26</f>
        <v>武儀</v>
      </c>
      <c r="W4" s="3"/>
      <c r="X4" s="3"/>
      <c r="Y4" s="3"/>
      <c r="Z4" s="3" t="str">
        <f>A30</f>
        <v>桜ヶ丘</v>
      </c>
      <c r="AA4" s="3"/>
      <c r="AB4" s="3"/>
      <c r="AC4" s="3"/>
      <c r="AD4" s="3" t="str">
        <f>A34</f>
        <v>土田</v>
      </c>
      <c r="AE4" s="3"/>
      <c r="AF4" s="3"/>
      <c r="AG4" s="3"/>
      <c r="AH4" s="3" t="str">
        <f>A38</f>
        <v>アンフィニ青</v>
      </c>
      <c r="AI4" s="3"/>
      <c r="AJ4" s="3"/>
      <c r="AK4" s="3"/>
      <c r="AL4" s="71" t="s">
        <v>195</v>
      </c>
      <c r="AM4" s="72" t="s">
        <v>120</v>
      </c>
      <c r="AN4" s="72" t="s">
        <v>121</v>
      </c>
      <c r="AO4" s="72" t="s">
        <v>122</v>
      </c>
      <c r="AP4" s="72" t="s">
        <v>123</v>
      </c>
      <c r="AQ4" s="89" t="s">
        <v>124</v>
      </c>
      <c r="AR4" s="72" t="s">
        <v>196</v>
      </c>
      <c r="AS4" s="72" t="s">
        <v>197</v>
      </c>
      <c r="AT4" s="90" t="s">
        <v>198</v>
      </c>
    </row>
    <row r="5" spans="1:46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73"/>
      <c r="AM5" s="74"/>
      <c r="AN5" s="74"/>
      <c r="AO5" s="74"/>
      <c r="AP5" s="74"/>
      <c r="AQ5" s="91"/>
      <c r="AR5" s="92"/>
      <c r="AS5" s="74"/>
      <c r="AT5" s="93"/>
    </row>
    <row r="6" spans="1:46" ht="13.5" customHeight="1">
      <c r="A6" s="5" t="str">
        <f>'リーグ組合せ'!D2</f>
        <v>美濃</v>
      </c>
      <c r="B6" s="6"/>
      <c r="C6" s="7"/>
      <c r="D6" s="7"/>
      <c r="E6" s="8"/>
      <c r="F6" s="9"/>
      <c r="G6" s="10"/>
      <c r="H6" s="10"/>
      <c r="I6" s="32"/>
      <c r="J6" s="9"/>
      <c r="K6" s="10"/>
      <c r="L6" s="10"/>
      <c r="M6" s="32"/>
      <c r="N6" s="9"/>
      <c r="O6" s="10"/>
      <c r="P6" s="10"/>
      <c r="Q6" s="32"/>
      <c r="R6" s="9"/>
      <c r="S6" s="10"/>
      <c r="T6" s="10"/>
      <c r="U6" s="32"/>
      <c r="V6" s="9"/>
      <c r="W6" s="10"/>
      <c r="X6" s="10"/>
      <c r="Y6" s="32"/>
      <c r="Z6" s="9"/>
      <c r="AA6" s="10"/>
      <c r="AB6" s="10"/>
      <c r="AC6" s="32"/>
      <c r="AD6" s="9"/>
      <c r="AE6" s="10"/>
      <c r="AF6" s="10"/>
      <c r="AG6" s="32"/>
      <c r="AH6" s="9"/>
      <c r="AI6" s="10"/>
      <c r="AJ6" s="10"/>
      <c r="AK6" s="32"/>
      <c r="AL6" s="75">
        <f>SUM(AM6:AO7)</f>
        <v>0</v>
      </c>
      <c r="AM6" s="76"/>
      <c r="AN6" s="76"/>
      <c r="AO6" s="76"/>
      <c r="AP6" s="94">
        <f>AH7+AH9+AD7+AD9+Z7+Z9+V9+V7+R9+R7+N9+N7+J9+J7+F9+F7+B9+B7</f>
        <v>10</v>
      </c>
      <c r="AQ6" s="95">
        <f>AJ9+AJ7+AF9+AF7+AB9+AB7+X9+X7+T9+T7+P9+P7+L9+L7+H9+H7+D9+D7</f>
        <v>0</v>
      </c>
      <c r="AR6" s="96">
        <f>AP6-AQ6</f>
        <v>10</v>
      </c>
      <c r="AS6" s="76">
        <f>SUM(AM8:AO9)</f>
        <v>0</v>
      </c>
      <c r="AT6" s="97"/>
    </row>
    <row r="7" spans="1:46" ht="13.5" customHeight="1">
      <c r="A7" s="5"/>
      <c r="B7" s="11"/>
      <c r="C7" s="12"/>
      <c r="D7" s="13"/>
      <c r="E7" s="14">
        <f>IF(B7="","",IF(B7&gt;D7,"○",IF(B7&gt;=D7,"△","●")))</f>
      </c>
      <c r="F7" s="15">
        <v>4</v>
      </c>
      <c r="G7" s="16" t="s">
        <v>199</v>
      </c>
      <c r="H7" s="17">
        <v>0</v>
      </c>
      <c r="I7" s="44" t="str">
        <f>IF(F7="","",IF(F7&gt;H7,"○",IF(F7&gt;=H7,"△","●")))</f>
        <v>○</v>
      </c>
      <c r="J7" s="15">
        <v>6</v>
      </c>
      <c r="K7" s="16" t="s">
        <v>199</v>
      </c>
      <c r="L7" s="17">
        <v>0</v>
      </c>
      <c r="M7" s="44" t="str">
        <f>IF(J7="","",IF(J7&gt;L7,"○",IF(J7&gt;=L7,"△","●")))</f>
        <v>○</v>
      </c>
      <c r="N7" s="15"/>
      <c r="O7" s="16" t="s">
        <v>199</v>
      </c>
      <c r="P7" s="17"/>
      <c r="Q7" s="44">
        <f>IF(N7="","",IF(N7&gt;P7,"○",IF(N7&gt;=P7,"△","●")))</f>
      </c>
      <c r="R7" s="15"/>
      <c r="S7" s="16" t="s">
        <v>199</v>
      </c>
      <c r="T7" s="17"/>
      <c r="U7" s="44">
        <f>IF(R7="","",IF(R7&gt;T7,"○",IF(R7&gt;=T7,"△","●")))</f>
      </c>
      <c r="V7" s="15"/>
      <c r="W7" s="16" t="s">
        <v>199</v>
      </c>
      <c r="X7" s="17"/>
      <c r="Y7" s="44">
        <f>IF(V7="","",IF(V7&gt;X7,"○",IF(V7&gt;=X7,"△","●")))</f>
      </c>
      <c r="Z7" s="15"/>
      <c r="AA7" s="16" t="s">
        <v>199</v>
      </c>
      <c r="AB7" s="17"/>
      <c r="AC7" s="44">
        <f>IF(Z7="","",IF(Z7&gt;AB7,"○",IF(Z7&gt;=AB7,"△","●")))</f>
      </c>
      <c r="AD7" s="15"/>
      <c r="AE7" s="16" t="s">
        <v>199</v>
      </c>
      <c r="AF7" s="17"/>
      <c r="AG7" s="44">
        <f>IF(AD7="","",IF(AD7&gt;AF7,"○",IF(AD7&gt;=AF7,"△","●")))</f>
      </c>
      <c r="AH7" s="15"/>
      <c r="AI7" s="16" t="s">
        <v>199</v>
      </c>
      <c r="AJ7" s="17"/>
      <c r="AK7" s="44">
        <f>IF(AH7="","",IF(AH7&gt;AJ7,"○",IF(AH7&gt;=AJ7,"△","●")))</f>
      </c>
      <c r="AL7" s="77"/>
      <c r="AM7" s="78"/>
      <c r="AN7" s="78"/>
      <c r="AO7" s="78"/>
      <c r="AP7" s="98"/>
      <c r="AQ7" s="99"/>
      <c r="AR7" s="100"/>
      <c r="AS7" s="78"/>
      <c r="AT7" s="101"/>
    </row>
    <row r="8" spans="1:46" ht="13.5" customHeight="1">
      <c r="A8" s="5"/>
      <c r="B8" s="18"/>
      <c r="C8" s="19"/>
      <c r="D8" s="19"/>
      <c r="E8" s="20"/>
      <c r="F8" s="21"/>
      <c r="G8" s="22"/>
      <c r="H8" s="22"/>
      <c r="I8" s="36"/>
      <c r="J8" s="21"/>
      <c r="K8" s="22"/>
      <c r="L8" s="22"/>
      <c r="M8" s="36"/>
      <c r="N8" s="21"/>
      <c r="O8" s="22"/>
      <c r="P8" s="22"/>
      <c r="Q8" s="36"/>
      <c r="R8" s="21"/>
      <c r="S8" s="22"/>
      <c r="T8" s="22"/>
      <c r="U8" s="36"/>
      <c r="V8" s="21"/>
      <c r="W8" s="22"/>
      <c r="X8" s="22"/>
      <c r="Y8" s="36"/>
      <c r="Z8" s="21"/>
      <c r="AA8" s="22"/>
      <c r="AB8" s="22"/>
      <c r="AC8" s="36"/>
      <c r="AD8" s="21"/>
      <c r="AE8" s="22"/>
      <c r="AF8" s="22"/>
      <c r="AG8" s="36"/>
      <c r="AH8" s="21"/>
      <c r="AI8" s="22"/>
      <c r="AJ8" s="22"/>
      <c r="AK8" s="36"/>
      <c r="AL8" s="77"/>
      <c r="AM8" s="78"/>
      <c r="AN8" s="78"/>
      <c r="AO8" s="78"/>
      <c r="AP8" s="98"/>
      <c r="AQ8" s="99"/>
      <c r="AR8" s="100"/>
      <c r="AS8" s="78"/>
      <c r="AT8" s="101"/>
    </row>
    <row r="9" spans="1:46" ht="13.5" customHeight="1">
      <c r="A9" s="5"/>
      <c r="B9" s="23"/>
      <c r="C9" s="24"/>
      <c r="D9" s="25"/>
      <c r="E9" s="26">
        <f>IF(B9="","",IF(B9&gt;D9,"○",IF(B9&gt;=D9,"△","●")))</f>
      </c>
      <c r="F9" s="27"/>
      <c r="G9" s="28" t="s">
        <v>199</v>
      </c>
      <c r="H9" s="29"/>
      <c r="I9" s="37">
        <f>IF(F9="","",IF(F9&gt;H9,"○",IF(F9&gt;=H9,"△","●")))</f>
      </c>
      <c r="J9" s="27"/>
      <c r="K9" s="28" t="s">
        <v>199</v>
      </c>
      <c r="L9" s="29"/>
      <c r="M9" s="37">
        <f>IF(J9="","",IF(J9&gt;L9,"○",IF(J9&gt;=L9,"△","●")))</f>
      </c>
      <c r="N9" s="27"/>
      <c r="O9" s="28" t="s">
        <v>199</v>
      </c>
      <c r="P9" s="29"/>
      <c r="Q9" s="37">
        <f>IF(N9="","",IF(N9&gt;P9,"○",IF(N9&gt;=P9,"△","●")))</f>
      </c>
      <c r="R9" s="27"/>
      <c r="S9" s="28" t="s">
        <v>199</v>
      </c>
      <c r="T9" s="29"/>
      <c r="U9" s="37">
        <f>IF(R9="","",IF(R9&gt;T9,"○",IF(R9&gt;=T9,"△","●")))</f>
      </c>
      <c r="V9" s="27"/>
      <c r="W9" s="28" t="s">
        <v>199</v>
      </c>
      <c r="X9" s="29"/>
      <c r="Y9" s="37">
        <f>IF(V9="","",IF(V9&gt;X9,"○",IF(V9&gt;=X9,"△","●")))</f>
      </c>
      <c r="Z9" s="27"/>
      <c r="AA9" s="28" t="s">
        <v>199</v>
      </c>
      <c r="AB9" s="29"/>
      <c r="AC9" s="37">
        <f>IF(Z9="","",IF(Z9&gt;AB9,"○",IF(Z9&gt;=AB9,"△","●")))</f>
      </c>
      <c r="AD9" s="27"/>
      <c r="AE9" s="28" t="s">
        <v>199</v>
      </c>
      <c r="AF9" s="29"/>
      <c r="AG9" s="37">
        <f>IF(AD9="","",IF(AD9&gt;AF9,"○",IF(AD9&gt;=AF9,"△","●")))</f>
      </c>
      <c r="AH9" s="27"/>
      <c r="AI9" s="28" t="s">
        <v>199</v>
      </c>
      <c r="AJ9" s="29"/>
      <c r="AK9" s="37">
        <f>IF(AH9="","",IF(AH9&gt;AJ9,"○",IF(AH9&gt;=AJ9,"△","●")))</f>
      </c>
      <c r="AL9" s="77"/>
      <c r="AM9" s="78"/>
      <c r="AN9" s="78"/>
      <c r="AO9" s="78"/>
      <c r="AP9" s="98"/>
      <c r="AQ9" s="99"/>
      <c r="AR9" s="100"/>
      <c r="AS9" s="78"/>
      <c r="AT9" s="101"/>
    </row>
    <row r="10" spans="1:46" ht="13.5" customHeight="1">
      <c r="A10" s="3" t="str">
        <f>'リーグ組合せ'!D3</f>
        <v>大和</v>
      </c>
      <c r="B10" s="30">
        <f ca="1">IF(OFFSET($H$8,COLUMN(F6)-COLUMN($H$8),ROW(F6)-ROW($H$8))="","",OFFSET($H$8,COLUMN(F6)-COLUMN($H$8),ROW(F6)-ROW($H$8)))</f>
      </c>
      <c r="C10" s="31"/>
      <c r="D10" s="31"/>
      <c r="E10" s="32"/>
      <c r="F10" s="6"/>
      <c r="G10" s="7"/>
      <c r="H10" s="7"/>
      <c r="I10" s="8"/>
      <c r="J10" s="9"/>
      <c r="K10" s="10"/>
      <c r="L10" s="10"/>
      <c r="M10" s="32"/>
      <c r="N10" s="9"/>
      <c r="O10" s="10"/>
      <c r="P10" s="10"/>
      <c r="Q10" s="32"/>
      <c r="R10" s="9"/>
      <c r="S10" s="10"/>
      <c r="T10" s="10"/>
      <c r="U10" s="32"/>
      <c r="V10" s="9"/>
      <c r="W10" s="10"/>
      <c r="X10" s="10"/>
      <c r="Y10" s="32"/>
      <c r="Z10" s="9"/>
      <c r="AA10" s="10"/>
      <c r="AB10" s="10"/>
      <c r="AC10" s="32"/>
      <c r="AD10" s="9"/>
      <c r="AE10" s="10"/>
      <c r="AF10" s="10"/>
      <c r="AG10" s="32"/>
      <c r="AH10" s="9"/>
      <c r="AI10" s="10"/>
      <c r="AJ10" s="10"/>
      <c r="AK10" s="32"/>
      <c r="AL10" s="77">
        <f>SUM(AM10:AO11)</f>
        <v>0</v>
      </c>
      <c r="AM10" s="78"/>
      <c r="AN10" s="78"/>
      <c r="AO10" s="78"/>
      <c r="AP10" s="98" t="e">
        <f>AH11+AH13+AD11+AD13+Z11+Z13+V13+V11+R13+R11+N13+N11+J13+J11+F13+F11+B13+B11</f>
        <v>#VALUE!</v>
      </c>
      <c r="AQ10" s="99" t="e">
        <f>AJ13+AJ11+AF13+AF11+AB13+AB11+X13+X11+T13+T11+P13+P11+L13+L11+H13+H11+D13+D11</f>
        <v>#VALUE!</v>
      </c>
      <c r="AR10" s="100" t="e">
        <f>AP10-AQ10</f>
        <v>#VALUE!</v>
      </c>
      <c r="AS10" s="78">
        <f>SUM(AM12:AO13)</f>
        <v>0</v>
      </c>
      <c r="AT10" s="101"/>
    </row>
    <row r="11" spans="1:46" ht="13.5" customHeight="1">
      <c r="A11" s="5"/>
      <c r="B11" s="33">
        <v>0</v>
      </c>
      <c r="C11" s="16" t="s">
        <v>199</v>
      </c>
      <c r="D11" s="34">
        <f ca="1">IF(OFFSET($H$9,COLUMN(F7)-COLUMN($H$9),ROW(F7)-ROW($H$9))="","",OFFSET($H$9,COLUMN(F7)-COLUMN($H$9),ROW(F7)-ROW($H$9)))</f>
        <v>4</v>
      </c>
      <c r="E11" s="35" t="str">
        <f>IF(B11="","",IF(B11&gt;D11,"○",IF(B11&gt;=D11,"△","●")))</f>
        <v>●</v>
      </c>
      <c r="F11" s="11"/>
      <c r="G11" s="12"/>
      <c r="H11" s="13"/>
      <c r="I11" s="14">
        <f>IF(F11="","",IF(F11&gt;H11,"○",IF(F11&gt;=H11,"△","●")))</f>
      </c>
      <c r="J11" s="15">
        <v>1</v>
      </c>
      <c r="K11" s="16" t="s">
        <v>199</v>
      </c>
      <c r="L11" s="17">
        <v>1</v>
      </c>
      <c r="M11" s="44" t="str">
        <f>IF(J11="","",IF(J11&gt;L11,"○",IF(J11&gt;=L11,"△","●")))</f>
        <v>△</v>
      </c>
      <c r="N11" s="15"/>
      <c r="O11" s="16" t="s">
        <v>199</v>
      </c>
      <c r="P11" s="17"/>
      <c r="Q11" s="44">
        <f>IF(N11="","",IF(N11&gt;P11,"○",IF(N11&gt;=P11,"△","●")))</f>
      </c>
      <c r="R11" s="15"/>
      <c r="S11" s="16" t="s">
        <v>199</v>
      </c>
      <c r="T11" s="17"/>
      <c r="U11" s="44">
        <f>IF(R11="","",IF(R11&gt;T11,"○",IF(R11&gt;=T11,"△","●")))</f>
      </c>
      <c r="V11" s="15"/>
      <c r="W11" s="16" t="s">
        <v>199</v>
      </c>
      <c r="X11" s="17"/>
      <c r="Y11" s="44">
        <f>IF(V11="","",IF(V11&gt;X11,"○",IF(V11&gt;=X11,"△","●")))</f>
      </c>
      <c r="Z11" s="15"/>
      <c r="AA11" s="16" t="s">
        <v>199</v>
      </c>
      <c r="AB11" s="17"/>
      <c r="AC11" s="44">
        <f>IF(Z11="","",IF(Z11&gt;AB11,"○",IF(Z11&gt;=AB11,"△","●")))</f>
      </c>
      <c r="AD11" s="15"/>
      <c r="AE11" s="16" t="s">
        <v>199</v>
      </c>
      <c r="AF11" s="17"/>
      <c r="AG11" s="44">
        <f>IF(AD11="","",IF(AD11&gt;AF11,"○",IF(AD11&gt;=AF11,"△","●")))</f>
      </c>
      <c r="AH11" s="15"/>
      <c r="AI11" s="16" t="s">
        <v>199</v>
      </c>
      <c r="AJ11" s="17"/>
      <c r="AK11" s="44">
        <f>IF(AH11="","",IF(AH11&gt;AJ11,"○",IF(AH11&gt;=AJ11,"△","●")))</f>
      </c>
      <c r="AL11" s="77"/>
      <c r="AM11" s="78"/>
      <c r="AN11" s="78"/>
      <c r="AO11" s="78"/>
      <c r="AP11" s="98"/>
      <c r="AQ11" s="99"/>
      <c r="AR11" s="100"/>
      <c r="AS11" s="78"/>
      <c r="AT11" s="101"/>
    </row>
    <row r="12" spans="1:46" ht="13.5" customHeight="1">
      <c r="A12" s="5"/>
      <c r="B12" s="21">
        <f ca="1">IF(OFFSET($H$10,COLUMN(F8)-COLUMN($H$10),ROW(F8)-ROW($H$10))="","",OFFSET($H$10,COLUMN(F8)-COLUMN($H$10),ROW(F8)-ROW($H$10)))</f>
      </c>
      <c r="C12" s="22"/>
      <c r="D12" s="22"/>
      <c r="E12" s="36"/>
      <c r="F12" s="18"/>
      <c r="G12" s="19"/>
      <c r="H12" s="19"/>
      <c r="I12" s="20"/>
      <c r="J12" s="21"/>
      <c r="K12" s="22"/>
      <c r="L12" s="22"/>
      <c r="M12" s="36"/>
      <c r="N12" s="21"/>
      <c r="O12" s="22"/>
      <c r="P12" s="22"/>
      <c r="Q12" s="36"/>
      <c r="R12" s="21"/>
      <c r="S12" s="22"/>
      <c r="T12" s="22"/>
      <c r="U12" s="36"/>
      <c r="V12" s="21"/>
      <c r="W12" s="22"/>
      <c r="X12" s="22"/>
      <c r="Y12" s="36"/>
      <c r="Z12" s="21"/>
      <c r="AA12" s="22"/>
      <c r="AB12" s="22"/>
      <c r="AC12" s="36"/>
      <c r="AD12" s="21"/>
      <c r="AE12" s="22"/>
      <c r="AF12" s="22"/>
      <c r="AG12" s="36"/>
      <c r="AH12" s="21"/>
      <c r="AI12" s="22"/>
      <c r="AJ12" s="22"/>
      <c r="AK12" s="36"/>
      <c r="AL12" s="77"/>
      <c r="AM12" s="78"/>
      <c r="AN12" s="78"/>
      <c r="AO12" s="78"/>
      <c r="AP12" s="98"/>
      <c r="AQ12" s="99"/>
      <c r="AR12" s="100"/>
      <c r="AS12" s="78"/>
      <c r="AT12" s="101"/>
    </row>
    <row r="13" spans="1:46" ht="13.5" customHeight="1">
      <c r="A13" s="4"/>
      <c r="B13" s="33">
        <f ca="1">IF(OFFSET($J$11,COLUMN($J$11)-COLUMN($J$11),ROW(H9)-ROW($J$11))="","",OFFSET($J$11,COLUMN($J$11)-COLUMN($J$11),ROW(H9)-ROW($J$11)))</f>
      </c>
      <c r="C13" s="16" t="s">
        <v>199</v>
      </c>
      <c r="D13" s="34">
        <f ca="1">IF(OFFSET($H$11,COLUMN(F9)-COLUMN($H$11),ROW(F9)-ROW($H$11))="","",OFFSET($H$11,COLUMN(F9)-COLUMN($H$11),ROW(F9)-ROW($H$11)))</f>
      </c>
      <c r="E13" s="37">
        <f>IF(B13="","",IF(B13&gt;D13,"○",IF(B13&gt;=D13,"△","●")))</f>
      </c>
      <c r="F13" s="23"/>
      <c r="G13" s="24"/>
      <c r="H13" s="25"/>
      <c r="I13" s="26">
        <f>IF(F13="","",IF(F13&gt;H13,"○",IF(F13&gt;=H13,"△","●")))</f>
      </c>
      <c r="J13" s="27"/>
      <c r="K13" s="28" t="s">
        <v>199</v>
      </c>
      <c r="L13" s="29"/>
      <c r="M13" s="37">
        <f>IF(J13="","",IF(J13&gt;L13,"○",IF(J13&gt;=L13,"△","●")))</f>
      </c>
      <c r="N13" s="27"/>
      <c r="O13" s="28" t="s">
        <v>199</v>
      </c>
      <c r="P13" s="29"/>
      <c r="Q13" s="37">
        <f>IF(N13="","",IF(N13&gt;P13,"○",IF(N13&gt;=P13,"△","●")))</f>
      </c>
      <c r="R13" s="27"/>
      <c r="S13" s="28" t="s">
        <v>199</v>
      </c>
      <c r="T13" s="29"/>
      <c r="U13" s="37">
        <f>IF(R13="","",IF(R13&gt;T13,"○",IF(R13&gt;=T13,"△","●")))</f>
      </c>
      <c r="V13" s="27"/>
      <c r="W13" s="28" t="s">
        <v>199</v>
      </c>
      <c r="X13" s="29"/>
      <c r="Y13" s="37">
        <f>IF(V13="","",IF(V13&gt;X13,"○",IF(V13&gt;=X13,"△","●")))</f>
      </c>
      <c r="Z13" s="27"/>
      <c r="AA13" s="28" t="s">
        <v>199</v>
      </c>
      <c r="AB13" s="29"/>
      <c r="AC13" s="37">
        <f>IF(Z13="","",IF(Z13&gt;AB13,"○",IF(Z13&gt;=AB13,"△","●")))</f>
      </c>
      <c r="AD13" s="27"/>
      <c r="AE13" s="28" t="s">
        <v>199</v>
      </c>
      <c r="AF13" s="29"/>
      <c r="AG13" s="37">
        <f>IF(AD13="","",IF(AD13&gt;AF13,"○",IF(AD13&gt;=AF13,"△","●")))</f>
      </c>
      <c r="AH13" s="27"/>
      <c r="AI13" s="28" t="s">
        <v>199</v>
      </c>
      <c r="AJ13" s="29"/>
      <c r="AK13" s="37">
        <f>IF(AH13="","",IF(AH13&gt;AJ13,"○",IF(AH13&gt;=AJ13,"△","●")))</f>
      </c>
      <c r="AL13" s="77"/>
      <c r="AM13" s="78"/>
      <c r="AN13" s="78"/>
      <c r="AO13" s="78"/>
      <c r="AP13" s="98"/>
      <c r="AQ13" s="99"/>
      <c r="AR13" s="100"/>
      <c r="AS13" s="78"/>
      <c r="AT13" s="101"/>
    </row>
    <row r="14" spans="1:46" ht="13.5" customHeight="1">
      <c r="A14" s="38" t="str">
        <f>'リーグ組合せ'!D4</f>
        <v>山手</v>
      </c>
      <c r="B14" s="30">
        <f ca="1">IF(OFFSET($H$8,COLUMN(F10)-COLUMN($H$8),ROW(F10)-ROW($H$8))="","",OFFSET($H$8,COLUMN(F10)-COLUMN($H$8),ROW(F10)-ROW($H$8)))</f>
      </c>
      <c r="C14" s="31"/>
      <c r="D14" s="31"/>
      <c r="E14" s="32"/>
      <c r="F14" s="39">
        <f ca="1">IF(OFFSET($L$12,COLUMN(J10)-COLUMN($L$12),ROW(J10)-ROW($L$12))="","",OFFSET($L$12,COLUMN(J10)-COLUMN($L$12),ROW(J10)-ROW($L$12)))</f>
      </c>
      <c r="G14" s="40"/>
      <c r="H14" s="40"/>
      <c r="I14" s="47"/>
      <c r="J14" s="52"/>
      <c r="K14" s="53"/>
      <c r="L14" s="53"/>
      <c r="M14" s="8"/>
      <c r="N14" s="54"/>
      <c r="O14" s="55"/>
      <c r="P14" s="55"/>
      <c r="Q14" s="32"/>
      <c r="R14" s="54"/>
      <c r="S14" s="55"/>
      <c r="T14" s="55"/>
      <c r="U14" s="32"/>
      <c r="V14" s="54"/>
      <c r="W14" s="55"/>
      <c r="X14" s="55"/>
      <c r="Y14" s="32"/>
      <c r="Z14" s="54"/>
      <c r="AA14" s="55"/>
      <c r="AB14" s="55"/>
      <c r="AC14" s="32"/>
      <c r="AD14" s="54"/>
      <c r="AE14" s="55"/>
      <c r="AF14" s="55"/>
      <c r="AG14" s="32"/>
      <c r="AH14" s="54"/>
      <c r="AI14" s="55"/>
      <c r="AJ14" s="55"/>
      <c r="AK14" s="32"/>
      <c r="AL14" s="77">
        <f>SUM(AM14:AO15)</f>
        <v>0</v>
      </c>
      <c r="AM14" s="78"/>
      <c r="AN14" s="78"/>
      <c r="AO14" s="78"/>
      <c r="AP14" s="98" t="e">
        <f>AH15+AH17+AD15+AD17+Z15+Z17+V17+V15+R17+R15+N17+N15+J17+J15+F17+F15+B17+B15</f>
        <v>#VALUE!</v>
      </c>
      <c r="AQ14" s="99" t="e">
        <f>AJ17+AJ15+AF17+AF15+AB17+AB15+X17+X15+T17+T15+P17+P15+L17+L15+H17+H15+D17+D15</f>
        <v>#VALUE!</v>
      </c>
      <c r="AR14" s="100" t="e">
        <f>AP14-AQ14</f>
        <v>#VALUE!</v>
      </c>
      <c r="AS14" s="78">
        <f>SUM(AM16:AO17)</f>
        <v>0</v>
      </c>
      <c r="AT14" s="102"/>
    </row>
    <row r="15" spans="1:46" ht="13.5" customHeight="1">
      <c r="A15" s="38"/>
      <c r="B15" s="33">
        <v>0</v>
      </c>
      <c r="C15" s="16" t="s">
        <v>199</v>
      </c>
      <c r="D15" s="34">
        <f ca="1">IF(OFFSET($H$9,COLUMN(F11)-COLUMN($H$9),ROW(F11)-ROW($H$9))="","",OFFSET($H$9,COLUMN(F11)-COLUMN($H$9),ROW(F11)-ROW($H$9)))</f>
        <v>6</v>
      </c>
      <c r="E15" s="35" t="str">
        <f>IF(B15="","",IF(B15&gt;D15,"○",IF(B15&gt;=D15,"△","●")))</f>
        <v>●</v>
      </c>
      <c r="F15" s="33">
        <v>1</v>
      </c>
      <c r="G15" s="16" t="s">
        <v>199</v>
      </c>
      <c r="H15" s="34">
        <f ca="1">IF(OFFSET($L$13,COLUMN(J11)-COLUMN($L$13),ROW(J11)-ROW($L$13))="","",OFFSET($L$13,COLUMN(J11)-COLUMN($L$13),ROW(J11)-ROW($L$13)))</f>
        <v>1</v>
      </c>
      <c r="I15" s="44" t="str">
        <f>IF(F15="","",IF(F15&gt;H15,"○",IF(F15&gt;=H15,"△","●")))</f>
        <v>△</v>
      </c>
      <c r="J15" s="11"/>
      <c r="K15" s="12"/>
      <c r="L15" s="13"/>
      <c r="M15" s="14">
        <f>IF(J15="","",IF(J15&gt;L15,"○",IF(J15&gt;=L15,"△","●")))</f>
      </c>
      <c r="N15" s="15"/>
      <c r="O15" s="16" t="s">
        <v>199</v>
      </c>
      <c r="P15" s="17"/>
      <c r="Q15" s="44">
        <f>IF(N15="","",IF(N15&gt;P15,"○",IF(N15&gt;=P15,"△","●")))</f>
      </c>
      <c r="R15" s="15"/>
      <c r="S15" s="16" t="s">
        <v>199</v>
      </c>
      <c r="T15" s="17"/>
      <c r="U15" s="44">
        <f>IF(R15="","",IF(R15&gt;T15,"○",IF(R15&gt;=T15,"△","●")))</f>
      </c>
      <c r="V15" s="15"/>
      <c r="W15" s="16" t="s">
        <v>199</v>
      </c>
      <c r="X15" s="17"/>
      <c r="Y15" s="44">
        <f>IF(V15="","",IF(V15&gt;X15,"○",IF(V15&gt;=X15,"△","●")))</f>
      </c>
      <c r="Z15" s="15"/>
      <c r="AA15" s="16" t="s">
        <v>199</v>
      </c>
      <c r="AB15" s="17"/>
      <c r="AC15" s="44">
        <f>IF(Z15="","",IF(Z15&gt;AB15,"○",IF(Z15&gt;=AB15,"△","●")))</f>
      </c>
      <c r="AD15" s="15"/>
      <c r="AE15" s="16" t="s">
        <v>199</v>
      </c>
      <c r="AF15" s="17"/>
      <c r="AG15" s="44">
        <f>IF(AD15="","",IF(AD15&gt;AF15,"○",IF(AD15&gt;=AF15,"△","●")))</f>
      </c>
      <c r="AH15" s="15"/>
      <c r="AI15" s="16" t="s">
        <v>199</v>
      </c>
      <c r="AJ15" s="17"/>
      <c r="AK15" s="44">
        <f>IF(AH15="","",IF(AH15&gt;AJ15,"○",IF(AH15&gt;=AJ15,"△","●")))</f>
      </c>
      <c r="AL15" s="77"/>
      <c r="AM15" s="78"/>
      <c r="AN15" s="78"/>
      <c r="AO15" s="78"/>
      <c r="AP15" s="98"/>
      <c r="AQ15" s="99"/>
      <c r="AR15" s="100"/>
      <c r="AS15" s="78"/>
      <c r="AT15" s="103"/>
    </row>
    <row r="16" spans="1:46" ht="13.5" customHeight="1">
      <c r="A16" s="38"/>
      <c r="B16" s="21">
        <f ca="1">IF(OFFSET($H$10,COLUMN(F12)-COLUMN($H$10),ROW(F12)-ROW($H$10))="","",OFFSET($H$10,COLUMN(F12)-COLUMN($H$10),ROW(F12)-ROW($H$10)))</f>
      </c>
      <c r="C16" s="22"/>
      <c r="D16" s="22"/>
      <c r="E16" s="36"/>
      <c r="F16" s="41">
        <f ca="1">IF(OFFSET($L$14,COLUMN(J12)-COLUMN($L$14),ROW(J12)-ROW($L$14))="","",OFFSET($L$14,COLUMN(J12)-COLUMN($L$14),ROW(J12)-ROW($L$14)))</f>
      </c>
      <c r="G16" s="42"/>
      <c r="H16" s="43"/>
      <c r="I16" s="36"/>
      <c r="J16" s="18"/>
      <c r="K16" s="19"/>
      <c r="L16" s="19"/>
      <c r="M16" s="20"/>
      <c r="N16" s="21"/>
      <c r="O16" s="22"/>
      <c r="P16" s="22"/>
      <c r="Q16" s="36"/>
      <c r="R16" s="21"/>
      <c r="S16" s="22"/>
      <c r="T16" s="22"/>
      <c r="U16" s="36"/>
      <c r="V16" s="21"/>
      <c r="W16" s="22"/>
      <c r="X16" s="22"/>
      <c r="Y16" s="36"/>
      <c r="Z16" s="21"/>
      <c r="AA16" s="22"/>
      <c r="AB16" s="22"/>
      <c r="AC16" s="36"/>
      <c r="AD16" s="21"/>
      <c r="AE16" s="22"/>
      <c r="AF16" s="22"/>
      <c r="AG16" s="36"/>
      <c r="AH16" s="21"/>
      <c r="AI16" s="22"/>
      <c r="AJ16" s="22"/>
      <c r="AK16" s="36"/>
      <c r="AL16" s="77"/>
      <c r="AM16" s="78"/>
      <c r="AN16" s="78"/>
      <c r="AO16" s="78"/>
      <c r="AP16" s="98"/>
      <c r="AQ16" s="99"/>
      <c r="AR16" s="100"/>
      <c r="AS16" s="78"/>
      <c r="AT16" s="103"/>
    </row>
    <row r="17" spans="1:46" ht="13.5" customHeight="1">
      <c r="A17" s="38"/>
      <c r="B17" s="33"/>
      <c r="C17" s="16" t="s">
        <v>199</v>
      </c>
      <c r="D17" s="34">
        <f ca="1">IF(OFFSET($H$11,COLUMN(F13)-COLUMN($H$11),ROW(F13)-ROW($H$11))="","",OFFSET($H$11,COLUMN(F13)-COLUMN($H$11),ROW(F13)-ROW($H$11)))</f>
      </c>
      <c r="E17" s="44">
        <f>IF(B17="","",IF(B17&gt;D17,"○",IF(B17&gt;=D17,"△","●")))</f>
      </c>
      <c r="F17" s="45">
        <f ca="1">IF(OFFSET($N$15,COLUMN($N$15)-COLUMN($N$15),ROW(L13)-ROW($N$15))="","",OFFSET($N$15,COLUMN($N$15)-COLUMN($N$15),ROW(L13)-ROW($N$15)))</f>
      </c>
      <c r="G17" s="28" t="s">
        <v>199</v>
      </c>
      <c r="H17" s="46">
        <f ca="1">IF(OFFSET($L$15,COLUMN(J13)-COLUMN($L$15),ROW(J13)-ROW($L$15))="","",OFFSET($L$15,COLUMN(J13)-COLUMN($L$15),ROW(J13)-ROW($L$15)))</f>
      </c>
      <c r="I17" s="37">
        <f>IF(F17="","",IF(F17&gt;H17,"○",IF(F17&gt;=H17,"△","●")))</f>
      </c>
      <c r="J17" s="23"/>
      <c r="K17" s="24"/>
      <c r="L17" s="25"/>
      <c r="M17" s="26">
        <f>IF(J17="","",IF(J17&gt;L17,"○",IF(J17&gt;=L17,"△","●")))</f>
      </c>
      <c r="N17" s="27"/>
      <c r="O17" s="28" t="s">
        <v>199</v>
      </c>
      <c r="P17" s="29"/>
      <c r="Q17" s="37">
        <f>IF(N17="","",IF(N17&gt;P17,"○",IF(N17&gt;=P17,"△","●")))</f>
      </c>
      <c r="R17" s="27"/>
      <c r="S17" s="28" t="s">
        <v>199</v>
      </c>
      <c r="T17" s="29"/>
      <c r="U17" s="37">
        <f>IF(R17="","",IF(R17&gt;T17,"○",IF(R17&gt;=T17,"△","●")))</f>
      </c>
      <c r="V17" s="27"/>
      <c r="W17" s="28" t="s">
        <v>199</v>
      </c>
      <c r="X17" s="29"/>
      <c r="Y17" s="37">
        <f>IF(V17="","",IF(V17&gt;X17,"○",IF(V17&gt;=X17,"△","●")))</f>
      </c>
      <c r="Z17" s="27"/>
      <c r="AA17" s="28" t="s">
        <v>199</v>
      </c>
      <c r="AB17" s="29"/>
      <c r="AC17" s="37">
        <f>IF(Z17="","",IF(Z17&gt;AB17,"○",IF(Z17&gt;=AB17,"△","●")))</f>
      </c>
      <c r="AD17" s="27"/>
      <c r="AE17" s="28" t="s">
        <v>199</v>
      </c>
      <c r="AF17" s="29"/>
      <c r="AG17" s="37">
        <f>IF(AD17="","",IF(AD17&gt;AF17,"○",IF(AD17&gt;=AF17,"△","●")))</f>
      </c>
      <c r="AH17" s="27"/>
      <c r="AI17" s="28" t="s">
        <v>199</v>
      </c>
      <c r="AJ17" s="29"/>
      <c r="AK17" s="37">
        <f>IF(AH17="","",IF(AH17&gt;AJ17,"○",IF(AH17&gt;=AJ17,"△","●")))</f>
      </c>
      <c r="AL17" s="77"/>
      <c r="AM17" s="78"/>
      <c r="AN17" s="78"/>
      <c r="AO17" s="78"/>
      <c r="AP17" s="98"/>
      <c r="AQ17" s="99"/>
      <c r="AR17" s="100"/>
      <c r="AS17" s="78"/>
      <c r="AT17" s="104"/>
    </row>
    <row r="18" spans="1:46" ht="13.5" customHeight="1">
      <c r="A18" s="38" t="str">
        <f>'リーグ組合せ'!D5</f>
        <v>加茂野</v>
      </c>
      <c r="B18" s="30">
        <f ca="1">IF(OFFSET($H$8,COLUMN(F14)-COLUMN($H$8),ROW(F14)-ROW($H$8))="","",OFFSET($H$8,COLUMN(F14)-COLUMN($H$8),ROW(F14)-ROW($H$8)))</f>
      </c>
      <c r="C18" s="31"/>
      <c r="D18" s="31"/>
      <c r="E18" s="47"/>
      <c r="F18" s="39">
        <f ca="1">IF(OFFSET($L$12,COLUMN(J14)-COLUMN($L$12),ROW(J14)-ROW($L$12))="","",OFFSET($L$12,COLUMN(J14)-COLUMN($L$12),ROW(J14)-ROW($L$12)))</f>
      </c>
      <c r="G18" s="40"/>
      <c r="H18" s="40"/>
      <c r="I18" s="47"/>
      <c r="J18" s="39">
        <f ca="1">IF(OFFSET($P$16,COLUMN(N14)-COLUMN($P$16),ROW(N14)-ROW($P$16))="","",OFFSET($P$16,COLUMN(N14)-COLUMN($P$16),ROW(N14)-ROW($P$16)))</f>
      </c>
      <c r="K18" s="40"/>
      <c r="L18" s="40"/>
      <c r="M18" s="47"/>
      <c r="N18" s="52"/>
      <c r="O18" s="53"/>
      <c r="P18" s="53"/>
      <c r="Q18" s="8"/>
      <c r="R18" s="54"/>
      <c r="S18" s="55"/>
      <c r="T18" s="55"/>
      <c r="U18" s="32"/>
      <c r="V18" s="54"/>
      <c r="W18" s="55"/>
      <c r="X18" s="55"/>
      <c r="Y18" s="32"/>
      <c r="Z18" s="54"/>
      <c r="AA18" s="55"/>
      <c r="AB18" s="55"/>
      <c r="AC18" s="32"/>
      <c r="AD18" s="54"/>
      <c r="AE18" s="55"/>
      <c r="AF18" s="55"/>
      <c r="AG18" s="32"/>
      <c r="AH18" s="54"/>
      <c r="AI18" s="55"/>
      <c r="AJ18" s="55"/>
      <c r="AK18" s="32"/>
      <c r="AL18" s="77">
        <f>SUM(AM18:AO19)</f>
        <v>0</v>
      </c>
      <c r="AM18" s="78"/>
      <c r="AN18" s="78"/>
      <c r="AO18" s="78"/>
      <c r="AP18" s="98" t="e">
        <f>AH19+AH21+AD19+AD21+Z19+Z21+V21+V19+R21+R19+N21+N19+J21+J19+F21+F19+B21+B19</f>
        <v>#VALUE!</v>
      </c>
      <c r="AQ18" s="99" t="e">
        <f>AJ21+AJ19+AF21+AF19+AB21+AB19+X21+X19+T21+T19+P21+P19+L21+L19+H21+H19+D21+D19</f>
        <v>#VALUE!</v>
      </c>
      <c r="AR18" s="100" t="e">
        <f>AP18-AQ18</f>
        <v>#VALUE!</v>
      </c>
      <c r="AS18" s="78">
        <f>SUM(AM20:AO21)</f>
        <v>0</v>
      </c>
      <c r="AT18" s="101"/>
    </row>
    <row r="19" spans="1:46" ht="13.5" customHeight="1">
      <c r="A19" s="38"/>
      <c r="B19" s="33">
        <f ca="1">IF(OFFSET($J$9,COLUMN($J$9)-COLUMN($J$9),ROW(H15)-ROW($J$9))="","",OFFSET($J$9,COLUMN($J$9)-COLUMN($J$9),ROW(H15)-ROW($J$9)))</f>
      </c>
      <c r="C19" s="16" t="s">
        <v>199</v>
      </c>
      <c r="D19" s="34">
        <f ca="1">IF(OFFSET($H$9,COLUMN(F15)-COLUMN($H$9),ROW(F15)-ROW($H$9))="","",OFFSET($H$9,COLUMN(F15)-COLUMN($H$9),ROW(F15)-ROW($H$9)))</f>
      </c>
      <c r="E19" s="44">
        <f>IF(B19="","",IF(B19&gt;D19,"○",IF(B19&gt;=D19,"△","●")))</f>
      </c>
      <c r="F19" s="33">
        <f ca="1">IF(OFFSET($N$13,COLUMN($N$13)-COLUMN($N$13),ROW(L15)-ROW($N$13))="","",OFFSET($N$13,COLUMN($N$13)-COLUMN($N$13),ROW(L15)-ROW($N$13)))</f>
      </c>
      <c r="G19" s="16" t="s">
        <v>199</v>
      </c>
      <c r="H19" s="34">
        <f ca="1">IF(OFFSET($L$13,COLUMN(J15)-COLUMN($L$13),ROW(J15)-ROW($L$13))="","",OFFSET($L$13,COLUMN(J15)-COLUMN($L$13),ROW(J15)-ROW($L$13)))</f>
      </c>
      <c r="I19" s="44">
        <f>IF(F19="","",IF(F19&gt;H19,"○",IF(F19&gt;=H19,"△","●")))</f>
      </c>
      <c r="J19" s="33">
        <f ca="1">IF(OFFSET($R$17,COLUMN(P15)-COLUMN($R$17),ROW(P15)-ROW($R$17))="","",OFFSET($R$17,COLUMN(P15)-COLUMN($R$17),ROW(P15)-ROW($R$17)))</f>
      </c>
      <c r="K19" s="16" t="s">
        <v>199</v>
      </c>
      <c r="L19" s="34">
        <f ca="1">IF(OFFSET($P$17,COLUMN(N15)-COLUMN($P$17),ROW(N15)-ROW($P$17))="","",OFFSET($P$17,COLUMN(N15)-COLUMN($P$17),ROW(N15)-ROW($P$17)))</f>
      </c>
      <c r="M19" s="44">
        <f>IF(J19="","",IF(J19&gt;L19,"○",IF(J19&gt;=L19,"△","●")))</f>
      </c>
      <c r="N19" s="11"/>
      <c r="O19" s="12"/>
      <c r="P19" s="13"/>
      <c r="Q19" s="14">
        <f>IF(N19="","",IF(N19&gt;P19,"○",IF(N19&gt;=P19,"△","●")))</f>
      </c>
      <c r="R19" s="15">
        <v>0</v>
      </c>
      <c r="S19" s="16" t="s">
        <v>199</v>
      </c>
      <c r="T19" s="17">
        <v>2</v>
      </c>
      <c r="U19" s="44" t="str">
        <f>IF(R19="","",IF(R19&gt;T19,"○",IF(R19&gt;=T19,"△","●")))</f>
        <v>●</v>
      </c>
      <c r="V19" s="15">
        <v>0</v>
      </c>
      <c r="W19" s="16" t="s">
        <v>199</v>
      </c>
      <c r="X19" s="17">
        <v>4</v>
      </c>
      <c r="Y19" s="44" t="str">
        <f>IF(V19="","",IF(V19&gt;X19,"○",IF(V19&gt;=X19,"△","●")))</f>
        <v>●</v>
      </c>
      <c r="Z19" s="15"/>
      <c r="AA19" s="16" t="s">
        <v>199</v>
      </c>
      <c r="AB19" s="17"/>
      <c r="AC19" s="44">
        <f>IF(Z19="","",IF(Z19&gt;AB19,"○",IF(Z19&gt;=AB19,"△","●")))</f>
      </c>
      <c r="AD19" s="15"/>
      <c r="AE19" s="16" t="s">
        <v>199</v>
      </c>
      <c r="AF19" s="17"/>
      <c r="AG19" s="44">
        <f>IF(AD19="","",IF(AD19&gt;AF19,"○",IF(AD19&gt;=AF19,"△","●")))</f>
      </c>
      <c r="AH19" s="15"/>
      <c r="AI19" s="16" t="s">
        <v>199</v>
      </c>
      <c r="AJ19" s="17"/>
      <c r="AK19" s="44">
        <f>IF(AH19="","",IF(AH19&gt;AJ19,"○",IF(AH19&gt;=AJ19,"△","●")))</f>
      </c>
      <c r="AL19" s="77"/>
      <c r="AM19" s="78"/>
      <c r="AN19" s="78"/>
      <c r="AO19" s="78"/>
      <c r="AP19" s="98"/>
      <c r="AQ19" s="99"/>
      <c r="AR19" s="100"/>
      <c r="AS19" s="78"/>
      <c r="AT19" s="101"/>
    </row>
    <row r="20" spans="1:46" ht="13.5" customHeight="1">
      <c r="A20" s="38"/>
      <c r="B20" s="21">
        <f ca="1">IF(OFFSET($H$10,COLUMN(F16)-COLUMN($H$10),ROW(F16)-ROW($H$10))="","",OFFSET($H$10,COLUMN(F16)-COLUMN($H$10),ROW(F16)-ROW($H$10)))</f>
      </c>
      <c r="C20" s="22"/>
      <c r="D20" s="22"/>
      <c r="E20" s="36"/>
      <c r="F20" s="41">
        <f ca="1">IF(OFFSET($L$14,COLUMN(J16)-COLUMN($L$14),ROW(J16)-ROW($L$14))="","",OFFSET($L$14,COLUMN(J16)-COLUMN($L$14),ROW(J16)-ROW($L$14)))</f>
      </c>
      <c r="G20" s="42"/>
      <c r="H20" s="43"/>
      <c r="I20" s="36"/>
      <c r="J20" s="41">
        <f ca="1">IF(OFFSET($P$18,COLUMN(N16)-COLUMN($P$18),ROW(N16)-ROW($P$18))="","",OFFSET($P$18,COLUMN(N16)-COLUMN($P$18),ROW(N16)-ROW($P$18)))</f>
      </c>
      <c r="K20" s="42"/>
      <c r="L20" s="43"/>
      <c r="M20" s="36"/>
      <c r="N20" s="56"/>
      <c r="O20" s="57"/>
      <c r="P20" s="57"/>
      <c r="Q20" s="20"/>
      <c r="R20" s="21"/>
      <c r="S20" s="22"/>
      <c r="T20" s="22"/>
      <c r="U20" s="36"/>
      <c r="V20" s="21"/>
      <c r="W20" s="22"/>
      <c r="X20" s="22"/>
      <c r="Y20" s="36"/>
      <c r="Z20" s="21"/>
      <c r="AA20" s="22"/>
      <c r="AB20" s="22"/>
      <c r="AC20" s="36"/>
      <c r="AD20" s="21"/>
      <c r="AE20" s="22"/>
      <c r="AF20" s="22"/>
      <c r="AG20" s="36"/>
      <c r="AH20" s="21"/>
      <c r="AI20" s="22"/>
      <c r="AJ20" s="22"/>
      <c r="AK20" s="36"/>
      <c r="AL20" s="77"/>
      <c r="AM20" s="78"/>
      <c r="AN20" s="78"/>
      <c r="AO20" s="78"/>
      <c r="AP20" s="98"/>
      <c r="AQ20" s="99"/>
      <c r="AR20" s="100"/>
      <c r="AS20" s="78"/>
      <c r="AT20" s="101"/>
    </row>
    <row r="21" spans="1:46" ht="13.5" customHeight="1">
      <c r="A21" s="38"/>
      <c r="B21" s="33">
        <f ca="1">IF(OFFSET($J$11,COLUMN($J$11)-COLUMN($J$11),ROW(H17)-ROW($J$11))="","",OFFSET($J$11,COLUMN($J$11)-COLUMN($J$11),ROW(H17)-ROW($J$11)))</f>
      </c>
      <c r="C21" s="16" t="s">
        <v>199</v>
      </c>
      <c r="D21" s="34">
        <f ca="1">IF(OFFSET($H$11,COLUMN(F17)-COLUMN($H$11),ROW(F17)-ROW($H$11))="","",OFFSET($H$11,COLUMN(F17)-COLUMN($H$11),ROW(F17)-ROW($H$11)))</f>
      </c>
      <c r="E21" s="37">
        <f>IF(B21="","",IF(B21&gt;D21,"○",IF(B21&gt;=D21,"△","●")))</f>
      </c>
      <c r="F21" s="45">
        <f ca="1">IF(OFFSET($N$15,COLUMN($N$15)-COLUMN($N$15),ROW(L17)-ROW($N$15))="","",OFFSET($N$15,COLUMN($N$15)-COLUMN($N$15),ROW(L17)-ROW($N$15)))</f>
      </c>
      <c r="G21" s="28" t="s">
        <v>199</v>
      </c>
      <c r="H21" s="46">
        <f ca="1">IF(OFFSET($L$15,COLUMN(J17)-COLUMN($L$15),ROW(J17)-ROW($L$15))="","",OFFSET($L$15,COLUMN(J17)-COLUMN($L$15),ROW(J17)-ROW($L$15)))</f>
      </c>
      <c r="I21" s="37">
        <f>IF(F21="","",IF(F21&gt;H21,"○",IF(F21&gt;=H21,"△","●")))</f>
      </c>
      <c r="J21" s="45">
        <f ca="1">IF(OFFSET($R$19,COLUMN(P17)-COLUMN($R$19),ROW(P17)-ROW($R$19))="","",OFFSET($R$19,COLUMN(P17)-COLUMN($R$19),ROW(P17)-ROW($R$19)))</f>
      </c>
      <c r="K21" s="28" t="s">
        <v>199</v>
      </c>
      <c r="L21" s="46">
        <f ca="1">IF(OFFSET($P$19,COLUMN(N17)-COLUMN($P$19),ROW(N17)-ROW($P$19))="","",OFFSET($P$19,COLUMN(N17)-COLUMN($P$19),ROW(N17)-ROW($P$19)))</f>
      </c>
      <c r="M21" s="37">
        <f>IF(J21="","",IF(J21&gt;L21,"○",IF(J21&gt;=L21,"△","●")))</f>
      </c>
      <c r="N21" s="58"/>
      <c r="O21" s="12"/>
      <c r="P21" s="59"/>
      <c r="Q21" s="26">
        <f>IF(N21="","",IF(N21&gt;P21,"○",IF(N21&gt;=P21,"△","●")))</f>
      </c>
      <c r="R21" s="62"/>
      <c r="S21" s="16" t="s">
        <v>199</v>
      </c>
      <c r="T21" s="35"/>
      <c r="U21" s="37">
        <f>IF(R21="","",IF(R21&gt;T21,"○",IF(R21&gt;=T21,"△","●")))</f>
      </c>
      <c r="V21" s="62"/>
      <c r="W21" s="16" t="s">
        <v>199</v>
      </c>
      <c r="X21" s="35"/>
      <c r="Y21" s="37">
        <f>IF(V21="","",IF(V21&gt;X21,"○",IF(V21&gt;=X21,"△","●")))</f>
      </c>
      <c r="Z21" s="27"/>
      <c r="AA21" s="28" t="s">
        <v>199</v>
      </c>
      <c r="AB21" s="29"/>
      <c r="AC21" s="37">
        <f>IF(Z21="","",IF(Z21&gt;AB21,"○",IF(Z21&gt;=AB21,"△","●")))</f>
      </c>
      <c r="AD21" s="27"/>
      <c r="AE21" s="28" t="s">
        <v>199</v>
      </c>
      <c r="AF21" s="29"/>
      <c r="AG21" s="37">
        <f>IF(AD21="","",IF(AD21&gt;AF21,"○",IF(AD21&gt;=AF21,"△","●")))</f>
      </c>
      <c r="AH21" s="27"/>
      <c r="AI21" s="28" t="s">
        <v>199</v>
      </c>
      <c r="AJ21" s="29"/>
      <c r="AK21" s="37">
        <f>IF(AH21="","",IF(AH21&gt;AJ21,"○",IF(AH21&gt;=AJ21,"△","●")))</f>
      </c>
      <c r="AL21" s="77"/>
      <c r="AM21" s="78"/>
      <c r="AN21" s="78"/>
      <c r="AO21" s="78"/>
      <c r="AP21" s="98"/>
      <c r="AQ21" s="99"/>
      <c r="AR21" s="100"/>
      <c r="AS21" s="78"/>
      <c r="AT21" s="101"/>
    </row>
    <row r="22" spans="1:46" ht="13.5" customHeight="1">
      <c r="A22" s="38" t="str">
        <f>'リーグ組合せ'!D6</f>
        <v>旭ヶ丘</v>
      </c>
      <c r="B22" s="30">
        <f ca="1">IF(OFFSET($H$8,COLUMN(F18)-COLUMN($H$8),ROW(F18)-ROW($H$8))="","",OFFSET($H$8,COLUMN(F18)-COLUMN($H$8),ROW(F18)-ROW($H$8)))</f>
      </c>
      <c r="C22" s="31"/>
      <c r="D22" s="31"/>
      <c r="E22" s="47"/>
      <c r="F22" s="39">
        <f ca="1">IF(OFFSET($L$12,COLUMN(J18)-COLUMN($L$12),ROW(J18)-ROW($L$12))="","",OFFSET($L$12,COLUMN(J18)-COLUMN($L$12),ROW(J18)-ROW($L$12)))</f>
      </c>
      <c r="G22" s="40"/>
      <c r="H22" s="40"/>
      <c r="I22" s="47"/>
      <c r="J22" s="39">
        <f ca="1">IF(OFFSET($P$16,COLUMN(N18)-COLUMN($P$16),ROW(N18)-ROW($P$16))="","",OFFSET($P$16,COLUMN(N18)-COLUMN($P$16),ROW(N18)-ROW($P$16)))</f>
      </c>
      <c r="K22" s="40"/>
      <c r="L22" s="40"/>
      <c r="M22" s="47"/>
      <c r="N22" s="30">
        <f ca="1">IF(OFFSET($T$20,COLUMN(R18)-COLUMN($T$20),ROW(R18)-ROW($T$20))="","",OFFSET($T$20,COLUMN(R18)-COLUMN($T$20),ROW(R18)-ROW($T$20)))</f>
      </c>
      <c r="O22" s="31"/>
      <c r="P22" s="31"/>
      <c r="Q22" s="47"/>
      <c r="R22" s="52"/>
      <c r="S22" s="53"/>
      <c r="T22" s="53"/>
      <c r="U22" s="8"/>
      <c r="V22" s="54"/>
      <c r="W22" s="55"/>
      <c r="X22" s="55"/>
      <c r="Y22" s="32"/>
      <c r="Z22" s="54"/>
      <c r="AA22" s="55"/>
      <c r="AB22" s="55"/>
      <c r="AC22" s="32"/>
      <c r="AD22" s="54"/>
      <c r="AE22" s="55"/>
      <c r="AF22" s="55"/>
      <c r="AG22" s="32"/>
      <c r="AH22" s="54"/>
      <c r="AI22" s="55"/>
      <c r="AJ22" s="55"/>
      <c r="AK22" s="32"/>
      <c r="AL22" s="77">
        <f>SUM(AM22:AO23)</f>
        <v>0</v>
      </c>
      <c r="AM22" s="78"/>
      <c r="AN22" s="78"/>
      <c r="AO22" s="78"/>
      <c r="AP22" s="98" t="e">
        <f>AH23+AH25+AD23+AD25+Z23+Z25+V25+V23+R25+R23+N25+N23+J25+J23+F25+F23+B25+B23</f>
        <v>#VALUE!</v>
      </c>
      <c r="AQ22" s="99" t="e">
        <f>AJ25+AJ23+AF25+AF23+AB25+AB23+X25+X23+T25+T23+P25+P23+L25+L23+H25+H23+D25+D23</f>
        <v>#VALUE!</v>
      </c>
      <c r="AR22" s="100" t="e">
        <f>AP22-AQ22</f>
        <v>#VALUE!</v>
      </c>
      <c r="AS22" s="78">
        <f>SUM(AM24:AO25)</f>
        <v>0</v>
      </c>
      <c r="AT22" s="101"/>
    </row>
    <row r="23" spans="1:46" ht="13.5" customHeight="1">
      <c r="A23" s="38"/>
      <c r="B23" s="33">
        <f ca="1">IF(OFFSET($J$9,COLUMN($J$9)-COLUMN($J$9),ROW(H19)-ROW($J$9))="","",OFFSET($J$9,COLUMN($J$9)-COLUMN($J$9),ROW(H19)-ROW($J$9)))</f>
      </c>
      <c r="C23" s="16" t="s">
        <v>199</v>
      </c>
      <c r="D23" s="34">
        <f ca="1">IF(OFFSET($H$9,COLUMN(F19)-COLUMN($H$9),ROW(F19)-ROW($H$9))="","",OFFSET($H$9,COLUMN(F19)-COLUMN($H$9),ROW(F19)-ROW($H$9)))</f>
      </c>
      <c r="E23" s="44">
        <f>IF(B23="","",IF(B23&gt;D23,"○",IF(B23&gt;=D23,"△","●")))</f>
      </c>
      <c r="F23" s="33">
        <f ca="1">IF(OFFSET($N$13,COLUMN($N$13)-COLUMN($N$13),ROW(L19)-ROW($N$13))="","",OFFSET($N$13,COLUMN($N$13)-COLUMN($N$13),ROW(L19)-ROW($N$13)))</f>
      </c>
      <c r="G23" s="16" t="s">
        <v>199</v>
      </c>
      <c r="H23" s="34">
        <f ca="1">IF(OFFSET($L$13,COLUMN(J19)-COLUMN($L$13),ROW(J19)-ROW($L$13))="","",OFFSET($L$13,COLUMN(J19)-COLUMN($L$13),ROW(J19)-ROW($L$13)))</f>
      </c>
      <c r="I23" s="44">
        <f>IF(F23="","",IF(F23&gt;H23,"○",IF(F23&gt;=H23,"△","●")))</f>
      </c>
      <c r="J23" s="33">
        <f ca="1">IF(OFFSET($R$17,COLUMN(P19)-COLUMN($R$17),ROW(P19)-ROW($R$17))="","",OFFSET($R$17,COLUMN(P19)-COLUMN($R$17),ROW(P19)-ROW($R$17)))</f>
      </c>
      <c r="K23" s="16" t="s">
        <v>199</v>
      </c>
      <c r="L23" s="34">
        <f ca="1">IF(OFFSET($P$17,COLUMN(N19)-COLUMN($P$17),ROW(N19)-ROW($P$17))="","",OFFSET($P$17,COLUMN(N19)-COLUMN($P$17),ROW(N19)-ROW($P$17)))</f>
      </c>
      <c r="M23" s="44">
        <f>IF(J23="","",IF(J23&gt;L23,"○",IF(J23&gt;=L23,"△","●")))</f>
      </c>
      <c r="N23" s="33">
        <f ca="1">IF(OFFSET($V$21,COLUMN(T19)-COLUMN($V$21),ROW(T19)-ROW($V$21))="","",OFFSET($V$21,COLUMN(T19)-COLUMN($V$21),ROW(T19)-ROW($V$21)))</f>
        <v>2</v>
      </c>
      <c r="O23" s="16" t="s">
        <v>199</v>
      </c>
      <c r="P23" s="34">
        <f ca="1">IF(OFFSET($T$21,COLUMN(R19)-COLUMN($T$21),ROW(R19)-ROW($T$21))="","",OFFSET($T$21,COLUMN(R19)-COLUMN($T$21),ROW(R19)-ROW($T$21)))</f>
        <v>0</v>
      </c>
      <c r="Q23" s="44" t="str">
        <f>IF(N23="","",IF(N23&gt;P23,"○",IF(N23&gt;=P23,"△","●")))</f>
        <v>○</v>
      </c>
      <c r="R23" s="63"/>
      <c r="S23" s="12"/>
      <c r="T23" s="64"/>
      <c r="U23" s="14">
        <f>IF(R23="","",IF(R23&gt;T23,"○",IF(R23&gt;=T23,"△","●")))</f>
      </c>
      <c r="V23" s="15">
        <v>4</v>
      </c>
      <c r="W23" s="16" t="s">
        <v>199</v>
      </c>
      <c r="X23" s="17">
        <v>0</v>
      </c>
      <c r="Y23" s="44" t="str">
        <f>IF(V23="","",IF(V23&gt;X23,"○",IF(V23&gt;=X23,"△","●")))</f>
        <v>○</v>
      </c>
      <c r="Z23" s="15"/>
      <c r="AA23" s="16" t="s">
        <v>199</v>
      </c>
      <c r="AB23" s="17"/>
      <c r="AC23" s="44">
        <f>IF(Z23="","",IF(Z23&gt;AB23,"○",IF(Z23&gt;=AB23,"△","●")))</f>
      </c>
      <c r="AD23" s="15"/>
      <c r="AE23" s="16" t="s">
        <v>199</v>
      </c>
      <c r="AF23" s="17"/>
      <c r="AG23" s="44">
        <f>IF(AD23="","",IF(AD23&gt;AF23,"○",IF(AD23&gt;=AF23,"△","●")))</f>
      </c>
      <c r="AH23" s="15"/>
      <c r="AI23" s="16" t="s">
        <v>199</v>
      </c>
      <c r="AJ23" s="17"/>
      <c r="AK23" s="44">
        <f>IF(AH23="","",IF(AH23&gt;AJ23,"○",IF(AH23&gt;=AJ23,"△","●")))</f>
      </c>
      <c r="AL23" s="77"/>
      <c r="AM23" s="78"/>
      <c r="AN23" s="78"/>
      <c r="AO23" s="78"/>
      <c r="AP23" s="98"/>
      <c r="AQ23" s="99"/>
      <c r="AR23" s="100"/>
      <c r="AS23" s="78"/>
      <c r="AT23" s="101"/>
    </row>
    <row r="24" spans="1:46" ht="13.5" customHeight="1">
      <c r="A24" s="38"/>
      <c r="B24" s="21">
        <f ca="1">IF(OFFSET($H$10,COLUMN(F20)-COLUMN($H$10),ROW(F20)-ROW($H$10))="","",OFFSET($H$10,COLUMN(F20)-COLUMN($H$10),ROW(F20)-ROW($H$10)))</f>
      </c>
      <c r="C24" s="22"/>
      <c r="D24" s="22"/>
      <c r="E24" s="36"/>
      <c r="F24" s="41">
        <f ca="1">IF(OFFSET($L$14,COLUMN(J20)-COLUMN($L$14),ROW(J20)-ROW($L$14))="","",OFFSET($L$14,COLUMN(J20)-COLUMN($L$14),ROW(J20)-ROW($L$14)))</f>
      </c>
      <c r="G24" s="42"/>
      <c r="H24" s="42"/>
      <c r="I24" s="36"/>
      <c r="J24" s="41">
        <f ca="1">IF(OFFSET($P$18,COLUMN(N20)-COLUMN($P$18),ROW(N20)-ROW($P$18))="","",OFFSET($P$18,COLUMN(N20)-COLUMN($P$18),ROW(N20)-ROW($P$18)))</f>
      </c>
      <c r="K24" s="42"/>
      <c r="L24" s="42"/>
      <c r="M24" s="36"/>
      <c r="N24" s="60">
        <f ca="1">IF(OFFSET($T$22,COLUMN(R20)-COLUMN($T$22),ROW(R20)-ROW($T$22))="","",OFFSET($T$22,COLUMN(R20)-COLUMN($T$22),ROW(R20)-ROW($T$22)))</f>
      </c>
      <c r="O24" s="61"/>
      <c r="P24" s="61"/>
      <c r="Q24" s="36"/>
      <c r="R24" s="6"/>
      <c r="S24" s="7"/>
      <c r="T24" s="7"/>
      <c r="U24" s="20"/>
      <c r="V24" s="21"/>
      <c r="W24" s="22"/>
      <c r="X24" s="22"/>
      <c r="Y24" s="36"/>
      <c r="Z24" s="21"/>
      <c r="AA24" s="22"/>
      <c r="AB24" s="22"/>
      <c r="AC24" s="36"/>
      <c r="AD24" s="21"/>
      <c r="AE24" s="22"/>
      <c r="AF24" s="22"/>
      <c r="AG24" s="36"/>
      <c r="AH24" s="21"/>
      <c r="AI24" s="22"/>
      <c r="AJ24" s="22"/>
      <c r="AK24" s="36"/>
      <c r="AL24" s="77"/>
      <c r="AM24" s="78"/>
      <c r="AN24" s="78"/>
      <c r="AO24" s="78"/>
      <c r="AP24" s="98"/>
      <c r="AQ24" s="99"/>
      <c r="AR24" s="100"/>
      <c r="AS24" s="78"/>
      <c r="AT24" s="101"/>
    </row>
    <row r="25" spans="1:46" ht="13.5" customHeight="1">
      <c r="A25" s="38"/>
      <c r="B25" s="33">
        <f ca="1">IF(OFFSET($J$11,COLUMN($J$11)-COLUMN($J$11),ROW(H21)-ROW($J$11))="","",OFFSET($J$11,COLUMN($J$11)-COLUMN($J$11),ROW(H21)-ROW($J$11)))</f>
      </c>
      <c r="C25" s="16" t="s">
        <v>199</v>
      </c>
      <c r="D25" s="34">
        <f ca="1">IF(OFFSET($H$11,COLUMN(F21)-COLUMN($H$11),ROW(F21)-ROW($H$11))="","",OFFSET($H$11,COLUMN(F21)-COLUMN($H$11),ROW(F21)-ROW($H$11)))</f>
      </c>
      <c r="E25" s="37">
        <f>IF(B25="","",IF(B25&gt;D25,"○",IF(B25&gt;=D25,"△","●")))</f>
      </c>
      <c r="F25" s="45">
        <f ca="1">IF(OFFSET($N$15,COLUMN($N$15)-COLUMN($N$15),ROW(L21)-ROW($N$15))="","",OFFSET($N$15,COLUMN($N$15)-COLUMN($N$15),ROW(L21)-ROW($N$15)))</f>
      </c>
      <c r="G25" s="28" t="s">
        <v>199</v>
      </c>
      <c r="H25" s="46">
        <f ca="1">IF(OFFSET($L$15,COLUMN(J21)-COLUMN($L$15),ROW(J21)-ROW($L$15))="","",OFFSET($L$15,COLUMN(J21)-COLUMN($L$15),ROW(J21)-ROW($L$15)))</f>
      </c>
      <c r="I25" s="37">
        <f>IF(F25="","",IF(F25&gt;H25,"○",IF(F25&gt;=H25,"△","●")))</f>
      </c>
      <c r="J25" s="45">
        <f ca="1">IF(OFFSET($R$19,COLUMN(P21)-COLUMN($R$19),ROW(P21)-ROW($R$19))="","",OFFSET($R$19,COLUMN(P21)-COLUMN($R$19),ROW(P21)-ROW($R$19)))</f>
      </c>
      <c r="K25" s="28" t="s">
        <v>199</v>
      </c>
      <c r="L25" s="46">
        <f ca="1">IF(OFFSET($P$19,COLUMN(N21)-COLUMN($P$19),ROW(N21)-ROW($P$19))="","",OFFSET($P$19,COLUMN(N21)-COLUMN($P$19),ROW(N21)-ROW($P$19)))</f>
      </c>
      <c r="M25" s="37">
        <f>IF(J25="","",IF(J25&gt;L25,"○",IF(J25&gt;=L25,"△","●")))</f>
      </c>
      <c r="N25" s="45">
        <f ca="1">IF(OFFSET($V$23,COLUMN(T21)-COLUMN($V$23),ROW(T21)-ROW($V$23))="","",OFFSET($V$23,COLUMN(T21)-COLUMN($V$23),ROW(T21)-ROW($V$23)))</f>
      </c>
      <c r="O25" s="28" t="s">
        <v>199</v>
      </c>
      <c r="P25" s="46">
        <f ca="1">IF(OFFSET($T$23,COLUMN(R21)-COLUMN($T$23),ROW(R21)-ROW($T$23))="","",OFFSET($T$23,COLUMN(R21)-COLUMN($T$23),ROW(R21)-ROW($T$23)))</f>
      </c>
      <c r="Q25" s="37">
        <f>IF(N25="","",IF(N25&gt;P25,"○",IF(N25&gt;=P25,"△","●")))</f>
      </c>
      <c r="R25" s="65"/>
      <c r="S25" s="24"/>
      <c r="T25" s="66"/>
      <c r="U25" s="26">
        <f>IF(R25="","",IF(R25&gt;T25,"○",IF(R25&gt;=T25,"△","●")))</f>
      </c>
      <c r="V25" s="27"/>
      <c r="W25" s="28" t="s">
        <v>199</v>
      </c>
      <c r="X25" s="29"/>
      <c r="Y25" s="37">
        <f>IF(V25="","",IF(V25&gt;X25,"○",IF(V25&gt;=X25,"△","●")))</f>
      </c>
      <c r="Z25" s="27"/>
      <c r="AA25" s="28" t="s">
        <v>199</v>
      </c>
      <c r="AB25" s="29"/>
      <c r="AC25" s="37">
        <f>IF(Z25="","",IF(Z25&gt;AB25,"○",IF(Z25&gt;=AB25,"△","●")))</f>
      </c>
      <c r="AD25" s="27"/>
      <c r="AE25" s="28" t="s">
        <v>199</v>
      </c>
      <c r="AF25" s="29"/>
      <c r="AG25" s="37">
        <f>IF(AD25="","",IF(AD25&gt;AF25,"○",IF(AD25&gt;=AF25,"△","●")))</f>
      </c>
      <c r="AH25" s="27"/>
      <c r="AI25" s="28" t="s">
        <v>199</v>
      </c>
      <c r="AJ25" s="29"/>
      <c r="AK25" s="37">
        <f>IF(AH25="","",IF(AH25&gt;AJ25,"○",IF(AH25&gt;=AJ25,"△","●")))</f>
      </c>
      <c r="AL25" s="77"/>
      <c r="AM25" s="78"/>
      <c r="AN25" s="78"/>
      <c r="AO25" s="78"/>
      <c r="AP25" s="98"/>
      <c r="AQ25" s="99"/>
      <c r="AR25" s="100"/>
      <c r="AS25" s="78"/>
      <c r="AT25" s="101"/>
    </row>
    <row r="26" spans="1:46" ht="13.5" customHeight="1">
      <c r="A26" s="38" t="str">
        <f>'リーグ組合せ'!D7</f>
        <v>武儀</v>
      </c>
      <c r="B26" s="30">
        <f ca="1">IF(OFFSET($H$8,COLUMN(F22)-COLUMN($H$8),ROW(F22)-ROW($H$8))="","",OFFSET($H$8,COLUMN(F22)-COLUMN($H$8),ROW(F22)-ROW($H$8)))</f>
      </c>
      <c r="C26" s="31"/>
      <c r="D26" s="31"/>
      <c r="E26" s="47"/>
      <c r="F26" s="39">
        <f ca="1">IF(OFFSET($L$12,COLUMN(J22)-COLUMN($L$12),ROW(J22)-ROW($L$12))="","",OFFSET($L$12,COLUMN(J22)-COLUMN($L$12),ROW(J22)-ROW($L$12)))</f>
      </c>
      <c r="G26" s="40"/>
      <c r="H26" s="40"/>
      <c r="I26" s="47"/>
      <c r="J26" s="39">
        <f ca="1">IF(OFFSET($P$16,COLUMN(N22)-COLUMN($P$16),ROW(N22)-ROW($P$16))="","",OFFSET($P$16,COLUMN(N22)-COLUMN($P$16),ROW(N22)-ROW($P$16)))</f>
      </c>
      <c r="K26" s="40"/>
      <c r="L26" s="40"/>
      <c r="M26" s="47"/>
      <c r="N26" s="30">
        <f ca="1">IF(OFFSET($T$20,COLUMN(R22)-COLUMN($T$20),ROW(R22)-ROW($T$20))="","",OFFSET($T$20,COLUMN(R22)-COLUMN($T$20),ROW(R22)-ROW($T$20)))</f>
      </c>
      <c r="O26" s="31"/>
      <c r="P26" s="31"/>
      <c r="Q26" s="47"/>
      <c r="R26" s="30">
        <f ca="1">IF(OFFSET($X$24,COLUMN(V22)-COLUMN($X$24),ROW(V22)-ROW($X$24))="","",OFFSET($X$24,COLUMN(V22)-COLUMN($X$24),ROW(V22)-ROW($X$24)))</f>
      </c>
      <c r="S26" s="31"/>
      <c r="T26" s="31"/>
      <c r="U26" s="47"/>
      <c r="V26" s="6"/>
      <c r="W26" s="7"/>
      <c r="X26" s="7"/>
      <c r="Y26" s="8"/>
      <c r="Z26" s="54"/>
      <c r="AA26" s="55"/>
      <c r="AB26" s="55"/>
      <c r="AC26" s="32"/>
      <c r="AD26" s="54"/>
      <c r="AE26" s="55"/>
      <c r="AF26" s="55"/>
      <c r="AG26" s="32"/>
      <c r="AH26" s="54"/>
      <c r="AI26" s="55"/>
      <c r="AJ26" s="55"/>
      <c r="AK26" s="32"/>
      <c r="AL26" s="77">
        <f>SUM(AM26:AO27)</f>
        <v>0</v>
      </c>
      <c r="AM26" s="78"/>
      <c r="AN26" s="78"/>
      <c r="AO26" s="78"/>
      <c r="AP26" s="98" t="e">
        <f>AH27+AH29+AD27+AD29+Z27+Z29+V29+V27+R29+R27+N29+N27+J29+J27+F29+F27+B29+B27</f>
        <v>#VALUE!</v>
      </c>
      <c r="AQ26" s="99" t="e">
        <f>AJ29+AJ27+AF29+AF27+AB29+AB27+X29+X27+T29+T27+P29+P27+L29+L27+H29+H27+D29+D27</f>
        <v>#VALUE!</v>
      </c>
      <c r="AR26" s="100" t="e">
        <f>AP26-AQ26</f>
        <v>#VALUE!</v>
      </c>
      <c r="AS26" s="78">
        <f>SUM(AM28:AO29)</f>
        <v>0</v>
      </c>
      <c r="AT26" s="101"/>
    </row>
    <row r="27" spans="1:46" ht="13.5" customHeight="1">
      <c r="A27" s="38"/>
      <c r="B27" s="33">
        <f ca="1">IF(OFFSET($J$9,COLUMN($J$9)-COLUMN($J$9),ROW(H23)-ROW($J$9))="","",OFFSET($J$9,COLUMN($J$9)-COLUMN($J$9),ROW(H23)-ROW($J$9)))</f>
      </c>
      <c r="C27" s="16" t="s">
        <v>199</v>
      </c>
      <c r="D27" s="34">
        <f ca="1">IF(OFFSET($H$9,COLUMN(F23)-COLUMN($H$9),ROW(F23)-ROW($H$9))="","",OFFSET($H$9,COLUMN(F23)-COLUMN($H$9),ROW(F23)-ROW($H$9)))</f>
      </c>
      <c r="E27" s="44">
        <f>IF(B27="","",IF(B27&gt;D27,"○",IF(B27&gt;=D27,"△","●")))</f>
      </c>
      <c r="F27" s="33">
        <f ca="1">IF(OFFSET($N$13,COLUMN($N$13)-COLUMN($N$13),ROW(L23)-ROW($N$13))="","",OFFSET($N$13,COLUMN($N$13)-COLUMN($N$13),ROW(L23)-ROW($N$13)))</f>
      </c>
      <c r="G27" s="16" t="s">
        <v>199</v>
      </c>
      <c r="H27" s="34">
        <f ca="1">IF(OFFSET($L$13,COLUMN(J23)-COLUMN($L$13),ROW(J23)-ROW($L$13))="","",OFFSET($L$13,COLUMN(J23)-COLUMN($L$13),ROW(J23)-ROW($L$13)))</f>
      </c>
      <c r="I27" s="44">
        <f>IF(F27="","",IF(F27&gt;H27,"○",IF(F27&gt;=H27,"△","●")))</f>
      </c>
      <c r="J27" s="33">
        <f ca="1">IF(OFFSET($R$17,COLUMN(P23)-COLUMN($R$17),ROW(P23)-ROW($R$17))="","",OFFSET($R$17,COLUMN(P23)-COLUMN($R$17),ROW(P23)-ROW($R$17)))</f>
      </c>
      <c r="K27" s="16" t="s">
        <v>199</v>
      </c>
      <c r="L27" s="34">
        <f ca="1">IF(OFFSET($P$17,COLUMN(N23)-COLUMN($P$17),ROW(N23)-ROW($P$17))="","",OFFSET($P$17,COLUMN(N23)-COLUMN($P$17),ROW(N23)-ROW($P$17)))</f>
      </c>
      <c r="M27" s="44">
        <f>IF(J27="","",IF(J27&gt;L27,"○",IF(J27&gt;=L27,"△","●")))</f>
      </c>
      <c r="N27" s="33">
        <f ca="1">IF(OFFSET($V$21,COLUMN(T23)-COLUMN($V$21),ROW(T23)-ROW($V$21))="","",OFFSET($V$21,COLUMN(T23)-COLUMN($V$21),ROW(T23)-ROW($V$21)))</f>
        <v>4</v>
      </c>
      <c r="O27" s="16" t="s">
        <v>199</v>
      </c>
      <c r="P27" s="34">
        <f ca="1">IF(OFFSET($T$21,COLUMN(R23)-COLUMN($T$21),ROW(R23)-ROW($T$21))="","",OFFSET($T$21,COLUMN(R23)-COLUMN($T$21),ROW(R23)-ROW($T$21)))</f>
        <v>0</v>
      </c>
      <c r="Q27" s="44" t="str">
        <f>IF(N27="","",IF(N27&gt;P27,"○",IF(N27&gt;=P27,"△","●")))</f>
        <v>○</v>
      </c>
      <c r="R27" s="33">
        <f ca="1">IF(OFFSET($Z$25,COLUMN(X23)-COLUMN($Z$25),ROW(X23)-ROW($Z$25))="","",OFFSET($Z$25,COLUMN(X23)-COLUMN($Z$25),ROW(X23)-ROW($Z$25)))</f>
        <v>0</v>
      </c>
      <c r="S27" s="16" t="s">
        <v>199</v>
      </c>
      <c r="T27" s="34">
        <f ca="1">IF(OFFSET($X$25,COLUMN(V23)-COLUMN($X$25),ROW(V23)-ROW($X$25))="","",OFFSET($X$25,COLUMN(V23)-COLUMN($X$25),ROW(V23)-ROW($X$25)))</f>
        <v>4</v>
      </c>
      <c r="U27" s="44" t="str">
        <f>IF(R27="","",IF(R27&gt;T27,"○",IF(R27&gt;=T27,"△","●")))</f>
        <v>●</v>
      </c>
      <c r="V27" s="11"/>
      <c r="W27" s="12"/>
      <c r="X27" s="13"/>
      <c r="Y27" s="14">
        <f>IF(V27="","",IF(V27&gt;X27,"○",IF(V27&gt;=X27,"△","●")))</f>
      </c>
      <c r="Z27" s="15"/>
      <c r="AA27" s="16" t="s">
        <v>199</v>
      </c>
      <c r="AB27" s="17"/>
      <c r="AC27" s="44">
        <f>IF(Z27="","",IF(Z27&gt;AB27,"○",IF(Z27&gt;=AB27,"△","●")))</f>
      </c>
      <c r="AD27" s="15"/>
      <c r="AE27" s="16" t="s">
        <v>199</v>
      </c>
      <c r="AF27" s="17"/>
      <c r="AG27" s="44">
        <f>IF(AD27="","",IF(AD27&gt;AF27,"○",IF(AD27&gt;=AF27,"△","●")))</f>
      </c>
      <c r="AH27" s="15"/>
      <c r="AI27" s="16" t="s">
        <v>199</v>
      </c>
      <c r="AJ27" s="17"/>
      <c r="AK27" s="44">
        <f>IF(AH27="","",IF(AH27&gt;AJ27,"○",IF(AH27&gt;=AJ27,"△","●")))</f>
      </c>
      <c r="AL27" s="77"/>
      <c r="AM27" s="78"/>
      <c r="AN27" s="78"/>
      <c r="AO27" s="78"/>
      <c r="AP27" s="98"/>
      <c r="AQ27" s="99"/>
      <c r="AR27" s="100"/>
      <c r="AS27" s="78"/>
      <c r="AT27" s="101"/>
    </row>
    <row r="28" spans="1:46" ht="13.5" customHeight="1">
      <c r="A28" s="38"/>
      <c r="B28" s="21">
        <f ca="1">IF(OFFSET($H$10,COLUMN(F24)-COLUMN($H$10),ROW(F24)-ROW($H$10))="","",OFFSET($H$10,COLUMN(F24)-COLUMN($H$10),ROW(F24)-ROW($H$10)))</f>
      </c>
      <c r="C28" s="22"/>
      <c r="D28" s="22"/>
      <c r="E28" s="36"/>
      <c r="F28" s="41">
        <f ca="1">IF(OFFSET($L$14,COLUMN(J24)-COLUMN($L$14),ROW(J24)-ROW($L$14))="","",OFFSET($L$14,COLUMN(J24)-COLUMN($L$14),ROW(J24)-ROW($L$14)))</f>
      </c>
      <c r="G28" s="42"/>
      <c r="H28" s="42"/>
      <c r="I28" s="36"/>
      <c r="J28" s="41">
        <f ca="1">IF(OFFSET($P$18,COLUMN(N24)-COLUMN($P$18),ROW(N24)-ROW($P$18))="","",OFFSET($P$18,COLUMN(N24)-COLUMN($P$18),ROW(N24)-ROW($P$18)))</f>
      </c>
      <c r="K28" s="42"/>
      <c r="L28" s="42"/>
      <c r="M28" s="36"/>
      <c r="N28" s="60">
        <f ca="1">IF(OFFSET($T$22,COLUMN(R24)-COLUMN($T$22),ROW(R24)-ROW($T$22))="","",OFFSET($T$22,COLUMN(R24)-COLUMN($T$22),ROW(R24)-ROW($T$22)))</f>
      </c>
      <c r="O28" s="61"/>
      <c r="P28" s="61"/>
      <c r="Q28" s="36"/>
      <c r="R28" s="41">
        <f ca="1">IF(OFFSET($X$26,COLUMN(V24)-COLUMN($X$26),ROW(V24)-ROW($X$26))="","",OFFSET($X$26,COLUMN(V24)-COLUMN($X$26),ROW(V24)-ROW($X$26)))</f>
      </c>
      <c r="S28" s="42"/>
      <c r="T28" s="42"/>
      <c r="U28" s="36"/>
      <c r="V28" s="18"/>
      <c r="W28" s="19"/>
      <c r="X28" s="19"/>
      <c r="Y28" s="20"/>
      <c r="Z28" s="21"/>
      <c r="AA28" s="22"/>
      <c r="AB28" s="22"/>
      <c r="AC28" s="36"/>
      <c r="AD28" s="21"/>
      <c r="AE28" s="22"/>
      <c r="AF28" s="22"/>
      <c r="AG28" s="36"/>
      <c r="AH28" s="21"/>
      <c r="AI28" s="22"/>
      <c r="AJ28" s="22"/>
      <c r="AK28" s="36"/>
      <c r="AL28" s="77"/>
      <c r="AM28" s="78"/>
      <c r="AN28" s="78"/>
      <c r="AO28" s="78"/>
      <c r="AP28" s="98"/>
      <c r="AQ28" s="99"/>
      <c r="AR28" s="100"/>
      <c r="AS28" s="78"/>
      <c r="AT28" s="101"/>
    </row>
    <row r="29" spans="1:46" ht="13.5" customHeight="1">
      <c r="A29" s="38"/>
      <c r="B29" s="33">
        <f ca="1">IF(OFFSET($J$11,COLUMN($J$11)-COLUMN($J$11),ROW(H25)-ROW($J$11))="","",OFFSET($J$11,COLUMN($J$11)-COLUMN($J$11),ROW(H25)-ROW($J$11)))</f>
      </c>
      <c r="C29" s="16" t="s">
        <v>199</v>
      </c>
      <c r="D29" s="34">
        <f ca="1">IF(OFFSET($H$11,COLUMN(F25)-COLUMN($H$11),ROW(F25)-ROW($H$11))="","",OFFSET($H$11,COLUMN(F25)-COLUMN($H$11),ROW(F25)-ROW($H$11)))</f>
      </c>
      <c r="E29" s="37">
        <f>IF(B29="","",IF(B29&gt;D29,"○",IF(B29&gt;=D29,"△","●")))</f>
      </c>
      <c r="F29" s="45">
        <f ca="1">IF(OFFSET($N$15,COLUMN($N$15)-COLUMN($N$15),ROW(L25)-ROW($N$15))="","",OFFSET($N$15,COLUMN($N$15)-COLUMN($N$15),ROW(L25)-ROW($N$15)))</f>
      </c>
      <c r="G29" s="28" t="s">
        <v>199</v>
      </c>
      <c r="H29" s="46">
        <f ca="1">IF(OFFSET($L$15,COLUMN(J25)-COLUMN($L$15),ROW(J25)-ROW($L$15))="","",OFFSET($L$15,COLUMN(J25)-COLUMN($L$15),ROW(J25)-ROW($L$15)))</f>
      </c>
      <c r="I29" s="37">
        <f>IF(F29="","",IF(F29&gt;H29,"○",IF(F29&gt;=H29,"△","●")))</f>
      </c>
      <c r="J29" s="45">
        <f ca="1">IF(OFFSET($R$19,COLUMN(P25)-COLUMN($R$19),ROW(P25)-ROW($R$19))="","",OFFSET($R$19,COLUMN(P25)-COLUMN($R$19),ROW(P25)-ROW($R$19)))</f>
      </c>
      <c r="K29" s="28" t="s">
        <v>199</v>
      </c>
      <c r="L29" s="46">
        <f ca="1">IF(OFFSET($P$19,COLUMN(N25)-COLUMN($P$19),ROW(N25)-ROW($P$19))="","",OFFSET($P$19,COLUMN(N25)-COLUMN($P$19),ROW(N25)-ROW($P$19)))</f>
      </c>
      <c r="M29" s="37">
        <f>IF(J29="","",IF(J29&gt;L29,"○",IF(J29&gt;=L29,"△","●")))</f>
      </c>
      <c r="N29" s="45">
        <f ca="1">IF(OFFSET($V$23,COLUMN(T25)-COLUMN($V$23),ROW(T25)-ROW($V$23))="","",OFFSET($V$23,COLUMN(T25)-COLUMN($V$23),ROW(T25)-ROW($V$23)))</f>
      </c>
      <c r="O29" s="28" t="s">
        <v>199</v>
      </c>
      <c r="P29" s="46">
        <f ca="1">IF(OFFSET($T$23,COLUMN(R25)-COLUMN($T$23),ROW(R25)-ROW($T$23))="","",OFFSET($T$23,COLUMN(R25)-COLUMN($T$23),ROW(R25)-ROW($T$23)))</f>
      </c>
      <c r="Q29" s="37">
        <f>IF(N29="","",IF(N29&gt;P29,"○",IF(N29&gt;=P29,"△","●")))</f>
      </c>
      <c r="R29" s="45">
        <f ca="1">IF(OFFSET($Z$27,COLUMN(X25)-COLUMN($Z$27),ROW(X25)-ROW($Z$27))="","",OFFSET($Z$27,COLUMN(X25)-COLUMN($Z$27),ROW(X25)-ROW($Z$27)))</f>
      </c>
      <c r="S29" s="28" t="s">
        <v>199</v>
      </c>
      <c r="T29" s="46">
        <f ca="1">IF(OFFSET($T$23,COLUMN(V25)-COLUMN($T$23),ROW(V25)-ROW($T$23))="","",OFFSET($T$23,COLUMN(V25)-COLUMN($T$23),ROW(V25)-ROW($T$23)))</f>
      </c>
      <c r="U29" s="37">
        <f>IF(R29="","",IF(R29&gt;T29,"○",IF(R29&gt;=T29,"△","●")))</f>
      </c>
      <c r="V29" s="67"/>
      <c r="W29" s="12"/>
      <c r="X29" s="68"/>
      <c r="Y29" s="26">
        <f>IF(V29="","",IF(V29&gt;X29,"○",IF(V29&gt;=X29,"△","●")))</f>
      </c>
      <c r="Z29" s="27"/>
      <c r="AA29" s="28" t="s">
        <v>199</v>
      </c>
      <c r="AB29" s="29"/>
      <c r="AC29" s="37">
        <f>IF(Z29="","",IF(Z29&gt;AB29,"○",IF(Z29&gt;=AB29,"△","●")))</f>
      </c>
      <c r="AD29" s="27"/>
      <c r="AE29" s="28" t="s">
        <v>199</v>
      </c>
      <c r="AF29" s="29"/>
      <c r="AG29" s="37">
        <f>IF(AD29="","",IF(AD29&gt;AF29,"○",IF(AD29&gt;=AF29,"△","●")))</f>
      </c>
      <c r="AH29" s="27"/>
      <c r="AI29" s="28" t="s">
        <v>199</v>
      </c>
      <c r="AJ29" s="29"/>
      <c r="AK29" s="37">
        <f>IF(AH29="","",IF(AH29&gt;AJ29,"○",IF(AH29&gt;=AJ29,"△","●")))</f>
      </c>
      <c r="AL29" s="77"/>
      <c r="AM29" s="78"/>
      <c r="AN29" s="78"/>
      <c r="AO29" s="78"/>
      <c r="AP29" s="98"/>
      <c r="AQ29" s="99"/>
      <c r="AR29" s="100"/>
      <c r="AS29" s="78"/>
      <c r="AT29" s="101"/>
    </row>
    <row r="30" spans="1:46" ht="13.5" customHeight="1">
      <c r="A30" s="38" t="str">
        <f>'リーグ組合せ'!D8</f>
        <v>桜ヶ丘</v>
      </c>
      <c r="B30" s="30">
        <f ca="1">IF(OFFSET($H$8,COLUMN(F26)-COLUMN($H$8),ROW(F26)-ROW($H$8))="","",OFFSET($H$8,COLUMN(F26)-COLUMN($H$8),ROW(F26)-ROW($H$8)))</f>
      </c>
      <c r="C30" s="31"/>
      <c r="D30" s="31"/>
      <c r="E30" s="47"/>
      <c r="F30" s="39">
        <f ca="1">IF(OFFSET($L$12,COLUMN(J26)-COLUMN($L$12),ROW(J26)-ROW($L$12))="","",OFFSET($L$12,COLUMN(J26)-COLUMN($L$12),ROW(J26)-ROW($L$12)))</f>
      </c>
      <c r="G30" s="40"/>
      <c r="H30" s="40"/>
      <c r="I30" s="47"/>
      <c r="J30" s="39">
        <f ca="1">IF(OFFSET($P$16,COLUMN(N26)-COLUMN($P$16),ROW(N26)-ROW($P$16))="","",OFFSET($P$16,COLUMN(N26)-COLUMN($P$16),ROW(N26)-ROW($P$16)))</f>
      </c>
      <c r="K30" s="40"/>
      <c r="L30" s="40"/>
      <c r="M30" s="47"/>
      <c r="N30" s="30">
        <f ca="1">IF(OFFSET($T$20,COLUMN(R26)-COLUMN($T$20),ROW(R26)-ROW($T$20))="","",OFFSET($T$20,COLUMN(R26)-COLUMN($T$20),ROW(R26)-ROW($T$20)))</f>
      </c>
      <c r="O30" s="31"/>
      <c r="P30" s="31"/>
      <c r="Q30" s="47"/>
      <c r="R30" s="30">
        <f ca="1">IF(OFFSET($X$24,COLUMN(V26)-COLUMN($X$24),ROW(V26)-ROW($X$24))="","",OFFSET($X$24,COLUMN(V26)-COLUMN($X$24),ROW(V26)-ROW($X$24)))</f>
      </c>
      <c r="S30" s="31"/>
      <c r="T30" s="31"/>
      <c r="U30" s="47"/>
      <c r="V30" s="30">
        <f ca="1">IF(OFFSET($AB$28,COLUMN(Z26)-COLUMN($AB$28),ROW(Z26)-ROW($AB$28))="","",OFFSET($AB$28,COLUMN(Z26)-COLUMN($AB$28),ROW(Z26)-ROW($AB$28)))</f>
      </c>
      <c r="W30" s="31"/>
      <c r="X30" s="31"/>
      <c r="Y30" s="47"/>
      <c r="Z30" s="52"/>
      <c r="AA30" s="53"/>
      <c r="AB30" s="53"/>
      <c r="AC30" s="8"/>
      <c r="AD30" s="54"/>
      <c r="AE30" s="55"/>
      <c r="AF30" s="55"/>
      <c r="AG30" s="32"/>
      <c r="AH30" s="54"/>
      <c r="AI30" s="55"/>
      <c r="AJ30" s="55"/>
      <c r="AK30" s="32"/>
      <c r="AL30" s="77">
        <f>SUM(AM30:AO31)</f>
        <v>0</v>
      </c>
      <c r="AM30" s="78"/>
      <c r="AN30" s="78"/>
      <c r="AO30" s="78"/>
      <c r="AP30" s="98" t="e">
        <f>AH31+AH33+AD31+AD33+Z31+Z33+V33+V31+R33+R31+N33+N31+J33+J31+F33+F31+B33+B31</f>
        <v>#VALUE!</v>
      </c>
      <c r="AQ30" s="99" t="e">
        <f>AJ33+AJ31+AF33+AF31+AB33+AB31+X33+X31+T33+T31+P33+P31+L33+L31+H33+H31+D33+D31</f>
        <v>#VALUE!</v>
      </c>
      <c r="AR30" s="100" t="e">
        <f>AP30-AQ30</f>
        <v>#VALUE!</v>
      </c>
      <c r="AS30" s="78">
        <f>SUM(AM32:AO33)</f>
        <v>0</v>
      </c>
      <c r="AT30" s="101"/>
    </row>
    <row r="31" spans="1:46" ht="13.5" customHeight="1">
      <c r="A31" s="38"/>
      <c r="B31" s="33">
        <f ca="1">IF(OFFSET($J$9,COLUMN($J$9)-COLUMN($J$9),ROW(H27)-ROW($J$9))="","",OFFSET($J$9,COLUMN($J$9)-COLUMN($J$9),ROW(H27)-ROW($J$9)))</f>
      </c>
      <c r="C31" s="16" t="s">
        <v>199</v>
      </c>
      <c r="D31" s="34">
        <f ca="1">IF(OFFSET($H$9,COLUMN(F27)-COLUMN($H$9),ROW(F27)-ROW($H$9))="","",OFFSET($H$9,COLUMN(F27)-COLUMN($H$9),ROW(F27)-ROW($H$9)))</f>
      </c>
      <c r="E31" s="44">
        <f>IF(B31="","",IF(B31&gt;D31,"○",IF(B31&gt;=D31,"△","●")))</f>
      </c>
      <c r="F31" s="33">
        <f ca="1">IF(OFFSET($N$13,COLUMN($N$13)-COLUMN($N$13),ROW(L27)-ROW($N$13))="","",OFFSET($N$13,COLUMN($N$13)-COLUMN($N$13),ROW(L27)-ROW($N$13)))</f>
      </c>
      <c r="G31" s="16" t="s">
        <v>199</v>
      </c>
      <c r="H31" s="34">
        <f ca="1">IF(OFFSET($L$13,COLUMN(J27)-COLUMN($L$13),ROW(J27)-ROW($L$13))="","",OFFSET($L$13,COLUMN(J27)-COLUMN($L$13),ROW(J27)-ROW($L$13)))</f>
      </c>
      <c r="I31" s="44">
        <f>IF(F31="","",IF(F31&gt;H31,"○",IF(F31&gt;=H31,"△","●")))</f>
      </c>
      <c r="J31" s="33">
        <f ca="1">IF(OFFSET($R$17,COLUMN(P27)-COLUMN($R$17),ROW(P27)-ROW($R$17))="","",OFFSET($R$17,COLUMN(P27)-COLUMN($R$17),ROW(P27)-ROW($R$17)))</f>
      </c>
      <c r="K31" s="16" t="s">
        <v>199</v>
      </c>
      <c r="L31" s="34">
        <f ca="1">IF(OFFSET($P$17,COLUMN(N27)-COLUMN($P$17),ROW(N27)-ROW($P$17))="","",OFFSET($P$17,COLUMN(N27)-COLUMN($P$17),ROW(N27)-ROW($P$17)))</f>
      </c>
      <c r="M31" s="44">
        <f>IF(J31="","",IF(J31&gt;L31,"○",IF(J31&gt;=L31,"△","●")))</f>
      </c>
      <c r="N31" s="33">
        <f ca="1">IF(OFFSET($V$21,COLUMN(T27)-COLUMN($V$21),ROW(T27)-ROW($V$21))="","",OFFSET($V$21,COLUMN(T27)-COLUMN($V$21),ROW(T27)-ROW($V$21)))</f>
      </c>
      <c r="O31" s="16" t="s">
        <v>199</v>
      </c>
      <c r="P31" s="34">
        <f ca="1">IF(OFFSET($T$21,COLUMN(R27)-COLUMN($T$21),ROW(R27)-ROW($T$21))="","",OFFSET($T$21,COLUMN(R27)-COLUMN($T$21),ROW(R27)-ROW($T$21)))</f>
      </c>
      <c r="Q31" s="44">
        <f>IF(N31="","",IF(N31&gt;P31,"○",IF(N31&gt;=P31,"△","●")))</f>
      </c>
      <c r="R31" s="33">
        <f ca="1">IF(OFFSET($Z$25,COLUMN(X27)-COLUMN($Z$25),ROW(X27)-ROW($Z$25))="","",OFFSET($Z$25,COLUMN(X27)-COLUMN($Z$25),ROW(X27)-ROW($Z$25)))</f>
      </c>
      <c r="S31" s="16" t="s">
        <v>199</v>
      </c>
      <c r="T31" s="34">
        <f ca="1">IF(OFFSET($X$25,COLUMN(V27)-COLUMN($X$25),ROW(V27)-ROW($X$25))="","",OFFSET($X$25,COLUMN(V27)-COLUMN($X$25),ROW(V27)-ROW($X$25)))</f>
      </c>
      <c r="U31" s="44">
        <f>IF(R31="","",IF(R31&gt;T31,"○",IF(R31&gt;=T31,"△","●")))</f>
      </c>
      <c r="V31" s="33">
        <f ca="1">IF(OFFSET($AD$29,COLUMN(AB27)-COLUMN($AD$29),ROW(AB27)-ROW($AD$29))="","",OFFSET($AD$29,COLUMN(AB27)-COLUMN($AD$29),ROW(AB27)-ROW($AD$29)))</f>
      </c>
      <c r="W31" s="16" t="s">
        <v>199</v>
      </c>
      <c r="X31" s="34">
        <f ca="1">IF(OFFSET($AB$29,COLUMN(Z27)-COLUMN($AB$29),ROW(Z27)-ROW($AB$29))="","",OFFSET($AB$29,COLUMN(Z27)-COLUMN($AB$29),ROW(Z27)-ROW($AB$29)))</f>
      </c>
      <c r="Y31" s="44">
        <f>IF(V31="","",IF(V31&gt;X31,"○",IF(V31&gt;=X31,"△","●")))</f>
      </c>
      <c r="Z31" s="63"/>
      <c r="AA31" s="12"/>
      <c r="AB31" s="64"/>
      <c r="AC31" s="14">
        <f>IF(Z31="","",IF(Z31&gt;AB31,"○",IF(Z31&gt;=AB31,"△","●")))</f>
      </c>
      <c r="AD31" s="15">
        <v>4</v>
      </c>
      <c r="AE31" s="16" t="s">
        <v>199</v>
      </c>
      <c r="AF31" s="17">
        <v>1</v>
      </c>
      <c r="AG31" s="44" t="str">
        <f>IF(AD31="","",IF(AD31&gt;AF31,"○",IF(AD31&gt;=AF31,"△","●")))</f>
        <v>○</v>
      </c>
      <c r="AH31" s="15">
        <v>0</v>
      </c>
      <c r="AI31" s="16" t="s">
        <v>199</v>
      </c>
      <c r="AJ31" s="17">
        <v>1</v>
      </c>
      <c r="AK31" s="44" t="str">
        <f>IF(AH31="","",IF(AH31&gt;AJ31,"○",IF(AH31&gt;=AJ31,"△","●")))</f>
        <v>●</v>
      </c>
      <c r="AL31" s="77"/>
      <c r="AM31" s="78"/>
      <c r="AN31" s="78"/>
      <c r="AO31" s="78"/>
      <c r="AP31" s="98"/>
      <c r="AQ31" s="99"/>
      <c r="AR31" s="100"/>
      <c r="AS31" s="78"/>
      <c r="AT31" s="101"/>
    </row>
    <row r="32" spans="1:46" ht="13.5" customHeight="1">
      <c r="A32" s="38"/>
      <c r="B32" s="21">
        <f ca="1">IF(OFFSET($H$10,COLUMN(F28)-COLUMN($H$10),ROW(F28)-ROW($H$10))="","",OFFSET($H$10,COLUMN(F28)-COLUMN($H$10),ROW(F28)-ROW($H$10)))</f>
      </c>
      <c r="C32" s="22"/>
      <c r="D32" s="22"/>
      <c r="E32" s="36"/>
      <c r="F32" s="41">
        <f ca="1">IF(OFFSET($L$14,COLUMN(J28)-COLUMN($L$14),ROW(J28)-ROW($L$14))="","",OFFSET($L$14,COLUMN(J28)-COLUMN($L$14),ROW(J28)-ROW($L$14)))</f>
      </c>
      <c r="G32" s="42"/>
      <c r="H32" s="42"/>
      <c r="I32" s="36"/>
      <c r="J32" s="41">
        <f ca="1">IF(OFFSET($P$18,COLUMN(N28)-COLUMN($P$18),ROW(N28)-ROW($P$18))="","",OFFSET($P$18,COLUMN(N28)-COLUMN($P$18),ROW(N28)-ROW($P$18)))</f>
      </c>
      <c r="K32" s="42"/>
      <c r="L32" s="42"/>
      <c r="M32" s="36"/>
      <c r="N32" s="60">
        <f ca="1">IF(OFFSET($T$22,COLUMN(R28)-COLUMN($T$22),ROW(R28)-ROW($T$22))="","",OFFSET($T$22,COLUMN(R28)-COLUMN($T$22),ROW(R28)-ROW($T$22)))</f>
      </c>
      <c r="O32" s="61"/>
      <c r="P32" s="61"/>
      <c r="Q32" s="36"/>
      <c r="R32" s="41">
        <f ca="1">IF(OFFSET($X$26,COLUMN(V28)-COLUMN($X$26),ROW(V28)-ROW($X$26))="","",OFFSET($X$26,COLUMN(V28)-COLUMN($X$26),ROW(V28)-ROW($X$26)))</f>
      </c>
      <c r="S32" s="42"/>
      <c r="T32" s="42"/>
      <c r="U32" s="36"/>
      <c r="V32" s="41">
        <f ca="1">IF(OFFSET($AB$30,COLUMN(Z28)-COLUMN($AB$30),ROW(Z28)-ROW($AB$30))="","",OFFSET($AB$30,COLUMN(Z28)-COLUMN($AB$30),ROW(Z28)-ROW($AB$30)))</f>
      </c>
      <c r="W32" s="42"/>
      <c r="X32" s="42"/>
      <c r="Y32" s="36"/>
      <c r="Z32" s="6"/>
      <c r="AA32" s="7"/>
      <c r="AB32" s="7"/>
      <c r="AC32" s="20"/>
      <c r="AD32" s="21"/>
      <c r="AE32" s="22"/>
      <c r="AF32" s="22"/>
      <c r="AG32" s="36"/>
      <c r="AH32" s="21"/>
      <c r="AI32" s="22"/>
      <c r="AJ32" s="22"/>
      <c r="AK32" s="36"/>
      <c r="AL32" s="77"/>
      <c r="AM32" s="78"/>
      <c r="AN32" s="78"/>
      <c r="AO32" s="78"/>
      <c r="AP32" s="98"/>
      <c r="AQ32" s="99"/>
      <c r="AR32" s="100"/>
      <c r="AS32" s="78"/>
      <c r="AT32" s="101"/>
    </row>
    <row r="33" spans="1:46" ht="13.5" customHeight="1">
      <c r="A33" s="38"/>
      <c r="B33" s="33">
        <f ca="1">IF(OFFSET($J$11,COLUMN($J$11)-COLUMN($J$11),ROW(H29)-ROW($J$11))="","",OFFSET($J$11,COLUMN($J$11)-COLUMN($J$11),ROW(H29)-ROW($J$11)))</f>
      </c>
      <c r="C33" s="16" t="s">
        <v>199</v>
      </c>
      <c r="D33" s="34">
        <f ca="1">IF(OFFSET($H$11,COLUMN(F29)-COLUMN($H$11),ROW(F29)-ROW($H$11))="","",OFFSET($H$11,COLUMN(F29)-COLUMN($H$11),ROW(F29)-ROW($H$11)))</f>
      </c>
      <c r="E33" s="37">
        <f>IF(B33="","",IF(B33&gt;D33,"○",IF(B33&gt;=D33,"△","●")))</f>
      </c>
      <c r="F33" s="45">
        <f ca="1">IF(OFFSET($N$15,COLUMN($N$15)-COLUMN($N$15),ROW(L29)-ROW($N$15))="","",OFFSET($N$15,COLUMN($N$15)-COLUMN($N$15),ROW(L29)-ROW($N$15)))</f>
      </c>
      <c r="G33" s="28" t="s">
        <v>199</v>
      </c>
      <c r="H33" s="46">
        <f ca="1">IF(OFFSET($L$15,COLUMN(J29)-COLUMN($L$15),ROW(J29)-ROW($L$15))="","",OFFSET($L$15,COLUMN(J29)-COLUMN($L$15),ROW(J29)-ROW($L$15)))</f>
      </c>
      <c r="I33" s="37">
        <f>IF(F33="","",IF(F33&gt;H33,"○",IF(F33&gt;=H33,"△","●")))</f>
      </c>
      <c r="J33" s="45">
        <f ca="1">IF(OFFSET($R$19,COLUMN(P29)-COLUMN($R$19),ROW(P29)-ROW($R$19))="","",OFFSET($R$19,COLUMN(P29)-COLUMN($R$19),ROW(P29)-ROW($R$19)))</f>
      </c>
      <c r="K33" s="28" t="s">
        <v>199</v>
      </c>
      <c r="L33" s="46">
        <f ca="1">IF(OFFSET($P$19,COLUMN(N29)-COLUMN($P$19),ROW(N29)-ROW($P$19))="","",OFFSET($P$19,COLUMN(N29)-COLUMN($P$19),ROW(N29)-ROW($P$19)))</f>
      </c>
      <c r="M33" s="37">
        <f>IF(J33="","",IF(J33&gt;L33,"○",IF(J33&gt;=L33,"△","●")))</f>
      </c>
      <c r="N33" s="45">
        <f ca="1">IF(OFFSET($V$23,COLUMN(T29)-COLUMN($V$23),ROW(T29)-ROW($V$23))="","",OFFSET($V$23,COLUMN(T29)-COLUMN($V$23),ROW(T29)-ROW($V$23)))</f>
      </c>
      <c r="O33" s="28" t="s">
        <v>199</v>
      </c>
      <c r="P33" s="46">
        <f ca="1">IF(OFFSET($T$23,COLUMN(R29)-COLUMN($T$23),ROW(R29)-ROW($T$23))="","",OFFSET($T$23,COLUMN(R29)-COLUMN($T$23),ROW(R29)-ROW($T$23)))</f>
      </c>
      <c r="Q33" s="37">
        <f>IF(N33="","",IF(N33&gt;P33,"○",IF(N33&gt;=P33,"△","●")))</f>
      </c>
      <c r="R33" s="45">
        <f ca="1">IF(OFFSET($Z$27,COLUMN(X29)-COLUMN($Z$27),ROW(X29)-ROW($Z$27))="","",OFFSET($Z$27,COLUMN(X29)-COLUMN($Z$27),ROW(X29)-ROW($Z$27)))</f>
      </c>
      <c r="S33" s="28" t="s">
        <v>199</v>
      </c>
      <c r="T33" s="46">
        <f ca="1">IF(OFFSET($T$23,COLUMN(V29)-COLUMN($T$23),ROW(V29)-ROW($T$23))="","",OFFSET($T$23,COLUMN(V29)-COLUMN($T$23),ROW(V29)-ROW($T$23)))</f>
      </c>
      <c r="U33" s="37">
        <f>IF(R33="","",IF(R33&gt;T33,"○",IF(R33&gt;=T33,"△","●")))</f>
      </c>
      <c r="V33" s="45">
        <f ca="1">IF(OFFSET($AD$31,COLUMN(AB29)-COLUMN($AD$31),ROW(AB29)-ROW($AD$31))="","",OFFSET($AD$31,COLUMN(AB29)-COLUMN($AD$31),ROW(AB29)-ROW($AD$31)))</f>
      </c>
      <c r="W33" s="28" t="s">
        <v>199</v>
      </c>
      <c r="X33" s="46">
        <f ca="1">IF(OFFSET($T$23,COLUMN(Z29)-COLUMN($T$23),ROW(Z29)-ROW($T$23))="","",OFFSET($T$23,COLUMN(Z29)-COLUMN($T$23),ROW(Z29)-ROW($T$23)))</f>
      </c>
      <c r="Y33" s="37">
        <f>IF(V33="","",IF(V33&gt;X33,"○",IF(V33&gt;=X33,"△","●")))</f>
      </c>
      <c r="Z33" s="65"/>
      <c r="AA33" s="24"/>
      <c r="AB33" s="66"/>
      <c r="AC33" s="26">
        <f>IF(Z33="","",IF(Z33&gt;AB33,"○",IF(Z33&gt;=AB33,"△","●")))</f>
      </c>
      <c r="AD33" s="27"/>
      <c r="AE33" s="28" t="s">
        <v>199</v>
      </c>
      <c r="AF33" s="29"/>
      <c r="AG33" s="37">
        <f>IF(AD33="","",IF(AD33&gt;AF33,"○",IF(AD33&gt;=AF33,"△","●")))</f>
      </c>
      <c r="AH33" s="27"/>
      <c r="AI33" s="28" t="s">
        <v>199</v>
      </c>
      <c r="AJ33" s="29"/>
      <c r="AK33" s="37">
        <f>IF(AH33="","",IF(AH33&gt;AJ33,"○",IF(AH33&gt;=AJ33,"△","●")))</f>
      </c>
      <c r="AL33" s="77"/>
      <c r="AM33" s="78"/>
      <c r="AN33" s="78"/>
      <c r="AO33" s="78"/>
      <c r="AP33" s="98"/>
      <c r="AQ33" s="99"/>
      <c r="AR33" s="100"/>
      <c r="AS33" s="78"/>
      <c r="AT33" s="101"/>
    </row>
    <row r="34" spans="1:46" ht="13.5" customHeight="1">
      <c r="A34" s="38" t="str">
        <f>'リーグ組合せ'!D9</f>
        <v>土田</v>
      </c>
      <c r="B34" s="30">
        <f ca="1">IF(OFFSET($H$8,COLUMN(F30)-COLUMN($H$8),ROW(F30)-ROW($H$8))="","",OFFSET($H$8,COLUMN(F30)-COLUMN($H$8),ROW(F30)-ROW($H$8)))</f>
      </c>
      <c r="C34" s="31"/>
      <c r="D34" s="31"/>
      <c r="E34" s="47"/>
      <c r="F34" s="39">
        <f ca="1">IF(OFFSET($L$12,COLUMN(J30)-COLUMN($L$12),ROW(J30)-ROW($L$12))="","",OFFSET($L$12,COLUMN(J30)-COLUMN($L$12),ROW(J30)-ROW($L$12)))</f>
      </c>
      <c r="G34" s="40"/>
      <c r="H34" s="40"/>
      <c r="I34" s="47"/>
      <c r="J34" s="39">
        <f ca="1">IF(OFFSET($P$16,COLUMN(N30)-COLUMN($P$16),ROW(N30)-ROW($P$16))="","",OFFSET($P$16,COLUMN(N30)-COLUMN($P$16),ROW(N30)-ROW($P$16)))</f>
      </c>
      <c r="K34" s="40"/>
      <c r="L34" s="40"/>
      <c r="M34" s="47"/>
      <c r="N34" s="30">
        <f ca="1">IF(OFFSET($T$20,COLUMN(R30)-COLUMN($T$20),ROW(R30)-ROW($T$20))="","",OFFSET($T$20,COLUMN(R30)-COLUMN($T$20),ROW(R30)-ROW($T$20)))</f>
      </c>
      <c r="O34" s="31"/>
      <c r="P34" s="31"/>
      <c r="Q34" s="47"/>
      <c r="R34" s="30">
        <f ca="1">IF(OFFSET($X$24,COLUMN(V30)-COLUMN($X$24),ROW(V30)-ROW($X$24))="","",OFFSET($X$24,COLUMN(V30)-COLUMN($X$24),ROW(V30)-ROW($X$24)))</f>
      </c>
      <c r="S34" s="31"/>
      <c r="T34" s="31"/>
      <c r="U34" s="47"/>
      <c r="V34" s="30">
        <f ca="1">IF(OFFSET($AB$28,COLUMN(Z30)-COLUMN($AB$28),ROW(Z30)-ROW($AB$28))="","",OFFSET($AB$28,COLUMN(Z30)-COLUMN($AB$28),ROW(Z30)-ROW($AB$28)))</f>
      </c>
      <c r="W34" s="31"/>
      <c r="X34" s="31"/>
      <c r="Y34" s="47"/>
      <c r="Z34" s="30">
        <f ca="1">IF(OFFSET($AF$32,COLUMN(AD30)-COLUMN($AF$32),ROW(AD30)-ROW($AF$32))="","",OFFSET($AF$32,COLUMN(AD30)-COLUMN($AF$32),ROW(AD30)-ROW($AF$32)))</f>
      </c>
      <c r="AA34" s="31"/>
      <c r="AB34" s="31"/>
      <c r="AC34" s="47"/>
      <c r="AD34" s="52"/>
      <c r="AE34" s="53"/>
      <c r="AF34" s="53"/>
      <c r="AG34" s="8"/>
      <c r="AH34" s="54"/>
      <c r="AI34" s="55"/>
      <c r="AJ34" s="55"/>
      <c r="AK34" s="32"/>
      <c r="AL34" s="77">
        <f>SUM(AM34:AO35)</f>
        <v>0</v>
      </c>
      <c r="AM34" s="78"/>
      <c r="AN34" s="78"/>
      <c r="AO34" s="78"/>
      <c r="AP34" s="98" t="e">
        <f>AH35+AH37+AD35+AD37+Z35+Z37+V37+V35+R37+R35+N37+N35+J37+J35+F37+F35+B37+B35</f>
        <v>#VALUE!</v>
      </c>
      <c r="AQ34" s="99" t="e">
        <f>AJ37+AJ35+AF37+AF35+AB37+AB35+X37+X35+T37+T35+P37+P35+L37+L35+H37+H35+D37+D35</f>
        <v>#VALUE!</v>
      </c>
      <c r="AR34" s="100" t="e">
        <f>AP34-AQ34</f>
        <v>#VALUE!</v>
      </c>
      <c r="AS34" s="78">
        <f>SUM(AM36:AO37)</f>
        <v>0</v>
      </c>
      <c r="AT34" s="101"/>
    </row>
    <row r="35" spans="1:46" ht="13.5" customHeight="1">
      <c r="A35" s="38"/>
      <c r="B35" s="33">
        <f ca="1">IF(OFFSET($J$9,COLUMN($J$9)-COLUMN($J$9),ROW(H31)-ROW($J$9))="","",OFFSET($J$9,COLUMN($J$9)-COLUMN($J$9),ROW(H31)-ROW($J$9)))</f>
      </c>
      <c r="C35" s="16" t="s">
        <v>199</v>
      </c>
      <c r="D35" s="34">
        <f ca="1">IF(OFFSET($H$9,COLUMN(F31)-COLUMN($H$9),ROW(F31)-ROW($H$9))="","",OFFSET($H$9,COLUMN(F31)-COLUMN($H$9),ROW(F31)-ROW($H$9)))</f>
      </c>
      <c r="E35" s="44">
        <f>IF(B35="","",IF(B35&gt;D35,"○",IF(B35&gt;=D35,"△","●")))</f>
      </c>
      <c r="F35" s="33">
        <f ca="1">IF(OFFSET($N$13,COLUMN($N$13)-COLUMN($N$13),ROW(L31)-ROW($N$13))="","",OFFSET($N$13,COLUMN($N$13)-COLUMN($N$13),ROW(L31)-ROW($N$13)))</f>
      </c>
      <c r="G35" s="16" t="s">
        <v>199</v>
      </c>
      <c r="H35" s="34">
        <f ca="1">IF(OFFSET($L$13,COLUMN(J31)-COLUMN($L$13),ROW(J31)-ROW($L$13))="","",OFFSET($L$13,COLUMN(J31)-COLUMN($L$13),ROW(J31)-ROW($L$13)))</f>
      </c>
      <c r="I35" s="44">
        <f>IF(F35="","",IF(F35&gt;H35,"○",IF(F35&gt;=H35,"△","●")))</f>
      </c>
      <c r="J35" s="33">
        <f ca="1">IF(OFFSET($R$17,COLUMN(P31)-COLUMN($R$17),ROW(P31)-ROW($R$17))="","",OFFSET($R$17,COLUMN(P31)-COLUMN($R$17),ROW(P31)-ROW($R$17)))</f>
      </c>
      <c r="K35" s="16" t="s">
        <v>199</v>
      </c>
      <c r="L35" s="34">
        <f ca="1">IF(OFFSET($P$17,COLUMN(N31)-COLUMN($P$17),ROW(N31)-ROW($P$17))="","",OFFSET($P$17,COLUMN(N31)-COLUMN($P$17),ROW(N31)-ROW($P$17)))</f>
      </c>
      <c r="M35" s="44">
        <f>IF(J35="","",IF(J35&gt;L35,"○",IF(J35&gt;=L35,"△","●")))</f>
      </c>
      <c r="N35" s="33">
        <f ca="1">IF(OFFSET($V$21,COLUMN(T31)-COLUMN($V$21),ROW(T31)-ROW($V$21))="","",OFFSET($V$21,COLUMN(T31)-COLUMN($V$21),ROW(T31)-ROW($V$21)))</f>
      </c>
      <c r="O35" s="16" t="s">
        <v>199</v>
      </c>
      <c r="P35" s="34">
        <f ca="1">IF(OFFSET($T$21,COLUMN(R31)-COLUMN($T$21),ROW(R31)-ROW($T$21))="","",OFFSET($T$21,COLUMN(R31)-COLUMN($T$21),ROW(R31)-ROW($T$21)))</f>
      </c>
      <c r="Q35" s="44">
        <f>IF(N35="","",IF(N35&gt;P35,"○",IF(N35&gt;=P35,"△","●")))</f>
      </c>
      <c r="R35" s="33">
        <f ca="1">IF(OFFSET($Z$25,COLUMN(X31)-COLUMN($Z$25),ROW(X31)-ROW($Z$25))="","",OFFSET($Z$25,COLUMN(X31)-COLUMN($Z$25),ROW(X31)-ROW($Z$25)))</f>
      </c>
      <c r="S35" s="16" t="s">
        <v>199</v>
      </c>
      <c r="T35" s="34">
        <f ca="1">IF(OFFSET($X$25,COLUMN(V31)-COLUMN($X$25),ROW(V31)-ROW($X$25))="","",OFFSET($X$25,COLUMN(V31)-COLUMN($X$25),ROW(V31)-ROW($X$25)))</f>
      </c>
      <c r="U35" s="44">
        <f>IF(R35="","",IF(R35&gt;T35,"○",IF(R35&gt;=T35,"△","●")))</f>
      </c>
      <c r="V35" s="33">
        <f ca="1">IF(OFFSET($AD$29,COLUMN(AB31)-COLUMN($AD$29),ROW(AB31)-ROW($AD$29))="","",OFFSET($AD$29,COLUMN(AB31)-COLUMN($AD$29),ROW(AB31)-ROW($AD$29)))</f>
      </c>
      <c r="W35" s="16" t="s">
        <v>199</v>
      </c>
      <c r="X35" s="34">
        <f ca="1">IF(OFFSET($AB$29,COLUMN(Z31)-COLUMN($AB$29),ROW(Z31)-ROW($AB$29))="","",OFFSET($AB$29,COLUMN(Z31)-COLUMN($AB$29),ROW(Z31)-ROW($AB$29)))</f>
      </c>
      <c r="Y35" s="44">
        <f>IF(V35="","",IF(V35&gt;X35,"○",IF(V35&gt;=X35,"△","●")))</f>
      </c>
      <c r="Z35" s="33">
        <f ca="1">IF(OFFSET($AH$33,COLUMN(AF31)-COLUMN($AH$33),ROW(AF31)-ROW($AH$33))="","",OFFSET($AH$33,COLUMN(AF31)-COLUMN($AH$33),ROW(AF31)-ROW($AH$33)))</f>
        <v>1</v>
      </c>
      <c r="AA35" s="16" t="s">
        <v>199</v>
      </c>
      <c r="AB35" s="34">
        <f ca="1">IF(OFFSET($AF$33,COLUMN(AD31)-COLUMN($AF$33),ROW(AD31)-ROW($AF$33))="","",OFFSET($AF$33,COLUMN(AD31)-COLUMN($AF$33),ROW(AD31)-ROW($AF$33)))</f>
        <v>4</v>
      </c>
      <c r="AC35" s="44" t="str">
        <f>IF(Z35="","",IF(Z35&gt;AB35,"○",IF(Z35&gt;=AB35,"△","●")))</f>
        <v>●</v>
      </c>
      <c r="AD35" s="58"/>
      <c r="AE35" s="59"/>
      <c r="AF35" s="59"/>
      <c r="AG35" s="14">
        <f>IF(AD35="","",IF(AD35&gt;AF35,"○",IF(AD35&gt;=AF35,"△","●")))</f>
      </c>
      <c r="AH35" s="15">
        <v>0</v>
      </c>
      <c r="AI35" s="16" t="s">
        <v>199</v>
      </c>
      <c r="AJ35" s="17">
        <v>5</v>
      </c>
      <c r="AK35" s="44" t="str">
        <f>IF(AH35="","",IF(AH35&gt;AJ35,"○",IF(AH35&gt;=AJ35,"△","●")))</f>
        <v>●</v>
      </c>
      <c r="AL35" s="77"/>
      <c r="AM35" s="78"/>
      <c r="AN35" s="78"/>
      <c r="AO35" s="78"/>
      <c r="AP35" s="98"/>
      <c r="AQ35" s="99"/>
      <c r="AR35" s="100"/>
      <c r="AS35" s="78"/>
      <c r="AT35" s="101"/>
    </row>
    <row r="36" spans="1:46" ht="13.5" customHeight="1">
      <c r="A36" s="38"/>
      <c r="B36" s="21">
        <f ca="1">IF(OFFSET($H$10,COLUMN(F32)-COLUMN($H$10),ROW(F32)-ROW($H$10))="","",OFFSET($H$10,COLUMN(F32)-COLUMN($H$10),ROW(F32)-ROW($H$10)))</f>
      </c>
      <c r="C36" s="22"/>
      <c r="D36" s="22"/>
      <c r="E36" s="36"/>
      <c r="F36" s="41">
        <f ca="1">IF(OFFSET($L$14,COLUMN(J32)-COLUMN($L$14),ROW(J32)-ROW($L$14))="","",OFFSET($L$14,COLUMN(J32)-COLUMN($L$14),ROW(J32)-ROW($L$14)))</f>
      </c>
      <c r="G36" s="42"/>
      <c r="H36" s="42"/>
      <c r="I36" s="36"/>
      <c r="J36" s="41">
        <f ca="1">IF(OFFSET($P$18,COLUMN(N32)-COLUMN($P$18),ROW(N32)-ROW($P$18))="","",OFFSET($P$18,COLUMN(N32)-COLUMN($P$18),ROW(N32)-ROW($P$18)))</f>
      </c>
      <c r="K36" s="42"/>
      <c r="L36" s="42"/>
      <c r="M36" s="36"/>
      <c r="N36" s="60">
        <f ca="1">IF(OFFSET($T$22,COLUMN(R32)-COLUMN($T$22),ROW(R32)-ROW($T$22))="","",OFFSET($T$22,COLUMN(R32)-COLUMN($T$22),ROW(R32)-ROW($T$22)))</f>
      </c>
      <c r="O36" s="61"/>
      <c r="P36" s="61"/>
      <c r="Q36" s="36"/>
      <c r="R36" s="41">
        <f ca="1">IF(OFFSET($X$26,COLUMN(V32)-COLUMN($X$26),ROW(V32)-ROW($X$26))="","",OFFSET($X$26,COLUMN(V32)-COLUMN($X$26),ROW(V32)-ROW($X$26)))</f>
      </c>
      <c r="S36" s="42"/>
      <c r="T36" s="42"/>
      <c r="U36" s="36"/>
      <c r="V36" s="41">
        <f ca="1">IF(OFFSET($AB$30,COLUMN(Z32)-COLUMN($AB$30),ROW(Z32)-ROW($AB$30))="","",OFFSET($AB$30,COLUMN(Z32)-COLUMN($AB$30),ROW(Z32)-ROW($AB$30)))</f>
      </c>
      <c r="W36" s="42"/>
      <c r="X36" s="42"/>
      <c r="Y36" s="36"/>
      <c r="Z36" s="41">
        <f ca="1">IF(OFFSET($AF$34,COLUMN(AD32)-COLUMN($AF$34),ROW(AD32)-ROW($AF$34))="","",OFFSET($AF$34,COLUMN(AD32)-COLUMN($AF$34),ROW(AD32)-ROW($AF$34)))</f>
      </c>
      <c r="AA36" s="42"/>
      <c r="AB36" s="42"/>
      <c r="AC36" s="36"/>
      <c r="AD36" s="18"/>
      <c r="AE36" s="19"/>
      <c r="AF36" s="19"/>
      <c r="AG36" s="20"/>
      <c r="AH36" s="21"/>
      <c r="AI36" s="22"/>
      <c r="AJ36" s="22"/>
      <c r="AK36" s="36"/>
      <c r="AL36" s="77"/>
      <c r="AM36" s="78"/>
      <c r="AN36" s="78"/>
      <c r="AO36" s="78"/>
      <c r="AP36" s="98"/>
      <c r="AQ36" s="99"/>
      <c r="AR36" s="100"/>
      <c r="AS36" s="78"/>
      <c r="AT36" s="101"/>
    </row>
    <row r="37" spans="1:46" ht="13.5" customHeight="1">
      <c r="A37" s="38"/>
      <c r="B37" s="33">
        <f ca="1">IF(OFFSET($J$11,COLUMN($J$11)-COLUMN($J$11),ROW(H33)-ROW($J$11))="","",OFFSET($J$11,COLUMN($J$11)-COLUMN($J$11),ROW(H33)-ROW($J$11)))</f>
      </c>
      <c r="C37" s="16" t="s">
        <v>199</v>
      </c>
      <c r="D37" s="34">
        <f ca="1">IF(OFFSET($H$11,COLUMN(F33)-COLUMN($H$11),ROW(F33)-ROW($H$11))="","",OFFSET($H$11,COLUMN(F33)-COLUMN($H$11),ROW(F33)-ROW($H$11)))</f>
      </c>
      <c r="E37" s="37">
        <f>IF(B37="","",IF(B37&gt;D37,"○",IF(B37&gt;=D37,"△","●")))</f>
      </c>
      <c r="F37" s="45">
        <f ca="1">IF(OFFSET($N$15,COLUMN($N$15)-COLUMN($N$15),ROW(L33)-ROW($N$15))="","",OFFSET($N$15,COLUMN($N$15)-COLUMN($N$15),ROW(L33)-ROW($N$15)))</f>
      </c>
      <c r="G37" s="28" t="s">
        <v>199</v>
      </c>
      <c r="H37" s="46">
        <f ca="1">IF(OFFSET($L$15,COLUMN(J33)-COLUMN($L$15),ROW(J33)-ROW($L$15))="","",OFFSET($L$15,COLUMN(J33)-COLUMN($L$15),ROW(J33)-ROW($L$15)))</f>
      </c>
      <c r="I37" s="37">
        <f>IF(F37="","",IF(F37&gt;H37,"○",IF(F37&gt;=H37,"△","●")))</f>
      </c>
      <c r="J37" s="45">
        <f ca="1">IF(OFFSET($R$19,COLUMN(P33)-COLUMN($R$19),ROW(P33)-ROW($R$19))="","",OFFSET($R$19,COLUMN(P33)-COLUMN($R$19),ROW(P33)-ROW($R$19)))</f>
      </c>
      <c r="K37" s="28" t="s">
        <v>199</v>
      </c>
      <c r="L37" s="46">
        <f ca="1">IF(OFFSET($P$19,COLUMN(N33)-COLUMN($P$19),ROW(N33)-ROW($P$19))="","",OFFSET($P$19,COLUMN(N33)-COLUMN($P$19),ROW(N33)-ROW($P$19)))</f>
      </c>
      <c r="M37" s="37">
        <f>IF(J37="","",IF(J37&gt;L37,"○",IF(J37&gt;=L37,"△","●")))</f>
      </c>
      <c r="N37" s="45">
        <f ca="1">IF(OFFSET($V$23,COLUMN(T33)-COLUMN($V$23),ROW(T33)-ROW($V$23))="","",OFFSET($V$23,COLUMN(T33)-COLUMN($V$23),ROW(T33)-ROW($V$23)))</f>
      </c>
      <c r="O37" s="28" t="s">
        <v>199</v>
      </c>
      <c r="P37" s="46">
        <f ca="1">IF(OFFSET($T$23,COLUMN(R33)-COLUMN($T$23),ROW(R33)-ROW($T$23))="","",OFFSET($T$23,COLUMN(R33)-COLUMN($T$23),ROW(R33)-ROW($T$23)))</f>
      </c>
      <c r="Q37" s="37">
        <f>IF(N37="","",IF(N37&gt;P37,"○",IF(N37&gt;=P37,"△","●")))</f>
      </c>
      <c r="R37" s="45">
        <f ca="1">IF(OFFSET($Z$27,COLUMN(X33)-COLUMN($Z$27),ROW(X33)-ROW($Z$27))="","",OFFSET($Z$27,COLUMN(X33)-COLUMN($Z$27),ROW(X33)-ROW($Z$27)))</f>
      </c>
      <c r="S37" s="28" t="s">
        <v>199</v>
      </c>
      <c r="T37" s="46">
        <f ca="1">IF(OFFSET($T$23,COLUMN(V33)-COLUMN($T$23),ROW(V33)-ROW($T$23))="","",OFFSET($T$23,COLUMN(V33)-COLUMN($T$23),ROW(V33)-ROW($T$23)))</f>
      </c>
      <c r="U37" s="37">
        <f>IF(R37="","",IF(R37&gt;T37,"○",IF(R37&gt;=T37,"△","●")))</f>
      </c>
      <c r="V37" s="45">
        <f ca="1">IF(OFFSET($AD$31,COLUMN(AB33)-COLUMN($AD$31),ROW(AB33)-ROW($AD$31))="","",OFFSET($AD$31,COLUMN(AB33)-COLUMN($AD$31),ROW(AB33)-ROW($AD$31)))</f>
      </c>
      <c r="W37" s="28" t="s">
        <v>199</v>
      </c>
      <c r="X37" s="46">
        <f ca="1">IF(OFFSET($T$23,COLUMN(Z33)-COLUMN($T$23),ROW(Z33)-ROW($T$23))="","",OFFSET($T$23,COLUMN(Z33)-COLUMN($T$23),ROW(Z33)-ROW($T$23)))</f>
      </c>
      <c r="Y37" s="37">
        <f>IF(V37="","",IF(V37&gt;X37,"○",IF(V37&gt;=X37,"△","●")))</f>
      </c>
      <c r="Z37" s="45">
        <f ca="1">IF(OFFSET($AH$35,COLUMN(AF33)-COLUMN($AH$35),ROW(AF33)-ROW($AH$35))="","",OFFSET($AH$35,COLUMN(AF33)-COLUMN($AH$35),ROW(AF33)-ROW($AH$35)))</f>
      </c>
      <c r="AA37" s="28" t="s">
        <v>199</v>
      </c>
      <c r="AB37" s="46">
        <f ca="1">IF(OFFSET($T$23,COLUMN(AD33)-COLUMN($T$23),ROW(AD33)-ROW($T$23))="","",OFFSET($T$23,COLUMN(AD33)-COLUMN($T$23),ROW(AD33)-ROW($T$23)))</f>
      </c>
      <c r="AC37" s="37">
        <f>IF(Z37="","",IF(Z37&gt;AB37,"○",IF(Z37&gt;=AB37,"△","●")))</f>
      </c>
      <c r="AD37" s="69"/>
      <c r="AE37" s="24"/>
      <c r="AF37" s="70"/>
      <c r="AG37" s="26">
        <f>IF(AD37="","",IF(AD37&gt;AF37,"○",IF(AD37&gt;=AF37,"△","●")))</f>
      </c>
      <c r="AH37" s="27"/>
      <c r="AI37" s="28" t="s">
        <v>199</v>
      </c>
      <c r="AJ37" s="29"/>
      <c r="AK37" s="37">
        <f>IF(AH37="","",IF(AH37&gt;AJ37,"○",IF(AH37&gt;=AJ37,"△","●")))</f>
      </c>
      <c r="AL37" s="77"/>
      <c r="AM37" s="78"/>
      <c r="AN37" s="78"/>
      <c r="AO37" s="78"/>
      <c r="AP37" s="98"/>
      <c r="AQ37" s="99"/>
      <c r="AR37" s="100"/>
      <c r="AS37" s="78"/>
      <c r="AT37" s="101"/>
    </row>
    <row r="38" spans="1:46" ht="13.5" customHeight="1">
      <c r="A38" s="38" t="str">
        <f>'リーグ組合せ'!D10</f>
        <v>アンフィニ青</v>
      </c>
      <c r="B38" s="30">
        <f ca="1">IF(OFFSET($H$8,COLUMN(F34)-COLUMN($H$8),ROW(F34)-ROW($H$8))="","",OFFSET($H$8,COLUMN(F34)-COLUMN($H$8),ROW(F34)-ROW($H$8)))</f>
      </c>
      <c r="C38" s="31"/>
      <c r="D38" s="31"/>
      <c r="E38" s="47"/>
      <c r="F38" s="39">
        <f ca="1">IF(OFFSET($L$12,COLUMN(J34)-COLUMN($L$12),ROW(J34)-ROW($L$12))="","",OFFSET($L$12,COLUMN(J34)-COLUMN($L$12),ROW(J34)-ROW($L$12)))</f>
      </c>
      <c r="G38" s="40"/>
      <c r="H38" s="40"/>
      <c r="I38" s="47"/>
      <c r="J38" s="39">
        <f ca="1">IF(OFFSET($P$16,COLUMN(N34)-COLUMN($P$16),ROW(N34)-ROW($P$16))="","",OFFSET($P$16,COLUMN(N34)-COLUMN($P$16),ROW(N34)-ROW($P$16)))</f>
      </c>
      <c r="K38" s="40"/>
      <c r="L38" s="40"/>
      <c r="M38" s="47"/>
      <c r="N38" s="30">
        <f ca="1">IF(OFFSET($T$20,COLUMN(R34)-COLUMN($T$20),ROW(R34)-ROW($T$20))="","",OFFSET($T$20,COLUMN(R34)-COLUMN($T$20),ROW(R34)-ROW($T$20)))</f>
      </c>
      <c r="O38" s="31"/>
      <c r="P38" s="31"/>
      <c r="Q38" s="47"/>
      <c r="R38" s="30">
        <f ca="1">IF(OFFSET($X$24,COLUMN(V34)-COLUMN($X$24),ROW(V34)-ROW($X$24))="","",OFFSET($X$24,COLUMN(V34)-COLUMN($X$24),ROW(V34)-ROW($X$24)))</f>
      </c>
      <c r="S38" s="31"/>
      <c r="T38" s="31"/>
      <c r="U38" s="47"/>
      <c r="V38" s="30">
        <f ca="1">IF(OFFSET($AB$28,COLUMN(Z34)-COLUMN($AB$28),ROW(Z34)-ROW($AB$28))="","",OFFSET($AB$28,COLUMN(Z34)-COLUMN($AB$28),ROW(Z34)-ROW($AB$28)))</f>
      </c>
      <c r="W38" s="31"/>
      <c r="X38" s="31"/>
      <c r="Y38" s="47"/>
      <c r="Z38" s="30">
        <f ca="1">IF(OFFSET($AF$32,COLUMN(AD34)-COLUMN($AF$32),ROW(AD34)-ROW($AF$32))="","",OFFSET($AF$32,COLUMN(AD34)-COLUMN($AF$32),ROW(AD34)-ROW($AF$32)))</f>
      </c>
      <c r="AA38" s="31"/>
      <c r="AB38" s="31"/>
      <c r="AC38" s="47"/>
      <c r="AD38" s="30">
        <f ca="1">IF(OFFSET($AJ$36,COLUMN(AH34)-COLUMN($AJ$36),ROW(AH34)-ROW($AJ$36))="","",OFFSET($AJ$36,COLUMN(AH34)-COLUMN($AJ$36),ROW(AH34)-ROW($AJ$36)))</f>
      </c>
      <c r="AE38" s="31"/>
      <c r="AF38" s="31"/>
      <c r="AG38" s="47"/>
      <c r="AH38" s="79"/>
      <c r="AI38" s="80"/>
      <c r="AJ38" s="80"/>
      <c r="AK38" s="81"/>
      <c r="AL38" s="77">
        <f>SUM(AM38:AO39)</f>
        <v>0</v>
      </c>
      <c r="AM38" s="78"/>
      <c r="AN38" s="78"/>
      <c r="AO38" s="78"/>
      <c r="AP38" s="98" t="e">
        <f>AH39+AH41+AD39+AD41+Z39+Z41+V41+V39+R41+R39+N41+N39+J41+J39+F41+F39+B41+B39</f>
        <v>#VALUE!</v>
      </c>
      <c r="AQ38" s="99" t="e">
        <f>AJ41+AJ39+AF41+AF39+AB41+AB39+X41+X39+T41+T39+P41+P39+L41+L39+H41+H39+D41+D39</f>
        <v>#VALUE!</v>
      </c>
      <c r="AR38" s="100" t="e">
        <f>AP38-AQ38</f>
        <v>#VALUE!</v>
      </c>
      <c r="AS38" s="78">
        <f>SUM(AM40:AO41)</f>
        <v>0</v>
      </c>
      <c r="AT38" s="101"/>
    </row>
    <row r="39" spans="1:46" ht="13.5" customHeight="1">
      <c r="A39" s="38"/>
      <c r="B39" s="33">
        <f ca="1">IF(OFFSET($J$9,COLUMN($J$9)-COLUMN($J$9),ROW(H35)-ROW($J$9))="","",OFFSET($J$9,COLUMN($J$9)-COLUMN($J$9),ROW(H35)-ROW($J$9)))</f>
      </c>
      <c r="C39" s="16" t="s">
        <v>199</v>
      </c>
      <c r="D39" s="34">
        <f ca="1">IF(OFFSET($H$9,COLUMN(F35)-COLUMN($H$9),ROW(F35)-ROW($H$9))="","",OFFSET($H$9,COLUMN(F35)-COLUMN($H$9),ROW(F35)-ROW($H$9)))</f>
      </c>
      <c r="E39" s="44">
        <f>IF(B39="","",IF(B39&gt;D39,"○",IF(B39&gt;=D39,"△","●")))</f>
      </c>
      <c r="F39" s="33">
        <f ca="1">IF(OFFSET($N$13,COLUMN($N$13)-COLUMN($N$13),ROW(L35)-ROW($N$13))="","",OFFSET($N$13,COLUMN($N$13)-COLUMN($N$13),ROW(L35)-ROW($N$13)))</f>
      </c>
      <c r="G39" s="16" t="s">
        <v>199</v>
      </c>
      <c r="H39" s="34">
        <f ca="1">IF(OFFSET($L$13,COLUMN(J35)-COLUMN($L$13),ROW(J35)-ROW($L$13))="","",OFFSET($L$13,COLUMN(J35)-COLUMN($L$13),ROW(J35)-ROW($L$13)))</f>
      </c>
      <c r="I39" s="44">
        <f>IF(F39="","",IF(F39&gt;H39,"○",IF(F39&gt;=H39,"△","●")))</f>
      </c>
      <c r="J39" s="33">
        <f ca="1">IF(OFFSET($R$17,COLUMN(P35)-COLUMN($R$17),ROW(P35)-ROW($R$17))="","",OFFSET($R$17,COLUMN(P35)-COLUMN($R$17),ROW(P35)-ROW($R$17)))</f>
      </c>
      <c r="K39" s="16" t="s">
        <v>199</v>
      </c>
      <c r="L39" s="34">
        <f ca="1">IF(OFFSET($P$17,COLUMN(N35)-COLUMN($P$17),ROW(N35)-ROW($P$17))="","",OFFSET($P$17,COLUMN(N35)-COLUMN($P$17),ROW(N35)-ROW($P$17)))</f>
      </c>
      <c r="M39" s="44">
        <f>IF(J39="","",IF(J39&gt;L39,"○",IF(J39&gt;=L39,"△","●")))</f>
      </c>
      <c r="N39" s="33">
        <f ca="1">IF(OFFSET($V$21,COLUMN(T35)-COLUMN($V$21),ROW(T35)-ROW($V$21))="","",OFFSET($V$21,COLUMN(T35)-COLUMN($V$21),ROW(T35)-ROW($V$21)))</f>
      </c>
      <c r="O39" s="16" t="s">
        <v>199</v>
      </c>
      <c r="P39" s="34">
        <f ca="1">IF(OFFSET($T$21,COLUMN(R35)-COLUMN($T$21),ROW(R35)-ROW($T$21))="","",OFFSET($T$21,COLUMN(R35)-COLUMN($T$21),ROW(R35)-ROW($T$21)))</f>
      </c>
      <c r="Q39" s="44">
        <f>IF(N39="","",IF(N39&gt;P39,"○",IF(N39&gt;=P39,"△","●")))</f>
      </c>
      <c r="R39" s="33">
        <f ca="1">IF(OFFSET($Z$25,COLUMN(X35)-COLUMN($Z$25),ROW(X35)-ROW($Z$25))="","",OFFSET($Z$25,COLUMN(X35)-COLUMN($Z$25),ROW(X35)-ROW($Z$25)))</f>
      </c>
      <c r="S39" s="16" t="s">
        <v>199</v>
      </c>
      <c r="T39" s="34">
        <f ca="1">IF(OFFSET($X$25,COLUMN(V35)-COLUMN($X$25),ROW(V35)-ROW($X$25))="","",OFFSET($X$25,COLUMN(V35)-COLUMN($X$25),ROW(V35)-ROW($X$25)))</f>
      </c>
      <c r="U39" s="44">
        <f>IF(R39="","",IF(R39&gt;T39,"○",IF(R39&gt;=T39,"△","●")))</f>
      </c>
      <c r="V39" s="33">
        <f ca="1">IF(OFFSET($AD$29,COLUMN(AB35)-COLUMN($AD$29),ROW(AB35)-ROW($AD$29))="","",OFFSET($AD$29,COLUMN(AB35)-COLUMN($AD$29),ROW(AB35)-ROW($AD$29)))</f>
      </c>
      <c r="W39" s="16" t="s">
        <v>199</v>
      </c>
      <c r="X39" s="34">
        <f ca="1">IF(OFFSET($AB$29,COLUMN(Z35)-COLUMN($AB$29),ROW(Z35)-ROW($AB$29))="","",OFFSET($AB$29,COLUMN(Z35)-COLUMN($AB$29),ROW(Z35)-ROW($AB$29)))</f>
      </c>
      <c r="Y39" s="44">
        <f>IF(V39="","",IF(V39&gt;X39,"○",IF(V39&gt;=X39,"△","●")))</f>
      </c>
      <c r="Z39" s="33">
        <f ca="1">IF(OFFSET($AH$33,COLUMN(AF35)-COLUMN($AH$33),ROW(AF35)-ROW($AH$33))="","",OFFSET($AH$33,COLUMN(AF35)-COLUMN($AH$33),ROW(AF35)-ROW($AH$33)))</f>
        <v>1</v>
      </c>
      <c r="AA39" s="16" t="s">
        <v>199</v>
      </c>
      <c r="AB39" s="34">
        <f ca="1">IF(OFFSET($AF$33,COLUMN(AD35)-COLUMN($AF$33),ROW(AD35)-ROW($AF$33))="","",OFFSET($AF$33,COLUMN(AD35)-COLUMN($AF$33),ROW(AD35)-ROW($AF$33)))</f>
        <v>0</v>
      </c>
      <c r="AC39" s="44" t="str">
        <f>IF(Z39="","",IF(Z39&gt;AB39,"○",IF(Z39&gt;=AB39,"△","●")))</f>
        <v>○</v>
      </c>
      <c r="AD39" s="33">
        <f ca="1">IF(OFFSET($AL$37,COLUMN(AJ35)-COLUMN($AL$37),ROW(AJ35)-ROW($AL$37))="","",OFFSET($AL$37,COLUMN(AJ35)-COLUMN($AL$37),ROW(AJ35)-ROW($AL$37)))</f>
        <v>5</v>
      </c>
      <c r="AE39" s="16" t="s">
        <v>199</v>
      </c>
      <c r="AF39" s="34">
        <f ca="1">IF(OFFSET($AJ$37,COLUMN(AH35)-COLUMN($AJ$37),ROW(AH35)-ROW($AJ$37))="","",OFFSET($AJ$37,COLUMN(AH35)-COLUMN($AJ$37),ROW(AH35)-ROW($AJ$37)))</f>
        <v>0</v>
      </c>
      <c r="AG39" s="44" t="str">
        <f>IF(AD39="","",IF(AD39&gt;AF39,"○",IF(AD39&gt;=AF39,"△","●")))</f>
        <v>○</v>
      </c>
      <c r="AH39" s="11"/>
      <c r="AI39" s="12"/>
      <c r="AJ39" s="13"/>
      <c r="AK39" s="14">
        <f>IF(AH39="","",IF(AH39&gt;AJ39,"○",IF(AH39&gt;=AJ39,"△","●")))</f>
      </c>
      <c r="AL39" s="77"/>
      <c r="AM39" s="78"/>
      <c r="AN39" s="78"/>
      <c r="AO39" s="78"/>
      <c r="AP39" s="98"/>
      <c r="AQ39" s="99"/>
      <c r="AR39" s="100"/>
      <c r="AS39" s="78"/>
      <c r="AT39" s="101"/>
    </row>
    <row r="40" spans="1:46" ht="13.5" customHeight="1">
      <c r="A40" s="38"/>
      <c r="B40" s="21">
        <f ca="1">IF(OFFSET($H$10,COLUMN(F36)-COLUMN($H$10),ROW(F36)-ROW($H$10))="","",OFFSET($H$10,COLUMN(F36)-COLUMN($H$10),ROW(F36)-ROW($H$10)))</f>
      </c>
      <c r="C40" s="22"/>
      <c r="D40" s="22"/>
      <c r="E40" s="36"/>
      <c r="F40" s="41">
        <f ca="1">IF(OFFSET($L$14,COLUMN(J36)-COLUMN($L$14),ROW(J36)-ROW($L$14))="","",OFFSET($L$14,COLUMN(J36)-COLUMN($L$14),ROW(J36)-ROW($L$14)))</f>
      </c>
      <c r="G40" s="42"/>
      <c r="H40" s="42"/>
      <c r="I40" s="36"/>
      <c r="J40" s="41">
        <f ca="1">IF(OFFSET($P$18,COLUMN(N36)-COLUMN($P$18),ROW(N36)-ROW($P$18))="","",OFFSET($P$18,COLUMN(N36)-COLUMN($P$18),ROW(N36)-ROW($P$18)))</f>
      </c>
      <c r="K40" s="42"/>
      <c r="L40" s="42"/>
      <c r="M40" s="36"/>
      <c r="N40" s="60">
        <f ca="1">IF(OFFSET($T$22,COLUMN(R36)-COLUMN($T$22),ROW(R36)-ROW($T$22))="","",OFFSET($T$22,COLUMN(R36)-COLUMN($T$22),ROW(R36)-ROW($T$22)))</f>
      </c>
      <c r="O40" s="61"/>
      <c r="P40" s="61"/>
      <c r="Q40" s="36"/>
      <c r="R40" s="41">
        <f ca="1">IF(OFFSET($X$26,COLUMN(V36)-COLUMN($X$26),ROW(V36)-ROW($X$26))="","",OFFSET($X$26,COLUMN(V36)-COLUMN($X$26),ROW(V36)-ROW($X$26)))</f>
      </c>
      <c r="S40" s="42"/>
      <c r="T40" s="42"/>
      <c r="U40" s="36"/>
      <c r="V40" s="41">
        <f ca="1">IF(OFFSET($AB$30,COLUMN(Z36)-COLUMN($AB$30),ROW(Z36)-ROW($AB$30))="","",OFFSET($AB$30,COLUMN(Z36)-COLUMN($AB$30),ROW(Z36)-ROW($AB$30)))</f>
      </c>
      <c r="W40" s="42"/>
      <c r="X40" s="42"/>
      <c r="Y40" s="36"/>
      <c r="Z40" s="41">
        <f ca="1">IF(OFFSET($AF$34,COLUMN(AD36)-COLUMN($AF$34),ROW(AD36)-ROW($AF$34))="","",OFFSET($AF$34,COLUMN(AD36)-COLUMN($AF$34),ROW(AD36)-ROW($AF$34)))</f>
      </c>
      <c r="AA40" s="42"/>
      <c r="AB40" s="42"/>
      <c r="AC40" s="36"/>
      <c r="AD40" s="60">
        <f ca="1">IF(OFFSET($AJ$38,COLUMN(AH36)-COLUMN($AJ$38),ROW(AH36)-ROW($AJ$38))="","",OFFSET($AJ$38,COLUMN(AH36)-COLUMN($AJ$38),ROW(AH36)-ROW($AJ$38)))</f>
      </c>
      <c r="AE40" s="61"/>
      <c r="AF40" s="61"/>
      <c r="AG40" s="36"/>
      <c r="AH40" s="18"/>
      <c r="AI40" s="19"/>
      <c r="AJ40" s="19"/>
      <c r="AK40" s="20"/>
      <c r="AL40" s="77"/>
      <c r="AM40" s="78"/>
      <c r="AN40" s="78"/>
      <c r="AO40" s="78"/>
      <c r="AP40" s="98"/>
      <c r="AQ40" s="99"/>
      <c r="AR40" s="100"/>
      <c r="AS40" s="78"/>
      <c r="AT40" s="101"/>
    </row>
    <row r="41" spans="1:46" ht="13.5" customHeight="1">
      <c r="A41" s="38"/>
      <c r="B41" s="48">
        <f ca="1">IF(OFFSET($J$11,COLUMN($J$11)-COLUMN($J$11),ROW(H37)-ROW($J$11))="","",OFFSET($J$11,COLUMN($J$11)-COLUMN($J$11),ROW(H37)-ROW($J$11)))</f>
      </c>
      <c r="C41" s="49" t="s">
        <v>199</v>
      </c>
      <c r="D41" s="50">
        <f ca="1">IF(OFFSET($H$11,COLUMN(F37)-COLUMN($H$11),ROW(F37)-ROW($H$11))="","",OFFSET($H$11,COLUMN(F37)-COLUMN($H$11),ROW(F37)-ROW($H$11)))</f>
      </c>
      <c r="E41" s="51">
        <f>IF(B41="","",IF(B41&gt;D41,"○",IF(B41&gt;=D41,"△","●")))</f>
      </c>
      <c r="F41" s="48">
        <f ca="1">IF(OFFSET($N$15,COLUMN($N$15)-COLUMN($N$15),ROW(L37)-ROW($N$15))="","",OFFSET($N$15,COLUMN($N$15)-COLUMN($N$15),ROW(L37)-ROW($N$15)))</f>
      </c>
      <c r="G41" s="49" t="s">
        <v>199</v>
      </c>
      <c r="H41" s="50">
        <f ca="1">IF(OFFSET($L$15,COLUMN(J37)-COLUMN($L$15),ROW(J37)-ROW($L$15))="","",OFFSET($L$15,COLUMN(J37)-COLUMN($L$15),ROW(J37)-ROW($L$15)))</f>
      </c>
      <c r="I41" s="51">
        <f>IF(F41="","",IF(F41&gt;H41,"○",IF(F41&gt;=H41,"△","●")))</f>
      </c>
      <c r="J41" s="48">
        <f ca="1">IF(OFFSET($R$19,COLUMN(P37)-COLUMN($R$19),ROW(P37)-ROW($R$19))="","",OFFSET($R$19,COLUMN(P37)-COLUMN($R$19),ROW(P37)-ROW($R$19)))</f>
      </c>
      <c r="K41" s="49" t="s">
        <v>199</v>
      </c>
      <c r="L41" s="50">
        <f ca="1">IF(OFFSET($P$19,COLUMN(N37)-COLUMN($P$19),ROW(N37)-ROW($P$19))="","",OFFSET($P$19,COLUMN(N37)-COLUMN($P$19),ROW(N37)-ROW($P$19)))</f>
      </c>
      <c r="M41" s="51">
        <f>IF(J41="","",IF(J41&gt;L41,"○",IF(J41&gt;=L41,"△","●")))</f>
      </c>
      <c r="N41" s="48">
        <f ca="1">IF(OFFSET($V$23,COLUMN(T37)-COLUMN($V$23),ROW(T37)-ROW($V$23))="","",OFFSET($V$23,COLUMN(T37)-COLUMN($V$23),ROW(T37)-ROW($V$23)))</f>
      </c>
      <c r="O41" s="49" t="s">
        <v>199</v>
      </c>
      <c r="P41" s="50">
        <f ca="1">IF(OFFSET($T$23,COLUMN(R37)-COLUMN($T$23),ROW(R37)-ROW($T$23))="","",OFFSET($T$23,COLUMN(R37)-COLUMN($T$23),ROW(R37)-ROW($T$23)))</f>
      </c>
      <c r="Q41" s="51">
        <f>IF(N41="","",IF(N41&gt;P41,"○",IF(N41&gt;=P41,"△","●")))</f>
      </c>
      <c r="R41" s="48">
        <f ca="1">IF(OFFSET($Z$27,COLUMN(X37)-COLUMN($Z$27),ROW(X37)-ROW($Z$27))="","",OFFSET($Z$27,COLUMN(X37)-COLUMN($Z$27),ROW(X37)-ROW($Z$27)))</f>
      </c>
      <c r="S41" s="49" t="s">
        <v>199</v>
      </c>
      <c r="T41" s="50">
        <f ca="1">IF(OFFSET($T$23,COLUMN(V37)-COLUMN($T$23),ROW(V37)-ROW($T$23))="","",OFFSET($T$23,COLUMN(V37)-COLUMN($T$23),ROW(V37)-ROW($T$23)))</f>
      </c>
      <c r="U41" s="51">
        <f>IF(R41="","",IF(R41&gt;T41,"○",IF(R41&gt;=T41,"△","●")))</f>
      </c>
      <c r="V41" s="48">
        <f ca="1">IF(OFFSET($AD$31,COLUMN(AB37)-COLUMN($AD$31),ROW(AB37)-ROW($AD$31))="","",OFFSET($AD$31,COLUMN(AB37)-COLUMN($AD$31),ROW(AB37)-ROW($AD$31)))</f>
      </c>
      <c r="W41" s="49" t="s">
        <v>199</v>
      </c>
      <c r="X41" s="50">
        <f ca="1">IF(OFFSET($T$23,COLUMN(Z37)-COLUMN($T$23),ROW(Z37)-ROW($T$23))="","",OFFSET($T$23,COLUMN(Z37)-COLUMN($T$23),ROW(Z37)-ROW($T$23)))</f>
      </c>
      <c r="Y41" s="51">
        <f>IF(V41="","",IF(V41&gt;X41,"○",IF(V41&gt;=X41,"△","●")))</f>
      </c>
      <c r="Z41" s="48">
        <f ca="1">IF(OFFSET($AH$35,COLUMN(AF37)-COLUMN($AH$35),ROW(AF37)-ROW($AH$35))="","",OFFSET($AH$35,COLUMN(AF37)-COLUMN($AH$35),ROW(AF37)-ROW($AH$35)))</f>
      </c>
      <c r="AA41" s="49" t="s">
        <v>199</v>
      </c>
      <c r="AB41" s="50">
        <f ca="1">IF(OFFSET($T$23,COLUMN(AD37)-COLUMN($T$23),ROW(AD37)-ROW($T$23))="","",OFFSET($T$23,COLUMN(AD37)-COLUMN($T$23),ROW(AD37)-ROW($T$23)))</f>
      </c>
      <c r="AC41" s="51">
        <f>IF(Z41="","",IF(Z41&gt;AB41,"○",IF(Z41&gt;=AB41,"△","●")))</f>
      </c>
      <c r="AD41" s="48">
        <f ca="1">IF(OFFSET($AL$39,COLUMN(AJ37)-COLUMN($AL$39),ROW(AJ37)-ROW($AL$39))="","",OFFSET($AL$39,COLUMN(AJ37)-COLUMN($AL$39),ROW(AJ37)-ROW($AL$39)))</f>
      </c>
      <c r="AE41" s="49" t="s">
        <v>199</v>
      </c>
      <c r="AF41" s="50">
        <f ca="1">IF(OFFSET($T$23,COLUMN(AH37)-COLUMN($T$23),ROW(AH37)-ROW($T$23))="","",OFFSET($T$23,COLUMN(AH37)-COLUMN($T$23),ROW(AH37)-ROW($T$23)))</f>
      </c>
      <c r="AG41" s="51">
        <f>IF(AD41="","",IF(AD41&gt;AF41,"○",IF(AD41&gt;=AF41,"△","●")))</f>
      </c>
      <c r="AH41" s="82"/>
      <c r="AI41" s="83"/>
      <c r="AJ41" s="84"/>
      <c r="AK41" s="85">
        <f>IF(AH41="","",IF(AH41&gt;AJ41,"○",IF(AH41&gt;=AJ41,"△","●")))</f>
      </c>
      <c r="AL41" s="86"/>
      <c r="AM41" s="87"/>
      <c r="AN41" s="87"/>
      <c r="AO41" s="87"/>
      <c r="AP41" s="105"/>
      <c r="AQ41" s="106"/>
      <c r="AR41" s="107"/>
      <c r="AS41" s="87"/>
      <c r="AT41" s="108"/>
    </row>
    <row r="42" spans="34:37" ht="13.5">
      <c r="AH42" s="88"/>
      <c r="AI42" s="88"/>
      <c r="AJ42" s="88"/>
      <c r="AK42" s="88"/>
    </row>
    <row r="43" spans="7:37" ht="13.5">
      <c r="G43" s="2" t="s">
        <v>201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H43" s="88"/>
      <c r="AI43" s="88"/>
      <c r="AJ43" s="88"/>
      <c r="AK43" s="88"/>
    </row>
    <row r="44" spans="7:28" ht="27" customHeight="1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6" spans="1:46" ht="13.5">
      <c r="A46" s="3"/>
      <c r="B46" s="3" t="str">
        <f>A48</f>
        <v>御嵩</v>
      </c>
      <c r="C46" s="3"/>
      <c r="D46" s="3"/>
      <c r="E46" s="3"/>
      <c r="F46" s="3" t="str">
        <f>A52</f>
        <v>太田</v>
      </c>
      <c r="G46" s="3"/>
      <c r="H46" s="3"/>
      <c r="I46" s="3"/>
      <c r="J46" s="3" t="str">
        <f>A56</f>
        <v>コヴィーダ</v>
      </c>
      <c r="K46" s="3"/>
      <c r="L46" s="3"/>
      <c r="M46" s="3"/>
      <c r="N46" s="3" t="str">
        <f>A60</f>
        <v>郡上八幡</v>
      </c>
      <c r="O46" s="3"/>
      <c r="P46" s="3"/>
      <c r="Q46" s="3"/>
      <c r="R46" s="3" t="str">
        <f>A64</f>
        <v>瀬尻</v>
      </c>
      <c r="S46" s="3"/>
      <c r="T46" s="3"/>
      <c r="U46" s="3"/>
      <c r="V46" s="3" t="str">
        <f>A68</f>
        <v>西可児</v>
      </c>
      <c r="W46" s="3"/>
      <c r="X46" s="3"/>
      <c r="Y46" s="3"/>
      <c r="Z46" s="3" t="str">
        <f>A72</f>
        <v>今渡</v>
      </c>
      <c r="AA46" s="3"/>
      <c r="AB46" s="3"/>
      <c r="AC46" s="3"/>
      <c r="AD46" s="3" t="str">
        <f>A76</f>
        <v>アンフィニ白</v>
      </c>
      <c r="AE46" s="3"/>
      <c r="AF46" s="3"/>
      <c r="AG46" s="3"/>
      <c r="AH46" s="3" t="str">
        <f>A80</f>
        <v>スカーボ</v>
      </c>
      <c r="AI46" s="3"/>
      <c r="AJ46" s="3"/>
      <c r="AK46" s="3"/>
      <c r="AL46" s="71" t="s">
        <v>195</v>
      </c>
      <c r="AM46" s="72" t="s">
        <v>120</v>
      </c>
      <c r="AN46" s="72" t="s">
        <v>121</v>
      </c>
      <c r="AO46" s="72" t="s">
        <v>122</v>
      </c>
      <c r="AP46" s="72" t="s">
        <v>123</v>
      </c>
      <c r="AQ46" s="89" t="s">
        <v>124</v>
      </c>
      <c r="AR46" s="72" t="s">
        <v>196</v>
      </c>
      <c r="AS46" s="72" t="s">
        <v>197</v>
      </c>
      <c r="AT46" s="90" t="s">
        <v>198</v>
      </c>
    </row>
    <row r="47" spans="1:46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73"/>
      <c r="AM47" s="74"/>
      <c r="AN47" s="74"/>
      <c r="AO47" s="74"/>
      <c r="AP47" s="74"/>
      <c r="AQ47" s="91"/>
      <c r="AR47" s="92"/>
      <c r="AS47" s="74"/>
      <c r="AT47" s="93"/>
    </row>
    <row r="48" spans="1:46" ht="13.5" customHeight="1">
      <c r="A48" s="5" t="str">
        <f>'リーグ組合せ'!D11</f>
        <v>御嵩</v>
      </c>
      <c r="B48" s="6"/>
      <c r="C48" s="7"/>
      <c r="D48" s="7"/>
      <c r="E48" s="8"/>
      <c r="F48" s="9"/>
      <c r="G48" s="10"/>
      <c r="H48" s="10"/>
      <c r="I48" s="32"/>
      <c r="J48" s="9"/>
      <c r="K48" s="10"/>
      <c r="L48" s="10"/>
      <c r="M48" s="32"/>
      <c r="N48" s="9"/>
      <c r="O48" s="10"/>
      <c r="P48" s="10"/>
      <c r="Q48" s="32"/>
      <c r="R48" s="9"/>
      <c r="S48" s="10"/>
      <c r="T48" s="10"/>
      <c r="U48" s="32"/>
      <c r="V48" s="9"/>
      <c r="W48" s="10"/>
      <c r="X48" s="10"/>
      <c r="Y48" s="32"/>
      <c r="Z48" s="9"/>
      <c r="AA48" s="10"/>
      <c r="AB48" s="10"/>
      <c r="AC48" s="32"/>
      <c r="AD48" s="9"/>
      <c r="AE48" s="10"/>
      <c r="AF48" s="10"/>
      <c r="AG48" s="32"/>
      <c r="AH48" s="9"/>
      <c r="AI48" s="10"/>
      <c r="AJ48" s="10"/>
      <c r="AK48" s="32"/>
      <c r="AL48" s="75">
        <f>SUM(AM48:AO49)</f>
        <v>0</v>
      </c>
      <c r="AM48" s="76"/>
      <c r="AN48" s="76"/>
      <c r="AO48" s="76"/>
      <c r="AP48" s="94">
        <f>AH49+AH51+AD49+AD51+Z49+Z51+V51+V49+R51+R49+N51+N49+J51+J49+F51+F49+B51+B49</f>
        <v>3</v>
      </c>
      <c r="AQ48" s="95">
        <f>AJ51+AJ49+AF51+AF49+AB51+AB49+X51+X49+T51+T49+P51+P49+L51+L49+H51+H49+D51+D49</f>
        <v>1</v>
      </c>
      <c r="AR48" s="96">
        <f>AP48-AQ48</f>
        <v>2</v>
      </c>
      <c r="AS48" s="76">
        <f>SUM(AM50:AO51)</f>
        <v>0</v>
      </c>
      <c r="AT48" s="97"/>
    </row>
    <row r="49" spans="1:46" ht="13.5" customHeight="1">
      <c r="A49" s="5"/>
      <c r="B49" s="11"/>
      <c r="C49" s="12"/>
      <c r="D49" s="13"/>
      <c r="E49" s="14">
        <f>IF(B49="","",IF(B49&gt;D49,"○",IF(B49&gt;=D49,"△","●")))</f>
      </c>
      <c r="F49" s="15">
        <v>2</v>
      </c>
      <c r="G49" s="16"/>
      <c r="H49" s="17">
        <v>1</v>
      </c>
      <c r="I49" s="44" t="str">
        <f>IF(F49="","",IF(F49&gt;H49,"○",IF(F49&gt;=H49,"△","●")))</f>
        <v>○</v>
      </c>
      <c r="J49" s="15">
        <v>1</v>
      </c>
      <c r="K49" s="16" t="s">
        <v>199</v>
      </c>
      <c r="L49" s="17">
        <v>0</v>
      </c>
      <c r="M49" s="44" t="str">
        <f>IF(J49="","",IF(J49&gt;L49,"○",IF(J49&gt;=L49,"△","●")))</f>
        <v>○</v>
      </c>
      <c r="N49" s="15"/>
      <c r="O49" s="16" t="s">
        <v>199</v>
      </c>
      <c r="P49" s="17"/>
      <c r="Q49" s="44">
        <f>IF(N49="","",IF(N49&gt;P49,"○",IF(N49&gt;=P49,"△","●")))</f>
      </c>
      <c r="R49" s="15"/>
      <c r="S49" s="16" t="s">
        <v>199</v>
      </c>
      <c r="T49" s="17"/>
      <c r="U49" s="44">
        <f>IF(R49="","",IF(R49&gt;T49,"○",IF(R49&gt;=T49,"△","●")))</f>
      </c>
      <c r="V49" s="15"/>
      <c r="W49" s="16" t="s">
        <v>199</v>
      </c>
      <c r="X49" s="17"/>
      <c r="Y49" s="44">
        <f>IF(V49="","",IF(V49&gt;X49,"○",IF(V49&gt;=X49,"△","●")))</f>
      </c>
      <c r="Z49" s="15"/>
      <c r="AA49" s="16" t="s">
        <v>199</v>
      </c>
      <c r="AB49" s="17"/>
      <c r="AC49" s="44">
        <f>IF(Z49="","",IF(Z49&gt;AB49,"○",IF(Z49&gt;=AB49,"△","●")))</f>
      </c>
      <c r="AD49" s="15"/>
      <c r="AE49" s="16" t="s">
        <v>199</v>
      </c>
      <c r="AF49" s="17"/>
      <c r="AG49" s="44">
        <f>IF(AD49="","",IF(AD49&gt;AF49,"○",IF(AD49&gt;=AF49,"△","●")))</f>
      </c>
      <c r="AH49" s="15"/>
      <c r="AI49" s="16" t="s">
        <v>199</v>
      </c>
      <c r="AJ49" s="17"/>
      <c r="AK49" s="44">
        <f>IF(AH49="","",IF(AH49&gt;AJ49,"○",IF(AH49&gt;=AJ49,"△","●")))</f>
      </c>
      <c r="AL49" s="77"/>
      <c r="AM49" s="78"/>
      <c r="AN49" s="78"/>
      <c r="AO49" s="78"/>
      <c r="AP49" s="98"/>
      <c r="AQ49" s="99"/>
      <c r="AR49" s="100"/>
      <c r="AS49" s="78"/>
      <c r="AT49" s="101"/>
    </row>
    <row r="50" spans="1:46" ht="13.5" customHeight="1">
      <c r="A50" s="5"/>
      <c r="B50" s="18"/>
      <c r="C50" s="19"/>
      <c r="D50" s="19"/>
      <c r="E50" s="20"/>
      <c r="F50" s="21"/>
      <c r="G50" s="22"/>
      <c r="H50" s="22"/>
      <c r="I50" s="36"/>
      <c r="J50" s="21"/>
      <c r="K50" s="22"/>
      <c r="L50" s="22"/>
      <c r="M50" s="36"/>
      <c r="N50" s="21"/>
      <c r="O50" s="22"/>
      <c r="P50" s="22"/>
      <c r="Q50" s="36"/>
      <c r="R50" s="21"/>
      <c r="S50" s="22"/>
      <c r="T50" s="22"/>
      <c r="U50" s="36"/>
      <c r="V50" s="21"/>
      <c r="W50" s="22"/>
      <c r="X50" s="22"/>
      <c r="Y50" s="36"/>
      <c r="Z50" s="21"/>
      <c r="AA50" s="22"/>
      <c r="AB50" s="22"/>
      <c r="AC50" s="36"/>
      <c r="AD50" s="21"/>
      <c r="AE50" s="22"/>
      <c r="AF50" s="22"/>
      <c r="AG50" s="36"/>
      <c r="AH50" s="21"/>
      <c r="AI50" s="22"/>
      <c r="AJ50" s="22"/>
      <c r="AK50" s="36"/>
      <c r="AL50" s="77"/>
      <c r="AM50" s="78"/>
      <c r="AN50" s="78"/>
      <c r="AO50" s="78"/>
      <c r="AP50" s="98"/>
      <c r="AQ50" s="99"/>
      <c r="AR50" s="100"/>
      <c r="AS50" s="78"/>
      <c r="AT50" s="101"/>
    </row>
    <row r="51" spans="1:46" ht="13.5" customHeight="1">
      <c r="A51" s="5"/>
      <c r="B51" s="23"/>
      <c r="C51" s="24"/>
      <c r="D51" s="25"/>
      <c r="E51" s="26">
        <f>IF(B51="","",IF(B51&gt;D51,"○",IF(B51&gt;=D51,"△","●")))</f>
      </c>
      <c r="F51" s="27"/>
      <c r="G51" s="28" t="s">
        <v>199</v>
      </c>
      <c r="H51" s="29"/>
      <c r="I51" s="37">
        <f>IF(F51="","",IF(F51&gt;H51,"○",IF(F51&gt;=H51,"△","●")))</f>
      </c>
      <c r="J51" s="27"/>
      <c r="K51" s="28" t="s">
        <v>199</v>
      </c>
      <c r="L51" s="29"/>
      <c r="M51" s="37">
        <f>IF(J51="","",IF(J51&gt;L51,"○",IF(J51&gt;=L51,"△","●")))</f>
      </c>
      <c r="N51" s="27"/>
      <c r="O51" s="28" t="s">
        <v>199</v>
      </c>
      <c r="P51" s="29"/>
      <c r="Q51" s="37">
        <f>IF(N51="","",IF(N51&gt;P51,"○",IF(N51&gt;=P51,"△","●")))</f>
      </c>
      <c r="R51" s="27"/>
      <c r="S51" s="28" t="s">
        <v>199</v>
      </c>
      <c r="T51" s="29"/>
      <c r="U51" s="37">
        <f>IF(R51="","",IF(R51&gt;T51,"○",IF(R51&gt;=T51,"△","●")))</f>
      </c>
      <c r="V51" s="27"/>
      <c r="W51" s="28" t="s">
        <v>199</v>
      </c>
      <c r="X51" s="29"/>
      <c r="Y51" s="37">
        <f>IF(V51="","",IF(V51&gt;X51,"○",IF(V51&gt;=X51,"△","●")))</f>
      </c>
      <c r="Z51" s="27"/>
      <c r="AA51" s="28" t="s">
        <v>199</v>
      </c>
      <c r="AB51" s="29"/>
      <c r="AC51" s="37">
        <f>IF(Z51="","",IF(Z51&gt;AB51,"○",IF(Z51&gt;=AB51,"△","●")))</f>
      </c>
      <c r="AD51" s="27"/>
      <c r="AE51" s="28" t="s">
        <v>199</v>
      </c>
      <c r="AF51" s="29"/>
      <c r="AG51" s="37">
        <f>IF(AD51="","",IF(AD51&gt;AF51,"○",IF(AD51&gt;=AF51,"△","●")))</f>
      </c>
      <c r="AH51" s="27"/>
      <c r="AI51" s="28" t="s">
        <v>199</v>
      </c>
      <c r="AJ51" s="29"/>
      <c r="AK51" s="37">
        <f>IF(AH51="","",IF(AH51&gt;AJ51,"○",IF(AH51&gt;=AJ51,"△","●")))</f>
      </c>
      <c r="AL51" s="77"/>
      <c r="AM51" s="78"/>
      <c r="AN51" s="78"/>
      <c r="AO51" s="78"/>
      <c r="AP51" s="98"/>
      <c r="AQ51" s="99"/>
      <c r="AR51" s="100"/>
      <c r="AS51" s="78"/>
      <c r="AT51" s="101"/>
    </row>
    <row r="52" spans="1:46" ht="13.5" customHeight="1">
      <c r="A52" s="3" t="str">
        <f>'リーグ組合せ'!D12</f>
        <v>太田</v>
      </c>
      <c r="B52" s="30">
        <f ca="1">IF(OFFSET($H$8,COLUMN(F48)-COLUMN($H$8),ROW(F48)-ROW($H$8))="","",OFFSET($H$8,COLUMN(F48)-COLUMN($H$8),ROW(F48)-ROW($H$8)))</f>
      </c>
      <c r="C52" s="31"/>
      <c r="D52" s="31"/>
      <c r="E52" s="32"/>
      <c r="F52" s="6"/>
      <c r="G52" s="7"/>
      <c r="H52" s="7"/>
      <c r="I52" s="8"/>
      <c r="J52" s="9"/>
      <c r="K52" s="10"/>
      <c r="L52" s="10"/>
      <c r="M52" s="32"/>
      <c r="N52" s="9"/>
      <c r="O52" s="10"/>
      <c r="P52" s="10"/>
      <c r="Q52" s="32"/>
      <c r="R52" s="9"/>
      <c r="S52" s="10"/>
      <c r="T52" s="10"/>
      <c r="U52" s="32"/>
      <c r="V52" s="9"/>
      <c r="W52" s="10"/>
      <c r="X52" s="10"/>
      <c r="Y52" s="32"/>
      <c r="Z52" s="9"/>
      <c r="AA52" s="10"/>
      <c r="AB52" s="10"/>
      <c r="AC52" s="32"/>
      <c r="AD52" s="9"/>
      <c r="AE52" s="10"/>
      <c r="AF52" s="10"/>
      <c r="AG52" s="32"/>
      <c r="AH52" s="9"/>
      <c r="AI52" s="10"/>
      <c r="AJ52" s="10"/>
      <c r="AK52" s="32"/>
      <c r="AL52" s="77">
        <f>SUM(AM52:AO53)</f>
        <v>0</v>
      </c>
      <c r="AM52" s="78"/>
      <c r="AN52" s="78"/>
      <c r="AO52" s="78"/>
      <c r="AP52" s="98" t="e">
        <f>AH53+AH55+AD53+AD55+Z53+Z55+V55+V53+R55+R53+N55+N53+J55+J53+F55+F53+B55+B53</f>
        <v>#VALUE!</v>
      </c>
      <c r="AQ52" s="99" t="e">
        <f>AJ55+AJ53+AF55+AF53+AB55+AB53+X55+X53+T55+T53+P55+P53+L55+L53+H55+H53+D55+D53</f>
        <v>#VALUE!</v>
      </c>
      <c r="AR52" s="100" t="e">
        <f>AP52-AQ52</f>
        <v>#VALUE!</v>
      </c>
      <c r="AS52" s="78">
        <f>SUM(AM54:AO55)</f>
        <v>0</v>
      </c>
      <c r="AT52" s="101"/>
    </row>
    <row r="53" spans="1:46" ht="13.5" customHeight="1">
      <c r="A53" s="5"/>
      <c r="B53" s="33">
        <v>1</v>
      </c>
      <c r="C53" s="16" t="s">
        <v>199</v>
      </c>
      <c r="D53" s="34">
        <v>2</v>
      </c>
      <c r="E53" s="35" t="str">
        <f>IF(B53="","",IF(B53&gt;D53,"○",IF(B53&gt;=D53,"△","●")))</f>
        <v>●</v>
      </c>
      <c r="F53" s="11"/>
      <c r="G53" s="12"/>
      <c r="H53" s="13"/>
      <c r="I53" s="14">
        <f>IF(F53="","",IF(F53&gt;H53,"○",IF(F53&gt;=H53,"△","●")))</f>
      </c>
      <c r="J53" s="15">
        <v>0</v>
      </c>
      <c r="K53" s="16" t="s">
        <v>199</v>
      </c>
      <c r="L53" s="17">
        <v>4</v>
      </c>
      <c r="M53" s="44" t="str">
        <f>IF(J53="","",IF(J53&gt;L53,"○",IF(J53&gt;=L53,"△","●")))</f>
        <v>●</v>
      </c>
      <c r="N53" s="15"/>
      <c r="O53" s="16" t="s">
        <v>199</v>
      </c>
      <c r="P53" s="17"/>
      <c r="Q53" s="44">
        <f>IF(N53="","",IF(N53&gt;P53,"○",IF(N53&gt;=P53,"△","●")))</f>
      </c>
      <c r="R53" s="15"/>
      <c r="S53" s="16" t="s">
        <v>199</v>
      </c>
      <c r="T53" s="17"/>
      <c r="U53" s="44">
        <f>IF(R53="","",IF(R53&gt;T53,"○",IF(R53&gt;=T53,"△","●")))</f>
      </c>
      <c r="V53" s="15"/>
      <c r="W53" s="16" t="s">
        <v>199</v>
      </c>
      <c r="X53" s="17"/>
      <c r="Y53" s="44">
        <f>IF(V53="","",IF(V53&gt;X53,"○",IF(V53&gt;=X53,"△","●")))</f>
      </c>
      <c r="Z53" s="15"/>
      <c r="AA53" s="16" t="s">
        <v>199</v>
      </c>
      <c r="AB53" s="17"/>
      <c r="AC53" s="44">
        <f>IF(Z53="","",IF(Z53&gt;AB53,"○",IF(Z53&gt;=AB53,"△","●")))</f>
      </c>
      <c r="AD53" s="15"/>
      <c r="AE53" s="16" t="s">
        <v>199</v>
      </c>
      <c r="AF53" s="17"/>
      <c r="AG53" s="44">
        <f>IF(AD53="","",IF(AD53&gt;AF53,"○",IF(AD53&gt;=AF53,"△","●")))</f>
      </c>
      <c r="AH53" s="15"/>
      <c r="AI53" s="16" t="s">
        <v>199</v>
      </c>
      <c r="AJ53" s="17"/>
      <c r="AK53" s="44">
        <f>IF(AH53="","",IF(AH53&gt;AJ53,"○",IF(AH53&gt;=AJ53,"△","●")))</f>
      </c>
      <c r="AL53" s="77"/>
      <c r="AM53" s="78"/>
      <c r="AN53" s="78"/>
      <c r="AO53" s="78"/>
      <c r="AP53" s="98"/>
      <c r="AQ53" s="99"/>
      <c r="AR53" s="100"/>
      <c r="AS53" s="78"/>
      <c r="AT53" s="101"/>
    </row>
    <row r="54" spans="1:46" ht="13.5" customHeight="1">
      <c r="A54" s="5"/>
      <c r="B54" s="21">
        <f ca="1">IF(OFFSET($H$10,COLUMN(F50)-COLUMN($H$10),ROW(F50)-ROW($H$10))="","",OFFSET($H$10,COLUMN(F50)-COLUMN($H$10),ROW(F50)-ROW($H$10)))</f>
      </c>
      <c r="C54" s="22"/>
      <c r="D54" s="22"/>
      <c r="E54" s="36"/>
      <c r="F54" s="18"/>
      <c r="G54" s="19"/>
      <c r="H54" s="19"/>
      <c r="I54" s="20"/>
      <c r="J54" s="21"/>
      <c r="K54" s="22"/>
      <c r="L54" s="22"/>
      <c r="M54" s="36"/>
      <c r="N54" s="21"/>
      <c r="O54" s="22"/>
      <c r="P54" s="22"/>
      <c r="Q54" s="36"/>
      <c r="R54" s="21"/>
      <c r="S54" s="22"/>
      <c r="T54" s="22"/>
      <c r="U54" s="36"/>
      <c r="V54" s="21"/>
      <c r="W54" s="22"/>
      <c r="X54" s="22"/>
      <c r="Y54" s="36"/>
      <c r="Z54" s="21"/>
      <c r="AA54" s="22"/>
      <c r="AB54" s="22"/>
      <c r="AC54" s="36"/>
      <c r="AD54" s="21"/>
      <c r="AE54" s="22"/>
      <c r="AF54" s="22"/>
      <c r="AG54" s="36"/>
      <c r="AH54" s="21"/>
      <c r="AI54" s="22"/>
      <c r="AJ54" s="22"/>
      <c r="AK54" s="36"/>
      <c r="AL54" s="77"/>
      <c r="AM54" s="78"/>
      <c r="AN54" s="78"/>
      <c r="AO54" s="78"/>
      <c r="AP54" s="98"/>
      <c r="AQ54" s="99"/>
      <c r="AR54" s="100"/>
      <c r="AS54" s="78"/>
      <c r="AT54" s="101"/>
    </row>
    <row r="55" spans="1:46" ht="13.5" customHeight="1">
      <c r="A55" s="4"/>
      <c r="B55" s="33">
        <f ca="1">IF(OFFSET($J$11,COLUMN($J$11)-COLUMN($J$11),ROW(H51)-ROW($J$11))="","",OFFSET($J$11,COLUMN($J$11)-COLUMN($J$11),ROW(H51)-ROW($J$11)))</f>
      </c>
      <c r="C55" s="16" t="s">
        <v>199</v>
      </c>
      <c r="D55" s="34">
        <f ca="1">IF(OFFSET($H$11,COLUMN(F51)-COLUMN($H$11),ROW(F51)-ROW($H$11))="","",OFFSET($H$11,COLUMN(F51)-COLUMN($H$11),ROW(F51)-ROW($H$11)))</f>
      </c>
      <c r="E55" s="37">
        <f>IF(B55="","",IF(B55&gt;D55,"○",IF(B55&gt;=D55,"△","●")))</f>
      </c>
      <c r="F55" s="23"/>
      <c r="G55" s="24"/>
      <c r="H55" s="25"/>
      <c r="I55" s="26">
        <f>IF(F55="","",IF(F55&gt;H55,"○",IF(F55&gt;=H55,"△","●")))</f>
      </c>
      <c r="J55" s="27"/>
      <c r="K55" s="28" t="s">
        <v>199</v>
      </c>
      <c r="L55" s="29"/>
      <c r="M55" s="37">
        <f>IF(J55="","",IF(J55&gt;L55,"○",IF(J55&gt;=L55,"△","●")))</f>
      </c>
      <c r="N55" s="27"/>
      <c r="O55" s="28" t="s">
        <v>199</v>
      </c>
      <c r="P55" s="29"/>
      <c r="Q55" s="37">
        <f>IF(N55="","",IF(N55&gt;P55,"○",IF(N55&gt;=P55,"△","●")))</f>
      </c>
      <c r="R55" s="27"/>
      <c r="S55" s="28" t="s">
        <v>199</v>
      </c>
      <c r="T55" s="29"/>
      <c r="U55" s="37">
        <f>IF(R55="","",IF(R55&gt;T55,"○",IF(R55&gt;=T55,"△","●")))</f>
      </c>
      <c r="V55" s="27"/>
      <c r="W55" s="28" t="s">
        <v>199</v>
      </c>
      <c r="X55" s="29"/>
      <c r="Y55" s="37">
        <f>IF(V55="","",IF(V55&gt;X55,"○",IF(V55&gt;=X55,"△","●")))</f>
      </c>
      <c r="Z55" s="27"/>
      <c r="AA55" s="28" t="s">
        <v>199</v>
      </c>
      <c r="AB55" s="29"/>
      <c r="AC55" s="37">
        <f>IF(Z55="","",IF(Z55&gt;AB55,"○",IF(Z55&gt;=AB55,"△","●")))</f>
      </c>
      <c r="AD55" s="27"/>
      <c r="AE55" s="28" t="s">
        <v>199</v>
      </c>
      <c r="AF55" s="29"/>
      <c r="AG55" s="37">
        <f>IF(AD55="","",IF(AD55&gt;AF55,"○",IF(AD55&gt;=AF55,"△","●")))</f>
      </c>
      <c r="AH55" s="27"/>
      <c r="AI55" s="28" t="s">
        <v>199</v>
      </c>
      <c r="AJ55" s="29"/>
      <c r="AK55" s="37">
        <f>IF(AH55="","",IF(AH55&gt;AJ55,"○",IF(AH55&gt;=AJ55,"△","●")))</f>
      </c>
      <c r="AL55" s="77"/>
      <c r="AM55" s="78"/>
      <c r="AN55" s="78"/>
      <c r="AO55" s="78"/>
      <c r="AP55" s="98"/>
      <c r="AQ55" s="99"/>
      <c r="AR55" s="100"/>
      <c r="AS55" s="78"/>
      <c r="AT55" s="101"/>
    </row>
    <row r="56" spans="1:46" ht="13.5" customHeight="1">
      <c r="A56" s="38" t="str">
        <f>'リーグ組合せ'!D13</f>
        <v>コヴィーダ</v>
      </c>
      <c r="B56" s="30">
        <f ca="1">IF(OFFSET($H$8,COLUMN(F52)-COLUMN($H$8),ROW(F52)-ROW($H$8))="","",OFFSET($H$8,COLUMN(F52)-COLUMN($H$8),ROW(F52)-ROW($H$8)))</f>
      </c>
      <c r="C56" s="31"/>
      <c r="D56" s="31"/>
      <c r="E56" s="32"/>
      <c r="F56" s="39">
        <f ca="1">IF(OFFSET($L$12,COLUMN(J52)-COLUMN($L$12),ROW(J52)-ROW($L$12))="","",OFFSET($L$12,COLUMN(J52)-COLUMN($L$12),ROW(J52)-ROW($L$12)))</f>
      </c>
      <c r="G56" s="40"/>
      <c r="H56" s="40"/>
      <c r="I56" s="47"/>
      <c r="J56" s="52"/>
      <c r="K56" s="53"/>
      <c r="L56" s="53"/>
      <c r="M56" s="8"/>
      <c r="N56" s="54"/>
      <c r="O56" s="55"/>
      <c r="P56" s="55"/>
      <c r="Q56" s="32"/>
      <c r="R56" s="54"/>
      <c r="S56" s="55"/>
      <c r="T56" s="55"/>
      <c r="U56" s="32"/>
      <c r="V56" s="54"/>
      <c r="W56" s="55"/>
      <c r="X56" s="55"/>
      <c r="Y56" s="32"/>
      <c r="Z56" s="54"/>
      <c r="AA56" s="55"/>
      <c r="AB56" s="55"/>
      <c r="AC56" s="32"/>
      <c r="AD56" s="54"/>
      <c r="AE56" s="55"/>
      <c r="AF56" s="55"/>
      <c r="AG56" s="32"/>
      <c r="AH56" s="54"/>
      <c r="AI56" s="55"/>
      <c r="AJ56" s="55"/>
      <c r="AK56" s="32"/>
      <c r="AL56" s="77">
        <f>SUM(AM56:AO57)</f>
        <v>0</v>
      </c>
      <c r="AM56" s="78"/>
      <c r="AN56" s="78"/>
      <c r="AO56" s="78"/>
      <c r="AP56" s="98" t="e">
        <f>AH57+AH59+AD57+AD59+Z57+Z59+V59+V57+R59+R57+N59+N57+J59+J57+F59+F57+B59+B57</f>
        <v>#VALUE!</v>
      </c>
      <c r="AQ56" s="99" t="e">
        <f>AJ59+AJ57+AF59+AF57+AB59+AB57+X59+X57+T59+T57+P59+P57+L59+L57+H59+H57+D59+D57</f>
        <v>#VALUE!</v>
      </c>
      <c r="AR56" s="100" t="e">
        <f>AP56-AQ56</f>
        <v>#VALUE!</v>
      </c>
      <c r="AS56" s="78">
        <f>SUM(AM58:AO59)</f>
        <v>0</v>
      </c>
      <c r="AT56" s="102"/>
    </row>
    <row r="57" spans="1:46" ht="13.5" customHeight="1">
      <c r="A57" s="38"/>
      <c r="B57" s="33">
        <v>0</v>
      </c>
      <c r="C57" s="16" t="s">
        <v>199</v>
      </c>
      <c r="D57" s="34">
        <v>1</v>
      </c>
      <c r="E57" s="35" t="str">
        <f>IF(B57="","",IF(B57&gt;D57,"○",IF(B57&gt;=D57,"△","●")))</f>
        <v>●</v>
      </c>
      <c r="F57" s="33">
        <v>4</v>
      </c>
      <c r="G57" s="16" t="s">
        <v>199</v>
      </c>
      <c r="H57" s="34">
        <v>0</v>
      </c>
      <c r="I57" s="44" t="str">
        <f>IF(F57="","",IF(F57&gt;H57,"○",IF(F57&gt;=H57,"△","●")))</f>
        <v>○</v>
      </c>
      <c r="J57" s="11"/>
      <c r="K57" s="12"/>
      <c r="L57" s="13"/>
      <c r="M57" s="14">
        <f>IF(J57="","",IF(J57&gt;L57,"○",IF(J57&gt;=L57,"△","●")))</f>
      </c>
      <c r="N57" s="15"/>
      <c r="O57" s="16" t="s">
        <v>199</v>
      </c>
      <c r="P57" s="17"/>
      <c r="Q57" s="44">
        <f>IF(N57="","",IF(N57&gt;P57,"○",IF(N57&gt;=P57,"△","●")))</f>
      </c>
      <c r="R57" s="15"/>
      <c r="S57" s="16" t="s">
        <v>199</v>
      </c>
      <c r="T57" s="17"/>
      <c r="U57" s="44">
        <f>IF(R57="","",IF(R57&gt;T57,"○",IF(R57&gt;=T57,"△","●")))</f>
      </c>
      <c r="V57" s="15"/>
      <c r="W57" s="16" t="s">
        <v>199</v>
      </c>
      <c r="X57" s="17"/>
      <c r="Y57" s="44">
        <f>IF(V57="","",IF(V57&gt;X57,"○",IF(V57&gt;=X57,"△","●")))</f>
      </c>
      <c r="Z57" s="15"/>
      <c r="AA57" s="16" t="s">
        <v>199</v>
      </c>
      <c r="AB57" s="17"/>
      <c r="AC57" s="44">
        <f>IF(Z57="","",IF(Z57&gt;AB57,"○",IF(Z57&gt;=AB57,"△","●")))</f>
      </c>
      <c r="AD57" s="15"/>
      <c r="AE57" s="16" t="s">
        <v>199</v>
      </c>
      <c r="AF57" s="17"/>
      <c r="AG57" s="44">
        <f>IF(AD57="","",IF(AD57&gt;AF57,"○",IF(AD57&gt;=AF57,"△","●")))</f>
      </c>
      <c r="AH57" s="15"/>
      <c r="AI57" s="16" t="s">
        <v>199</v>
      </c>
      <c r="AJ57" s="17"/>
      <c r="AK57" s="44">
        <f>IF(AH57="","",IF(AH57&gt;AJ57,"○",IF(AH57&gt;=AJ57,"△","●")))</f>
      </c>
      <c r="AL57" s="77"/>
      <c r="AM57" s="78"/>
      <c r="AN57" s="78"/>
      <c r="AO57" s="78"/>
      <c r="AP57" s="98"/>
      <c r="AQ57" s="99"/>
      <c r="AR57" s="100"/>
      <c r="AS57" s="78"/>
      <c r="AT57" s="103"/>
    </row>
    <row r="58" spans="1:46" ht="13.5" customHeight="1">
      <c r="A58" s="38"/>
      <c r="B58" s="21">
        <f ca="1">IF(OFFSET($H$10,COLUMN(F54)-COLUMN($H$10),ROW(F54)-ROW($H$10))="","",OFFSET($H$10,COLUMN(F54)-COLUMN($H$10),ROW(F54)-ROW($H$10)))</f>
      </c>
      <c r="C58" s="22"/>
      <c r="D58" s="22"/>
      <c r="E58" s="36"/>
      <c r="F58" s="41">
        <f ca="1">IF(OFFSET($L$14,COLUMN(J54)-COLUMN($L$14),ROW(J54)-ROW($L$14))="","",OFFSET($L$14,COLUMN(J54)-COLUMN($L$14),ROW(J54)-ROW($L$14)))</f>
      </c>
      <c r="G58" s="42"/>
      <c r="H58" s="43"/>
      <c r="I58" s="36"/>
      <c r="J58" s="18"/>
      <c r="K58" s="19"/>
      <c r="L58" s="19"/>
      <c r="M58" s="20"/>
      <c r="N58" s="21"/>
      <c r="O58" s="22"/>
      <c r="P58" s="22"/>
      <c r="Q58" s="36"/>
      <c r="R58" s="21"/>
      <c r="S58" s="22"/>
      <c r="T58" s="22"/>
      <c r="U58" s="36"/>
      <c r="V58" s="21"/>
      <c r="W58" s="22"/>
      <c r="X58" s="22"/>
      <c r="Y58" s="36"/>
      <c r="Z58" s="21"/>
      <c r="AA58" s="22"/>
      <c r="AB58" s="22"/>
      <c r="AC58" s="36"/>
      <c r="AD58" s="21"/>
      <c r="AE58" s="22"/>
      <c r="AF58" s="22"/>
      <c r="AG58" s="36"/>
      <c r="AH58" s="21"/>
      <c r="AI58" s="22"/>
      <c r="AJ58" s="22"/>
      <c r="AK58" s="36"/>
      <c r="AL58" s="77"/>
      <c r="AM58" s="78"/>
      <c r="AN58" s="78"/>
      <c r="AO58" s="78"/>
      <c r="AP58" s="98"/>
      <c r="AQ58" s="99"/>
      <c r="AR58" s="100"/>
      <c r="AS58" s="78"/>
      <c r="AT58" s="103"/>
    </row>
    <row r="59" spans="1:46" ht="13.5" customHeight="1">
      <c r="A59" s="38"/>
      <c r="B59" s="33"/>
      <c r="C59" s="16" t="s">
        <v>199</v>
      </c>
      <c r="D59" s="34">
        <f ca="1">IF(OFFSET($H$11,COLUMN(F55)-COLUMN($H$11),ROW(F55)-ROW($H$11))="","",OFFSET($H$11,COLUMN(F55)-COLUMN($H$11),ROW(F55)-ROW($H$11)))</f>
      </c>
      <c r="E59" s="44">
        <f>IF(B59="","",IF(B59&gt;D59,"○",IF(B59&gt;=D59,"△","●")))</f>
      </c>
      <c r="F59" s="45">
        <f ca="1">IF(OFFSET($N$15,COLUMN($N$15)-COLUMN($N$15),ROW(L55)-ROW($N$15))="","",OFFSET($N$15,COLUMN($N$15)-COLUMN($N$15),ROW(L55)-ROW($N$15)))</f>
      </c>
      <c r="G59" s="28" t="s">
        <v>199</v>
      </c>
      <c r="H59" s="46">
        <f ca="1">IF(OFFSET($L$15,COLUMN(J55)-COLUMN($L$15),ROW(J55)-ROW($L$15))="","",OFFSET($L$15,COLUMN(J55)-COLUMN($L$15),ROW(J55)-ROW($L$15)))</f>
      </c>
      <c r="I59" s="37">
        <f>IF(F59="","",IF(F59&gt;H59,"○",IF(F59&gt;=H59,"△","●")))</f>
      </c>
      <c r="J59" s="23"/>
      <c r="K59" s="24"/>
      <c r="L59" s="25"/>
      <c r="M59" s="26">
        <f>IF(J59="","",IF(J59&gt;L59,"○",IF(J59&gt;=L59,"△","●")))</f>
      </c>
      <c r="N59" s="27"/>
      <c r="O59" s="28" t="s">
        <v>199</v>
      </c>
      <c r="P59" s="29"/>
      <c r="Q59" s="37">
        <f>IF(N59="","",IF(N59&gt;P59,"○",IF(N59&gt;=P59,"△","●")))</f>
      </c>
      <c r="R59" s="27"/>
      <c r="S59" s="28" t="s">
        <v>199</v>
      </c>
      <c r="T59" s="29"/>
      <c r="U59" s="37">
        <f>IF(R59="","",IF(R59&gt;T59,"○",IF(R59&gt;=T59,"△","●")))</f>
      </c>
      <c r="V59" s="27"/>
      <c r="W59" s="28" t="s">
        <v>199</v>
      </c>
      <c r="X59" s="29"/>
      <c r="Y59" s="37">
        <f>IF(V59="","",IF(V59&gt;X59,"○",IF(V59&gt;=X59,"△","●")))</f>
      </c>
      <c r="Z59" s="27"/>
      <c r="AA59" s="28" t="s">
        <v>199</v>
      </c>
      <c r="AB59" s="29"/>
      <c r="AC59" s="37">
        <f>IF(Z59="","",IF(Z59&gt;AB59,"○",IF(Z59&gt;=AB59,"△","●")))</f>
      </c>
      <c r="AD59" s="27"/>
      <c r="AE59" s="28" t="s">
        <v>199</v>
      </c>
      <c r="AF59" s="29"/>
      <c r="AG59" s="37">
        <f>IF(AD59="","",IF(AD59&gt;AF59,"○",IF(AD59&gt;=AF59,"△","●")))</f>
      </c>
      <c r="AH59" s="27"/>
      <c r="AI59" s="28" t="s">
        <v>199</v>
      </c>
      <c r="AJ59" s="29"/>
      <c r="AK59" s="37">
        <f>IF(AH59="","",IF(AH59&gt;AJ59,"○",IF(AH59&gt;=AJ59,"△","●")))</f>
      </c>
      <c r="AL59" s="77"/>
      <c r="AM59" s="78"/>
      <c r="AN59" s="78"/>
      <c r="AO59" s="78"/>
      <c r="AP59" s="98"/>
      <c r="AQ59" s="99"/>
      <c r="AR59" s="100"/>
      <c r="AS59" s="78"/>
      <c r="AT59" s="104"/>
    </row>
    <row r="60" spans="1:46" ht="13.5" customHeight="1">
      <c r="A60" s="38" t="str">
        <f>'リーグ組合せ'!D14</f>
        <v>郡上八幡</v>
      </c>
      <c r="B60" s="30">
        <f ca="1">IF(OFFSET($H$8,COLUMN(F56)-COLUMN($H$8),ROW(F56)-ROW($H$8))="","",OFFSET($H$8,COLUMN(F56)-COLUMN($H$8),ROW(F56)-ROW($H$8)))</f>
      </c>
      <c r="C60" s="31"/>
      <c r="D60" s="31"/>
      <c r="E60" s="47"/>
      <c r="F60" s="39">
        <f ca="1">IF(OFFSET($L$12,COLUMN(J56)-COLUMN($L$12),ROW(J56)-ROW($L$12))="","",OFFSET($L$12,COLUMN(J56)-COLUMN($L$12),ROW(J56)-ROW($L$12)))</f>
      </c>
      <c r="G60" s="40"/>
      <c r="H60" s="40"/>
      <c r="I60" s="47"/>
      <c r="J60" s="39">
        <f ca="1">IF(OFFSET($P$16,COLUMN(N56)-COLUMN($P$16),ROW(N56)-ROW($P$16))="","",OFFSET($P$16,COLUMN(N56)-COLUMN($P$16),ROW(N56)-ROW($P$16)))</f>
      </c>
      <c r="K60" s="40"/>
      <c r="L60" s="40"/>
      <c r="M60" s="47"/>
      <c r="N60" s="52"/>
      <c r="O60" s="53"/>
      <c r="P60" s="53"/>
      <c r="Q60" s="8"/>
      <c r="R60" s="54"/>
      <c r="S60" s="55"/>
      <c r="T60" s="55"/>
      <c r="U60" s="32"/>
      <c r="V60" s="54"/>
      <c r="W60" s="55"/>
      <c r="X60" s="55"/>
      <c r="Y60" s="32"/>
      <c r="Z60" s="54"/>
      <c r="AA60" s="55"/>
      <c r="AB60" s="55"/>
      <c r="AC60" s="32"/>
      <c r="AD60" s="54"/>
      <c r="AE60" s="55"/>
      <c r="AF60" s="55"/>
      <c r="AG60" s="32"/>
      <c r="AH60" s="54"/>
      <c r="AI60" s="55"/>
      <c r="AJ60" s="55"/>
      <c r="AK60" s="32"/>
      <c r="AL60" s="77">
        <f>SUM(AM60:AO61)</f>
        <v>0</v>
      </c>
      <c r="AM60" s="78"/>
      <c r="AN60" s="78"/>
      <c r="AO60" s="78"/>
      <c r="AP60" s="98" t="e">
        <f>AH61+AH63+AD61+AD63+Z61+Z63+V63+V61+R63+R61+N63+N61+J63+J61+F63+F61+B63+B61</f>
        <v>#VALUE!</v>
      </c>
      <c r="AQ60" s="99" t="e">
        <f>AJ63+AJ61+AF63+AF61+AB63+AB61+X63+X61+T63+T61+P63+P61+L63+L61+H63+H61+D63+D61</f>
        <v>#VALUE!</v>
      </c>
      <c r="AR60" s="100" t="e">
        <f>AP60-AQ60</f>
        <v>#VALUE!</v>
      </c>
      <c r="AS60" s="78">
        <f>SUM(AM62:AO63)</f>
        <v>0</v>
      </c>
      <c r="AT60" s="101"/>
    </row>
    <row r="61" spans="1:46" ht="13.5" customHeight="1">
      <c r="A61" s="38"/>
      <c r="B61" s="33">
        <f ca="1">IF(OFFSET($J$9,COLUMN($J$9)-COLUMN($J$9),ROW(H57)-ROW($J$9))="","",OFFSET($J$9,COLUMN($J$9)-COLUMN($J$9),ROW(H57)-ROW($J$9)))</f>
      </c>
      <c r="C61" s="16" t="s">
        <v>199</v>
      </c>
      <c r="D61" s="34">
        <f ca="1">IF(OFFSET($H$9,COLUMN(F57)-COLUMN($H$9),ROW(F57)-ROW($H$9))="","",OFFSET($H$9,COLUMN(F57)-COLUMN($H$9),ROW(F57)-ROW($H$9)))</f>
      </c>
      <c r="E61" s="44">
        <f>IF(B61="","",IF(B61&gt;D61,"○",IF(B61&gt;=D61,"△","●")))</f>
      </c>
      <c r="F61" s="33">
        <f ca="1">IF(OFFSET($N$13,COLUMN($N$13)-COLUMN($N$13),ROW(L57)-ROW($N$13))="","",OFFSET($N$13,COLUMN($N$13)-COLUMN($N$13),ROW(L57)-ROW($N$13)))</f>
      </c>
      <c r="G61" s="16" t="s">
        <v>199</v>
      </c>
      <c r="H61" s="34">
        <f ca="1">IF(OFFSET($L$13,COLUMN(J57)-COLUMN($L$13),ROW(J57)-ROW($L$13))="","",OFFSET($L$13,COLUMN(J57)-COLUMN($L$13),ROW(J57)-ROW($L$13)))</f>
      </c>
      <c r="I61" s="44">
        <f>IF(F61="","",IF(F61&gt;H61,"○",IF(F61&gt;=H61,"△","●")))</f>
      </c>
      <c r="J61" s="33">
        <f ca="1">IF(OFFSET($R$17,COLUMN(P57)-COLUMN($R$17),ROW(P57)-ROW($R$17))="","",OFFSET($R$17,COLUMN(P57)-COLUMN($R$17),ROW(P57)-ROW($R$17)))</f>
      </c>
      <c r="K61" s="16" t="s">
        <v>199</v>
      </c>
      <c r="L61" s="34">
        <f ca="1">IF(OFFSET($P$17,COLUMN(N57)-COLUMN($P$17),ROW(N57)-ROW($P$17))="","",OFFSET($P$17,COLUMN(N57)-COLUMN($P$17),ROW(N57)-ROW($P$17)))</f>
      </c>
      <c r="M61" s="44">
        <f>IF(J61="","",IF(J61&gt;L61,"○",IF(J61&gt;=L61,"△","●")))</f>
      </c>
      <c r="N61" s="11"/>
      <c r="O61" s="12"/>
      <c r="P61" s="13"/>
      <c r="Q61" s="14">
        <f>IF(N61="","",IF(N61&gt;P61,"○",IF(N61&gt;=P61,"△","●")))</f>
      </c>
      <c r="R61" s="15">
        <v>2</v>
      </c>
      <c r="S61" s="16" t="s">
        <v>199</v>
      </c>
      <c r="T61" s="17">
        <v>0</v>
      </c>
      <c r="U61" s="44" t="str">
        <f>IF(R61="","",IF(R61&gt;T61,"○",IF(R61&gt;=T61,"△","●")))</f>
        <v>○</v>
      </c>
      <c r="V61" s="15">
        <v>0</v>
      </c>
      <c r="W61" s="16" t="s">
        <v>199</v>
      </c>
      <c r="X61" s="17">
        <v>0</v>
      </c>
      <c r="Y61" s="44" t="str">
        <f>IF(V61="","",IF(V61&gt;X61,"○",IF(V61&gt;=X61,"△","●")))</f>
        <v>△</v>
      </c>
      <c r="Z61" s="15"/>
      <c r="AA61" s="16" t="s">
        <v>199</v>
      </c>
      <c r="AB61" s="17"/>
      <c r="AC61" s="44">
        <f>IF(Z61="","",IF(Z61&gt;AB61,"○",IF(Z61&gt;=AB61,"△","●")))</f>
      </c>
      <c r="AD61" s="15"/>
      <c r="AE61" s="16" t="s">
        <v>199</v>
      </c>
      <c r="AF61" s="17"/>
      <c r="AG61" s="44">
        <f>IF(AD61="","",IF(AD61&gt;AF61,"○",IF(AD61&gt;=AF61,"△","●")))</f>
      </c>
      <c r="AH61" s="15"/>
      <c r="AI61" s="16" t="s">
        <v>199</v>
      </c>
      <c r="AJ61" s="17"/>
      <c r="AK61" s="44">
        <f>IF(AH61="","",IF(AH61&gt;AJ61,"○",IF(AH61&gt;=AJ61,"△","●")))</f>
      </c>
      <c r="AL61" s="77"/>
      <c r="AM61" s="78"/>
      <c r="AN61" s="78"/>
      <c r="AO61" s="78"/>
      <c r="AP61" s="98"/>
      <c r="AQ61" s="99"/>
      <c r="AR61" s="100"/>
      <c r="AS61" s="78"/>
      <c r="AT61" s="101"/>
    </row>
    <row r="62" spans="1:46" ht="13.5" customHeight="1">
      <c r="A62" s="38"/>
      <c r="B62" s="21">
        <f ca="1">IF(OFFSET($H$10,COLUMN(F58)-COLUMN($H$10),ROW(F58)-ROW($H$10))="","",OFFSET($H$10,COLUMN(F58)-COLUMN($H$10),ROW(F58)-ROW($H$10)))</f>
      </c>
      <c r="C62" s="22"/>
      <c r="D62" s="22"/>
      <c r="E62" s="36"/>
      <c r="F62" s="41">
        <f ca="1">IF(OFFSET($L$14,COLUMN(J58)-COLUMN($L$14),ROW(J58)-ROW($L$14))="","",OFFSET($L$14,COLUMN(J58)-COLUMN($L$14),ROW(J58)-ROW($L$14)))</f>
      </c>
      <c r="G62" s="42"/>
      <c r="H62" s="43"/>
      <c r="I62" s="36"/>
      <c r="J62" s="41">
        <f ca="1">IF(OFFSET($P$18,COLUMN(N58)-COLUMN($P$18),ROW(N58)-ROW($P$18))="","",OFFSET($P$18,COLUMN(N58)-COLUMN($P$18),ROW(N58)-ROW($P$18)))</f>
      </c>
      <c r="K62" s="42"/>
      <c r="L62" s="43"/>
      <c r="M62" s="36"/>
      <c r="N62" s="56"/>
      <c r="O62" s="57"/>
      <c r="P62" s="57"/>
      <c r="Q62" s="20"/>
      <c r="R62" s="21"/>
      <c r="S62" s="22"/>
      <c r="T62" s="22"/>
      <c r="U62" s="36"/>
      <c r="V62" s="21"/>
      <c r="W62" s="22"/>
      <c r="X62" s="22"/>
      <c r="Y62" s="36"/>
      <c r="Z62" s="21"/>
      <c r="AA62" s="22"/>
      <c r="AB62" s="22"/>
      <c r="AC62" s="36"/>
      <c r="AD62" s="21"/>
      <c r="AE62" s="22"/>
      <c r="AF62" s="22"/>
      <c r="AG62" s="36"/>
      <c r="AH62" s="21"/>
      <c r="AI62" s="22"/>
      <c r="AJ62" s="22"/>
      <c r="AK62" s="36"/>
      <c r="AL62" s="77"/>
      <c r="AM62" s="78"/>
      <c r="AN62" s="78"/>
      <c r="AO62" s="78"/>
      <c r="AP62" s="98"/>
      <c r="AQ62" s="99"/>
      <c r="AR62" s="100"/>
      <c r="AS62" s="78"/>
      <c r="AT62" s="101"/>
    </row>
    <row r="63" spans="1:46" ht="13.5" customHeight="1">
      <c r="A63" s="38"/>
      <c r="B63" s="33">
        <f ca="1">IF(OFFSET($J$11,COLUMN($J$11)-COLUMN($J$11),ROW(H59)-ROW($J$11))="","",OFFSET($J$11,COLUMN($J$11)-COLUMN($J$11),ROW(H59)-ROW($J$11)))</f>
      </c>
      <c r="C63" s="16" t="s">
        <v>199</v>
      </c>
      <c r="D63" s="34">
        <f ca="1">IF(OFFSET($H$11,COLUMN(F59)-COLUMN($H$11),ROW(F59)-ROW($H$11))="","",OFFSET($H$11,COLUMN(F59)-COLUMN($H$11),ROW(F59)-ROW($H$11)))</f>
      </c>
      <c r="E63" s="37">
        <f>IF(B63="","",IF(B63&gt;D63,"○",IF(B63&gt;=D63,"△","●")))</f>
      </c>
      <c r="F63" s="45">
        <f ca="1">IF(OFFSET($N$15,COLUMN($N$15)-COLUMN($N$15),ROW(L59)-ROW($N$15))="","",OFFSET($N$15,COLUMN($N$15)-COLUMN($N$15),ROW(L59)-ROW($N$15)))</f>
      </c>
      <c r="G63" s="28" t="s">
        <v>199</v>
      </c>
      <c r="H63" s="46">
        <f ca="1">IF(OFFSET($L$15,COLUMN(J59)-COLUMN($L$15),ROW(J59)-ROW($L$15))="","",OFFSET($L$15,COLUMN(J59)-COLUMN($L$15),ROW(J59)-ROW($L$15)))</f>
      </c>
      <c r="I63" s="37">
        <f>IF(F63="","",IF(F63&gt;H63,"○",IF(F63&gt;=H63,"△","●")))</f>
      </c>
      <c r="J63" s="45">
        <f ca="1">IF(OFFSET($R$19,COLUMN(P59)-COLUMN($R$19),ROW(P59)-ROW($R$19))="","",OFFSET($R$19,COLUMN(P59)-COLUMN($R$19),ROW(P59)-ROW($R$19)))</f>
      </c>
      <c r="K63" s="28" t="s">
        <v>199</v>
      </c>
      <c r="L63" s="46">
        <f ca="1">IF(OFFSET($P$19,COLUMN(N59)-COLUMN($P$19),ROW(N59)-ROW($P$19))="","",OFFSET($P$19,COLUMN(N59)-COLUMN($P$19),ROW(N59)-ROW($P$19)))</f>
      </c>
      <c r="M63" s="37">
        <f>IF(J63="","",IF(J63&gt;L63,"○",IF(J63&gt;=L63,"△","●")))</f>
      </c>
      <c r="N63" s="58"/>
      <c r="O63" s="12"/>
      <c r="P63" s="59"/>
      <c r="Q63" s="26">
        <f>IF(N63="","",IF(N63&gt;P63,"○",IF(N63&gt;=P63,"△","●")))</f>
      </c>
      <c r="R63" s="62"/>
      <c r="S63" s="16" t="s">
        <v>199</v>
      </c>
      <c r="T63" s="35"/>
      <c r="U63" s="37">
        <f>IF(R63="","",IF(R63&gt;T63,"○",IF(R63&gt;=T63,"△","●")))</f>
      </c>
      <c r="V63" s="62"/>
      <c r="W63" s="16" t="s">
        <v>199</v>
      </c>
      <c r="X63" s="35"/>
      <c r="Y63" s="37">
        <f>IF(V63="","",IF(V63&gt;X63,"○",IF(V63&gt;=X63,"△","●")))</f>
      </c>
      <c r="Z63" s="27"/>
      <c r="AA63" s="28" t="s">
        <v>199</v>
      </c>
      <c r="AB63" s="29"/>
      <c r="AC63" s="37">
        <f>IF(Z63="","",IF(Z63&gt;AB63,"○",IF(Z63&gt;=AB63,"△","●")))</f>
      </c>
      <c r="AD63" s="27"/>
      <c r="AE63" s="28" t="s">
        <v>199</v>
      </c>
      <c r="AF63" s="29"/>
      <c r="AG63" s="37">
        <f>IF(AD63="","",IF(AD63&gt;AF63,"○",IF(AD63&gt;=AF63,"△","●")))</f>
      </c>
      <c r="AH63" s="27"/>
      <c r="AI63" s="28" t="s">
        <v>199</v>
      </c>
      <c r="AJ63" s="29"/>
      <c r="AK63" s="37">
        <f>IF(AH63="","",IF(AH63&gt;AJ63,"○",IF(AH63&gt;=AJ63,"△","●")))</f>
      </c>
      <c r="AL63" s="77"/>
      <c r="AM63" s="78"/>
      <c r="AN63" s="78"/>
      <c r="AO63" s="78"/>
      <c r="AP63" s="98"/>
      <c r="AQ63" s="99"/>
      <c r="AR63" s="100"/>
      <c r="AS63" s="78"/>
      <c r="AT63" s="101"/>
    </row>
    <row r="64" spans="1:46" ht="13.5" customHeight="1">
      <c r="A64" s="38" t="str">
        <f>'リーグ組合せ'!D15</f>
        <v>瀬尻</v>
      </c>
      <c r="B64" s="30">
        <f ca="1">IF(OFFSET($H$8,COLUMN(F60)-COLUMN($H$8),ROW(F60)-ROW($H$8))="","",OFFSET($H$8,COLUMN(F60)-COLUMN($H$8),ROW(F60)-ROW($H$8)))</f>
      </c>
      <c r="C64" s="31"/>
      <c r="D64" s="31"/>
      <c r="E64" s="47"/>
      <c r="F64" s="39">
        <f ca="1">IF(OFFSET($L$12,COLUMN(J60)-COLUMN($L$12),ROW(J60)-ROW($L$12))="","",OFFSET($L$12,COLUMN(J60)-COLUMN($L$12),ROW(J60)-ROW($L$12)))</f>
      </c>
      <c r="G64" s="40"/>
      <c r="H64" s="40"/>
      <c r="I64" s="47"/>
      <c r="J64" s="39">
        <f ca="1">IF(OFFSET($P$16,COLUMN(N60)-COLUMN($P$16),ROW(N60)-ROW($P$16))="","",OFFSET($P$16,COLUMN(N60)-COLUMN($P$16),ROW(N60)-ROW($P$16)))</f>
      </c>
      <c r="K64" s="40"/>
      <c r="L64" s="40"/>
      <c r="M64" s="47"/>
      <c r="N64" s="30">
        <f ca="1">IF(OFFSET($T$20,COLUMN(R60)-COLUMN($T$20),ROW(R60)-ROW($T$20))="","",OFFSET($T$20,COLUMN(R60)-COLUMN($T$20),ROW(R60)-ROW($T$20)))</f>
      </c>
      <c r="O64" s="31"/>
      <c r="P64" s="31"/>
      <c r="Q64" s="47"/>
      <c r="R64" s="52"/>
      <c r="S64" s="53"/>
      <c r="T64" s="53"/>
      <c r="U64" s="8"/>
      <c r="V64" s="54"/>
      <c r="W64" s="55"/>
      <c r="X64" s="55"/>
      <c r="Y64" s="32"/>
      <c r="Z64" s="54"/>
      <c r="AA64" s="55"/>
      <c r="AB64" s="55"/>
      <c r="AC64" s="32"/>
      <c r="AD64" s="54"/>
      <c r="AE64" s="55"/>
      <c r="AF64" s="55"/>
      <c r="AG64" s="32"/>
      <c r="AH64" s="54"/>
      <c r="AI64" s="55"/>
      <c r="AJ64" s="55"/>
      <c r="AK64" s="32"/>
      <c r="AL64" s="77">
        <f>SUM(AM64:AO65)</f>
        <v>0</v>
      </c>
      <c r="AM64" s="78"/>
      <c r="AN64" s="78"/>
      <c r="AO64" s="78"/>
      <c r="AP64" s="98" t="e">
        <f>AH65+AH67+AD65+AD67+Z65+Z67+V67+V65+R67+R65+N67+N65+J67+J65+F67+F65+B67+B65</f>
        <v>#VALUE!</v>
      </c>
      <c r="AQ64" s="99" t="e">
        <f>AJ67+AJ65+AF67+AF65+AB67+AB65+X67+X65+T67+T65+P67+P65+L67+L65+H67+H65+D67+D65</f>
        <v>#VALUE!</v>
      </c>
      <c r="AR64" s="100" t="e">
        <f>AP64-AQ64</f>
        <v>#VALUE!</v>
      </c>
      <c r="AS64" s="78">
        <f>SUM(AM66:AO67)</f>
        <v>0</v>
      </c>
      <c r="AT64" s="101"/>
    </row>
    <row r="65" spans="1:46" ht="13.5" customHeight="1">
      <c r="A65" s="38"/>
      <c r="B65" s="33">
        <f ca="1">IF(OFFSET($J$9,COLUMN($J$9)-COLUMN($J$9),ROW(H61)-ROW($J$9))="","",OFFSET($J$9,COLUMN($J$9)-COLUMN($J$9),ROW(H61)-ROW($J$9)))</f>
      </c>
      <c r="C65" s="16" t="s">
        <v>199</v>
      </c>
      <c r="D65" s="34">
        <f ca="1">IF(OFFSET($H$9,COLUMN(F61)-COLUMN($H$9),ROW(F61)-ROW($H$9))="","",OFFSET($H$9,COLUMN(F61)-COLUMN($H$9),ROW(F61)-ROW($H$9)))</f>
      </c>
      <c r="E65" s="44">
        <f>IF(B65="","",IF(B65&gt;D65,"○",IF(B65&gt;=D65,"△","●")))</f>
      </c>
      <c r="F65" s="33">
        <f ca="1">IF(OFFSET($N$13,COLUMN($N$13)-COLUMN($N$13),ROW(L61)-ROW($N$13))="","",OFFSET($N$13,COLUMN($N$13)-COLUMN($N$13),ROW(L61)-ROW($N$13)))</f>
      </c>
      <c r="G65" s="16" t="s">
        <v>199</v>
      </c>
      <c r="H65" s="34">
        <f ca="1">IF(OFFSET($L$13,COLUMN(J61)-COLUMN($L$13),ROW(J61)-ROW($L$13))="","",OFFSET($L$13,COLUMN(J61)-COLUMN($L$13),ROW(J61)-ROW($L$13)))</f>
      </c>
      <c r="I65" s="44">
        <f>IF(F65="","",IF(F65&gt;H65,"○",IF(F65&gt;=H65,"△","●")))</f>
      </c>
      <c r="J65" s="33">
        <f ca="1">IF(OFFSET($R$17,COLUMN(P61)-COLUMN($R$17),ROW(P61)-ROW($R$17))="","",OFFSET($R$17,COLUMN(P61)-COLUMN($R$17),ROW(P61)-ROW($R$17)))</f>
      </c>
      <c r="K65" s="16" t="s">
        <v>199</v>
      </c>
      <c r="L65" s="34">
        <f ca="1">IF(OFFSET($P$17,COLUMN(N61)-COLUMN($P$17),ROW(N61)-ROW($P$17))="","",OFFSET($P$17,COLUMN(N61)-COLUMN($P$17),ROW(N61)-ROW($P$17)))</f>
      </c>
      <c r="M65" s="44">
        <f>IF(J65="","",IF(J65&gt;L65,"○",IF(J65&gt;=L65,"△","●")))</f>
      </c>
      <c r="N65" s="33">
        <v>0</v>
      </c>
      <c r="O65" s="16" t="s">
        <v>199</v>
      </c>
      <c r="P65" s="34">
        <v>2</v>
      </c>
      <c r="Q65" s="44" t="str">
        <f>IF(N65="","",IF(N65&gt;P65,"○",IF(N65&gt;=P65,"△","●")))</f>
        <v>●</v>
      </c>
      <c r="R65" s="63"/>
      <c r="S65" s="12"/>
      <c r="T65" s="64"/>
      <c r="U65" s="14">
        <f>IF(R65="","",IF(R65&gt;T65,"○",IF(R65&gt;=T65,"△","●")))</f>
      </c>
      <c r="V65" s="15">
        <v>0</v>
      </c>
      <c r="W65" s="16" t="s">
        <v>199</v>
      </c>
      <c r="X65" s="17">
        <v>3</v>
      </c>
      <c r="Y65" s="44" t="str">
        <f>IF(V65="","",IF(V65&gt;X65,"○",IF(V65&gt;=X65,"△","●")))</f>
        <v>●</v>
      </c>
      <c r="Z65" s="15"/>
      <c r="AA65" s="16" t="s">
        <v>199</v>
      </c>
      <c r="AB65" s="17"/>
      <c r="AC65" s="44">
        <f>IF(Z65="","",IF(Z65&gt;AB65,"○",IF(Z65&gt;=AB65,"△","●")))</f>
      </c>
      <c r="AD65" s="15"/>
      <c r="AE65" s="16" t="s">
        <v>199</v>
      </c>
      <c r="AF65" s="17"/>
      <c r="AG65" s="44">
        <f>IF(AD65="","",IF(AD65&gt;AF65,"○",IF(AD65&gt;=AF65,"△","●")))</f>
      </c>
      <c r="AH65" s="15"/>
      <c r="AI65" s="16" t="s">
        <v>199</v>
      </c>
      <c r="AJ65" s="17"/>
      <c r="AK65" s="44">
        <f>IF(AH65="","",IF(AH65&gt;AJ65,"○",IF(AH65&gt;=AJ65,"△","●")))</f>
      </c>
      <c r="AL65" s="77"/>
      <c r="AM65" s="78"/>
      <c r="AN65" s="78"/>
      <c r="AO65" s="78"/>
      <c r="AP65" s="98"/>
      <c r="AQ65" s="99"/>
      <c r="AR65" s="100"/>
      <c r="AS65" s="78"/>
      <c r="AT65" s="101"/>
    </row>
    <row r="66" spans="1:46" ht="13.5" customHeight="1">
      <c r="A66" s="38"/>
      <c r="B66" s="21">
        <f ca="1">IF(OFFSET($H$10,COLUMN(F62)-COLUMN($H$10),ROW(F62)-ROW($H$10))="","",OFFSET($H$10,COLUMN(F62)-COLUMN($H$10),ROW(F62)-ROW($H$10)))</f>
      </c>
      <c r="C66" s="22"/>
      <c r="D66" s="22"/>
      <c r="E66" s="36"/>
      <c r="F66" s="41">
        <f ca="1">IF(OFFSET($L$14,COLUMN(J62)-COLUMN($L$14),ROW(J62)-ROW($L$14))="","",OFFSET($L$14,COLUMN(J62)-COLUMN($L$14),ROW(J62)-ROW($L$14)))</f>
      </c>
      <c r="G66" s="42"/>
      <c r="H66" s="42"/>
      <c r="I66" s="36"/>
      <c r="J66" s="41">
        <f ca="1">IF(OFFSET($P$18,COLUMN(N62)-COLUMN($P$18),ROW(N62)-ROW($P$18))="","",OFFSET($P$18,COLUMN(N62)-COLUMN($P$18),ROW(N62)-ROW($P$18)))</f>
      </c>
      <c r="K66" s="42"/>
      <c r="L66" s="42"/>
      <c r="M66" s="36"/>
      <c r="N66" s="60">
        <f ca="1">IF(OFFSET($T$22,COLUMN(R62)-COLUMN($T$22),ROW(R62)-ROW($T$22))="","",OFFSET($T$22,COLUMN(R62)-COLUMN($T$22),ROW(R62)-ROW($T$22)))</f>
      </c>
      <c r="O66" s="61"/>
      <c r="P66" s="61"/>
      <c r="Q66" s="36"/>
      <c r="R66" s="6"/>
      <c r="S66" s="7"/>
      <c r="T66" s="7"/>
      <c r="U66" s="20"/>
      <c r="V66" s="21"/>
      <c r="W66" s="22"/>
      <c r="X66" s="22"/>
      <c r="Y66" s="36"/>
      <c r="Z66" s="21"/>
      <c r="AA66" s="22"/>
      <c r="AB66" s="22"/>
      <c r="AC66" s="36"/>
      <c r="AD66" s="21"/>
      <c r="AE66" s="22"/>
      <c r="AF66" s="22"/>
      <c r="AG66" s="36"/>
      <c r="AH66" s="21"/>
      <c r="AI66" s="22"/>
      <c r="AJ66" s="22"/>
      <c r="AK66" s="36"/>
      <c r="AL66" s="77"/>
      <c r="AM66" s="78"/>
      <c r="AN66" s="78"/>
      <c r="AO66" s="78"/>
      <c r="AP66" s="98"/>
      <c r="AQ66" s="99"/>
      <c r="AR66" s="100"/>
      <c r="AS66" s="78"/>
      <c r="AT66" s="101"/>
    </row>
    <row r="67" spans="1:46" ht="13.5" customHeight="1">
      <c r="A67" s="38"/>
      <c r="B67" s="33">
        <f ca="1">IF(OFFSET($J$11,COLUMN($J$11)-COLUMN($J$11),ROW(H63)-ROW($J$11))="","",OFFSET($J$11,COLUMN($J$11)-COLUMN($J$11),ROW(H63)-ROW($J$11)))</f>
      </c>
      <c r="C67" s="16" t="s">
        <v>199</v>
      </c>
      <c r="D67" s="34">
        <f ca="1">IF(OFFSET($H$11,COLUMN(F63)-COLUMN($H$11),ROW(F63)-ROW($H$11))="","",OFFSET($H$11,COLUMN(F63)-COLUMN($H$11),ROW(F63)-ROW($H$11)))</f>
      </c>
      <c r="E67" s="37">
        <f>IF(B67="","",IF(B67&gt;D67,"○",IF(B67&gt;=D67,"△","●")))</f>
      </c>
      <c r="F67" s="45">
        <f ca="1">IF(OFFSET($N$15,COLUMN($N$15)-COLUMN($N$15),ROW(L63)-ROW($N$15))="","",OFFSET($N$15,COLUMN($N$15)-COLUMN($N$15),ROW(L63)-ROW($N$15)))</f>
      </c>
      <c r="G67" s="28" t="s">
        <v>199</v>
      </c>
      <c r="H67" s="46">
        <f ca="1">IF(OFFSET($L$15,COLUMN(J63)-COLUMN($L$15),ROW(J63)-ROW($L$15))="","",OFFSET($L$15,COLUMN(J63)-COLUMN($L$15),ROW(J63)-ROW($L$15)))</f>
      </c>
      <c r="I67" s="37">
        <f>IF(F67="","",IF(F67&gt;H67,"○",IF(F67&gt;=H67,"△","●")))</f>
      </c>
      <c r="J67" s="45">
        <f ca="1">IF(OFFSET($R$19,COLUMN(P63)-COLUMN($R$19),ROW(P63)-ROW($R$19))="","",OFFSET($R$19,COLUMN(P63)-COLUMN($R$19),ROW(P63)-ROW($R$19)))</f>
      </c>
      <c r="K67" s="28" t="s">
        <v>199</v>
      </c>
      <c r="L67" s="46">
        <f ca="1">IF(OFFSET($P$19,COLUMN(N63)-COLUMN($P$19),ROW(N63)-ROW($P$19))="","",OFFSET($P$19,COLUMN(N63)-COLUMN($P$19),ROW(N63)-ROW($P$19)))</f>
      </c>
      <c r="M67" s="37">
        <f>IF(J67="","",IF(J67&gt;L67,"○",IF(J67&gt;=L67,"△","●")))</f>
      </c>
      <c r="N67" s="45">
        <f ca="1">IF(OFFSET($V$23,COLUMN(T63)-COLUMN($V$23),ROW(T63)-ROW($V$23))="","",OFFSET($V$23,COLUMN(T63)-COLUMN($V$23),ROW(T63)-ROW($V$23)))</f>
      </c>
      <c r="O67" s="28" t="s">
        <v>199</v>
      </c>
      <c r="P67" s="46">
        <f ca="1">IF(OFFSET($T$23,COLUMN(R63)-COLUMN($T$23),ROW(R63)-ROW($T$23))="","",OFFSET($T$23,COLUMN(R63)-COLUMN($T$23),ROW(R63)-ROW($T$23)))</f>
      </c>
      <c r="Q67" s="37">
        <f>IF(N67="","",IF(N67&gt;P67,"○",IF(N67&gt;=P67,"△","●")))</f>
      </c>
      <c r="R67" s="65"/>
      <c r="S67" s="24"/>
      <c r="T67" s="66"/>
      <c r="U67" s="26">
        <f>IF(R67="","",IF(R67&gt;T67,"○",IF(R67&gt;=T67,"△","●")))</f>
      </c>
      <c r="V67" s="27"/>
      <c r="W67" s="28" t="s">
        <v>199</v>
      </c>
      <c r="X67" s="29"/>
      <c r="Y67" s="37">
        <f>IF(V67="","",IF(V67&gt;X67,"○",IF(V67&gt;=X67,"△","●")))</f>
      </c>
      <c r="Z67" s="27"/>
      <c r="AA67" s="28" t="s">
        <v>199</v>
      </c>
      <c r="AB67" s="29"/>
      <c r="AC67" s="37">
        <f>IF(Z67="","",IF(Z67&gt;AB67,"○",IF(Z67&gt;=AB67,"△","●")))</f>
      </c>
      <c r="AD67" s="27"/>
      <c r="AE67" s="28" t="s">
        <v>199</v>
      </c>
      <c r="AF67" s="29"/>
      <c r="AG67" s="37">
        <f>IF(AD67="","",IF(AD67&gt;AF67,"○",IF(AD67&gt;=AF67,"△","●")))</f>
      </c>
      <c r="AH67" s="27"/>
      <c r="AI67" s="28" t="s">
        <v>199</v>
      </c>
      <c r="AJ67" s="29"/>
      <c r="AK67" s="37">
        <f>IF(AH67="","",IF(AH67&gt;AJ67,"○",IF(AH67&gt;=AJ67,"△","●")))</f>
      </c>
      <c r="AL67" s="77"/>
      <c r="AM67" s="78"/>
      <c r="AN67" s="78"/>
      <c r="AO67" s="78"/>
      <c r="AP67" s="98"/>
      <c r="AQ67" s="99"/>
      <c r="AR67" s="100"/>
      <c r="AS67" s="78"/>
      <c r="AT67" s="101"/>
    </row>
    <row r="68" spans="1:46" ht="13.5" customHeight="1">
      <c r="A68" s="38" t="str">
        <f>'リーグ組合せ'!D16</f>
        <v>西可児</v>
      </c>
      <c r="B68" s="30">
        <f ca="1">IF(OFFSET($H$8,COLUMN(F64)-COLUMN($H$8),ROW(F64)-ROW($H$8))="","",OFFSET($H$8,COLUMN(F64)-COLUMN($H$8),ROW(F64)-ROW($H$8)))</f>
      </c>
      <c r="C68" s="31"/>
      <c r="D68" s="31"/>
      <c r="E68" s="47"/>
      <c r="F68" s="39">
        <f ca="1">IF(OFFSET($L$12,COLUMN(J64)-COLUMN($L$12),ROW(J64)-ROW($L$12))="","",OFFSET($L$12,COLUMN(J64)-COLUMN($L$12),ROW(J64)-ROW($L$12)))</f>
      </c>
      <c r="G68" s="40"/>
      <c r="H68" s="40"/>
      <c r="I68" s="47"/>
      <c r="J68" s="39">
        <f ca="1">IF(OFFSET($P$16,COLUMN(N64)-COLUMN($P$16),ROW(N64)-ROW($P$16))="","",OFFSET($P$16,COLUMN(N64)-COLUMN($P$16),ROW(N64)-ROW($P$16)))</f>
      </c>
      <c r="K68" s="40"/>
      <c r="L68" s="40"/>
      <c r="M68" s="47"/>
      <c r="N68" s="30">
        <f ca="1">IF(OFFSET($T$20,COLUMN(R64)-COLUMN($T$20),ROW(R64)-ROW($T$20))="","",OFFSET($T$20,COLUMN(R64)-COLUMN($T$20),ROW(R64)-ROW($T$20)))</f>
      </c>
      <c r="O68" s="31"/>
      <c r="P68" s="31"/>
      <c r="Q68" s="47"/>
      <c r="R68" s="30">
        <f ca="1">IF(OFFSET($X$24,COLUMN(V64)-COLUMN($X$24),ROW(V64)-ROW($X$24))="","",OFFSET($X$24,COLUMN(V64)-COLUMN($X$24),ROW(V64)-ROW($X$24)))</f>
      </c>
      <c r="S68" s="31"/>
      <c r="T68" s="31"/>
      <c r="U68" s="47"/>
      <c r="V68" s="6"/>
      <c r="W68" s="7"/>
      <c r="X68" s="7"/>
      <c r="Y68" s="8"/>
      <c r="Z68" s="54"/>
      <c r="AA68" s="55"/>
      <c r="AB68" s="55"/>
      <c r="AC68" s="32"/>
      <c r="AD68" s="54"/>
      <c r="AE68" s="55"/>
      <c r="AF68" s="55"/>
      <c r="AG68" s="32"/>
      <c r="AH68" s="54"/>
      <c r="AI68" s="55"/>
      <c r="AJ68" s="55"/>
      <c r="AK68" s="32"/>
      <c r="AL68" s="77">
        <f>SUM(AM68:AO69)</f>
        <v>0</v>
      </c>
      <c r="AM68" s="78"/>
      <c r="AN68" s="78"/>
      <c r="AO68" s="78"/>
      <c r="AP68" s="98" t="e">
        <f>AH69+AH71+AD69+AD71+Z69+Z71+V71+V69+R71+R69+N71+N69+J71+J69+F71+F69+B71+B69</f>
        <v>#VALUE!</v>
      </c>
      <c r="AQ68" s="99" t="e">
        <f>AJ71+AJ69+AF71+AF69+AB71+AB69+X71+X69+T71+T69+P71+P69+L71+L69+H71+H69+D71+D69</f>
        <v>#VALUE!</v>
      </c>
      <c r="AR68" s="100" t="e">
        <f>AP68-AQ68</f>
        <v>#VALUE!</v>
      </c>
      <c r="AS68" s="78">
        <f>SUM(AM70:AO71)</f>
        <v>0</v>
      </c>
      <c r="AT68" s="101"/>
    </row>
    <row r="69" spans="1:46" ht="13.5" customHeight="1">
      <c r="A69" s="38"/>
      <c r="B69" s="33">
        <f ca="1">IF(OFFSET($J$9,COLUMN($J$9)-COLUMN($J$9),ROW(H65)-ROW($J$9))="","",OFFSET($J$9,COLUMN($J$9)-COLUMN($J$9),ROW(H65)-ROW($J$9)))</f>
      </c>
      <c r="C69" s="16" t="s">
        <v>199</v>
      </c>
      <c r="D69" s="34">
        <f ca="1">IF(OFFSET($H$9,COLUMN(F65)-COLUMN($H$9),ROW(F65)-ROW($H$9))="","",OFFSET($H$9,COLUMN(F65)-COLUMN($H$9),ROW(F65)-ROW($H$9)))</f>
      </c>
      <c r="E69" s="44">
        <f>IF(B69="","",IF(B69&gt;D69,"○",IF(B69&gt;=D69,"△","●")))</f>
      </c>
      <c r="F69" s="33">
        <f ca="1">IF(OFFSET($N$13,COLUMN($N$13)-COLUMN($N$13),ROW(L65)-ROW($N$13))="","",OFFSET($N$13,COLUMN($N$13)-COLUMN($N$13),ROW(L65)-ROW($N$13)))</f>
      </c>
      <c r="G69" s="16" t="s">
        <v>199</v>
      </c>
      <c r="H69" s="34">
        <f ca="1">IF(OFFSET($L$13,COLUMN(J65)-COLUMN($L$13),ROW(J65)-ROW($L$13))="","",OFFSET($L$13,COLUMN(J65)-COLUMN($L$13),ROW(J65)-ROW($L$13)))</f>
      </c>
      <c r="I69" s="44">
        <f>IF(F69="","",IF(F69&gt;H69,"○",IF(F69&gt;=H69,"△","●")))</f>
      </c>
      <c r="J69" s="33">
        <f ca="1">IF(OFFSET($R$17,COLUMN(P65)-COLUMN($R$17),ROW(P65)-ROW($R$17))="","",OFFSET($R$17,COLUMN(P65)-COLUMN($R$17),ROW(P65)-ROW($R$17)))</f>
      </c>
      <c r="K69" s="16" t="s">
        <v>199</v>
      </c>
      <c r="L69" s="34">
        <f ca="1">IF(OFFSET($P$17,COLUMN(N65)-COLUMN($P$17),ROW(N65)-ROW($P$17))="","",OFFSET($P$17,COLUMN(N65)-COLUMN($P$17),ROW(N65)-ROW($P$17)))</f>
      </c>
      <c r="M69" s="44">
        <f>IF(J69="","",IF(J69&gt;L69,"○",IF(J69&gt;=L69,"△","●")))</f>
      </c>
      <c r="N69" s="33">
        <v>0</v>
      </c>
      <c r="O69" s="16" t="s">
        <v>199</v>
      </c>
      <c r="P69" s="34">
        <v>0</v>
      </c>
      <c r="Q69" s="44" t="str">
        <f>IF(N69="","",IF(N69&gt;P69,"○",IF(N69&gt;=P69,"△","●")))</f>
        <v>△</v>
      </c>
      <c r="R69" s="33">
        <v>3</v>
      </c>
      <c r="S69" s="16" t="s">
        <v>199</v>
      </c>
      <c r="T69" s="34">
        <v>0</v>
      </c>
      <c r="U69" s="44" t="str">
        <f>IF(R69="","",IF(R69&gt;T69,"○",IF(R69&gt;=T69,"△","●")))</f>
        <v>○</v>
      </c>
      <c r="V69" s="11"/>
      <c r="W69" s="12"/>
      <c r="X69" s="13"/>
      <c r="Y69" s="14">
        <f>IF(V69="","",IF(V69&gt;X69,"○",IF(V69&gt;=X69,"△","●")))</f>
      </c>
      <c r="Z69" s="15"/>
      <c r="AA69" s="16" t="s">
        <v>199</v>
      </c>
      <c r="AB69" s="17"/>
      <c r="AC69" s="44">
        <f>IF(Z69="","",IF(Z69&gt;AB69,"○",IF(Z69&gt;=AB69,"△","●")))</f>
      </c>
      <c r="AD69" s="15"/>
      <c r="AE69" s="16" t="s">
        <v>199</v>
      </c>
      <c r="AF69" s="17"/>
      <c r="AG69" s="44">
        <f>IF(AD69="","",IF(AD69&gt;AF69,"○",IF(AD69&gt;=AF69,"△","●")))</f>
      </c>
      <c r="AH69" s="15"/>
      <c r="AI69" s="16" t="s">
        <v>199</v>
      </c>
      <c r="AJ69" s="17"/>
      <c r="AK69" s="44">
        <f>IF(AH69="","",IF(AH69&gt;AJ69,"○",IF(AH69&gt;=AJ69,"△","●")))</f>
      </c>
      <c r="AL69" s="77"/>
      <c r="AM69" s="78"/>
      <c r="AN69" s="78"/>
      <c r="AO69" s="78"/>
      <c r="AP69" s="98"/>
      <c r="AQ69" s="99"/>
      <c r="AR69" s="100"/>
      <c r="AS69" s="78"/>
      <c r="AT69" s="101"/>
    </row>
    <row r="70" spans="1:46" ht="13.5" customHeight="1">
      <c r="A70" s="38"/>
      <c r="B70" s="21">
        <f ca="1">IF(OFFSET($H$10,COLUMN(F66)-COLUMN($H$10),ROW(F66)-ROW($H$10))="","",OFFSET($H$10,COLUMN(F66)-COLUMN($H$10),ROW(F66)-ROW($H$10)))</f>
      </c>
      <c r="C70" s="22"/>
      <c r="D70" s="22"/>
      <c r="E70" s="36"/>
      <c r="F70" s="41">
        <f ca="1">IF(OFFSET($L$14,COLUMN(J66)-COLUMN($L$14),ROW(J66)-ROW($L$14))="","",OFFSET($L$14,COLUMN(J66)-COLUMN($L$14),ROW(J66)-ROW($L$14)))</f>
      </c>
      <c r="G70" s="42"/>
      <c r="H70" s="42"/>
      <c r="I70" s="36"/>
      <c r="J70" s="41">
        <f ca="1">IF(OFFSET($P$18,COLUMN(N66)-COLUMN($P$18),ROW(N66)-ROW($P$18))="","",OFFSET($P$18,COLUMN(N66)-COLUMN($P$18),ROW(N66)-ROW($P$18)))</f>
      </c>
      <c r="K70" s="42"/>
      <c r="L70" s="42"/>
      <c r="M70" s="36"/>
      <c r="N70" s="60">
        <f ca="1">IF(OFFSET($T$22,COLUMN(R66)-COLUMN($T$22),ROW(R66)-ROW($T$22))="","",OFFSET($T$22,COLUMN(R66)-COLUMN($T$22),ROW(R66)-ROW($T$22)))</f>
      </c>
      <c r="O70" s="61"/>
      <c r="P70" s="61"/>
      <c r="Q70" s="36"/>
      <c r="R70" s="41">
        <f ca="1">IF(OFFSET($X$26,COLUMN(V66)-COLUMN($X$26),ROW(V66)-ROW($X$26))="","",OFFSET($X$26,COLUMN(V66)-COLUMN($X$26),ROW(V66)-ROW($X$26)))</f>
      </c>
      <c r="S70" s="42"/>
      <c r="T70" s="42"/>
      <c r="U70" s="36"/>
      <c r="V70" s="18"/>
      <c r="W70" s="19"/>
      <c r="X70" s="19"/>
      <c r="Y70" s="20"/>
      <c r="Z70" s="21"/>
      <c r="AA70" s="22"/>
      <c r="AB70" s="22"/>
      <c r="AC70" s="36"/>
      <c r="AD70" s="21"/>
      <c r="AE70" s="22"/>
      <c r="AF70" s="22"/>
      <c r="AG70" s="36"/>
      <c r="AH70" s="21"/>
      <c r="AI70" s="22"/>
      <c r="AJ70" s="22"/>
      <c r="AK70" s="36"/>
      <c r="AL70" s="77"/>
      <c r="AM70" s="78"/>
      <c r="AN70" s="78"/>
      <c r="AO70" s="78"/>
      <c r="AP70" s="98"/>
      <c r="AQ70" s="99"/>
      <c r="AR70" s="100"/>
      <c r="AS70" s="78"/>
      <c r="AT70" s="101"/>
    </row>
    <row r="71" spans="1:46" ht="13.5" customHeight="1">
      <c r="A71" s="38"/>
      <c r="B71" s="33">
        <f ca="1">IF(OFFSET($J$11,COLUMN($J$11)-COLUMN($J$11),ROW(H67)-ROW($J$11))="","",OFFSET($J$11,COLUMN($J$11)-COLUMN($J$11),ROW(H67)-ROW($J$11)))</f>
      </c>
      <c r="C71" s="16" t="s">
        <v>199</v>
      </c>
      <c r="D71" s="34">
        <f ca="1">IF(OFFSET($H$11,COLUMN(F67)-COLUMN($H$11),ROW(F67)-ROW($H$11))="","",OFFSET($H$11,COLUMN(F67)-COLUMN($H$11),ROW(F67)-ROW($H$11)))</f>
      </c>
      <c r="E71" s="37">
        <f>IF(B71="","",IF(B71&gt;D71,"○",IF(B71&gt;=D71,"△","●")))</f>
      </c>
      <c r="F71" s="45">
        <f ca="1">IF(OFFSET($N$15,COLUMN($N$15)-COLUMN($N$15),ROW(L67)-ROW($N$15))="","",OFFSET($N$15,COLUMN($N$15)-COLUMN($N$15),ROW(L67)-ROW($N$15)))</f>
      </c>
      <c r="G71" s="28" t="s">
        <v>199</v>
      </c>
      <c r="H71" s="46">
        <f ca="1">IF(OFFSET($L$15,COLUMN(J67)-COLUMN($L$15),ROW(J67)-ROW($L$15))="","",OFFSET($L$15,COLUMN(J67)-COLUMN($L$15),ROW(J67)-ROW($L$15)))</f>
      </c>
      <c r="I71" s="37">
        <f>IF(F71="","",IF(F71&gt;H71,"○",IF(F71&gt;=H71,"△","●")))</f>
      </c>
      <c r="J71" s="45">
        <f ca="1">IF(OFFSET($R$19,COLUMN(P67)-COLUMN($R$19),ROW(P67)-ROW($R$19))="","",OFFSET($R$19,COLUMN(P67)-COLUMN($R$19),ROW(P67)-ROW($R$19)))</f>
      </c>
      <c r="K71" s="28" t="s">
        <v>199</v>
      </c>
      <c r="L71" s="46">
        <f ca="1">IF(OFFSET($P$19,COLUMN(N67)-COLUMN($P$19),ROW(N67)-ROW($P$19))="","",OFFSET($P$19,COLUMN(N67)-COLUMN($P$19),ROW(N67)-ROW($P$19)))</f>
      </c>
      <c r="M71" s="37">
        <f>IF(J71="","",IF(J71&gt;L71,"○",IF(J71&gt;=L71,"△","●")))</f>
      </c>
      <c r="N71" s="45">
        <f ca="1">IF(OFFSET($V$23,COLUMN(T67)-COLUMN($V$23),ROW(T67)-ROW($V$23))="","",OFFSET($V$23,COLUMN(T67)-COLUMN($V$23),ROW(T67)-ROW($V$23)))</f>
      </c>
      <c r="O71" s="28" t="s">
        <v>199</v>
      </c>
      <c r="P71" s="46">
        <f ca="1">IF(OFFSET($T$23,COLUMN(R67)-COLUMN($T$23),ROW(R67)-ROW($T$23))="","",OFFSET($T$23,COLUMN(R67)-COLUMN($T$23),ROW(R67)-ROW($T$23)))</f>
      </c>
      <c r="Q71" s="37">
        <f>IF(N71="","",IF(N71&gt;P71,"○",IF(N71&gt;=P71,"△","●")))</f>
      </c>
      <c r="R71" s="45">
        <f ca="1">IF(OFFSET($Z$27,COLUMN(X67)-COLUMN($Z$27),ROW(X67)-ROW($Z$27))="","",OFFSET($Z$27,COLUMN(X67)-COLUMN($Z$27),ROW(X67)-ROW($Z$27)))</f>
      </c>
      <c r="S71" s="28" t="s">
        <v>199</v>
      </c>
      <c r="T71" s="46">
        <f ca="1">IF(OFFSET($T$23,COLUMN(V67)-COLUMN($T$23),ROW(V67)-ROW($T$23))="","",OFFSET($T$23,COLUMN(V67)-COLUMN($T$23),ROW(V67)-ROW($T$23)))</f>
      </c>
      <c r="U71" s="37">
        <f>IF(R71="","",IF(R71&gt;T71,"○",IF(R71&gt;=T71,"△","●")))</f>
      </c>
      <c r="V71" s="67"/>
      <c r="W71" s="12"/>
      <c r="X71" s="68"/>
      <c r="Y71" s="26">
        <f>IF(V71="","",IF(V71&gt;X71,"○",IF(V71&gt;=X71,"△","●")))</f>
      </c>
      <c r="Z71" s="27"/>
      <c r="AA71" s="28" t="s">
        <v>199</v>
      </c>
      <c r="AB71" s="29"/>
      <c r="AC71" s="37">
        <f>IF(Z71="","",IF(Z71&gt;AB71,"○",IF(Z71&gt;=AB71,"△","●")))</f>
      </c>
      <c r="AD71" s="27"/>
      <c r="AE71" s="28" t="s">
        <v>199</v>
      </c>
      <c r="AF71" s="29"/>
      <c r="AG71" s="37">
        <f>IF(AD71="","",IF(AD71&gt;AF71,"○",IF(AD71&gt;=AF71,"△","●")))</f>
      </c>
      <c r="AH71" s="27"/>
      <c r="AI71" s="28" t="s">
        <v>199</v>
      </c>
      <c r="AJ71" s="29"/>
      <c r="AK71" s="37">
        <f>IF(AH71="","",IF(AH71&gt;AJ71,"○",IF(AH71&gt;=AJ71,"△","●")))</f>
      </c>
      <c r="AL71" s="77"/>
      <c r="AM71" s="78"/>
      <c r="AN71" s="78"/>
      <c r="AO71" s="78"/>
      <c r="AP71" s="98"/>
      <c r="AQ71" s="99"/>
      <c r="AR71" s="100"/>
      <c r="AS71" s="78"/>
      <c r="AT71" s="101"/>
    </row>
    <row r="72" spans="1:46" ht="13.5" customHeight="1">
      <c r="A72" s="38" t="str">
        <f>'リーグ組合せ'!D17</f>
        <v>今渡</v>
      </c>
      <c r="B72" s="30">
        <f ca="1">IF(OFFSET($H$8,COLUMN(F68)-COLUMN($H$8),ROW(F68)-ROW($H$8))="","",OFFSET($H$8,COLUMN(F68)-COLUMN($H$8),ROW(F68)-ROW($H$8)))</f>
      </c>
      <c r="C72" s="31"/>
      <c r="D72" s="31"/>
      <c r="E72" s="47"/>
      <c r="F72" s="39">
        <f ca="1">IF(OFFSET($L$12,COLUMN(J68)-COLUMN($L$12),ROW(J68)-ROW($L$12))="","",OFFSET($L$12,COLUMN(J68)-COLUMN($L$12),ROW(J68)-ROW($L$12)))</f>
      </c>
      <c r="G72" s="40"/>
      <c r="H72" s="40"/>
      <c r="I72" s="47"/>
      <c r="J72" s="39">
        <f ca="1">IF(OFFSET($P$16,COLUMN(N68)-COLUMN($P$16),ROW(N68)-ROW($P$16))="","",OFFSET($P$16,COLUMN(N68)-COLUMN($P$16),ROW(N68)-ROW($P$16)))</f>
      </c>
      <c r="K72" s="40"/>
      <c r="L72" s="40"/>
      <c r="M72" s="47"/>
      <c r="N72" s="30">
        <f ca="1">IF(OFFSET($T$20,COLUMN(R68)-COLUMN($T$20),ROW(R68)-ROW($T$20))="","",OFFSET($T$20,COLUMN(R68)-COLUMN($T$20),ROW(R68)-ROW($T$20)))</f>
      </c>
      <c r="O72" s="31"/>
      <c r="P72" s="31"/>
      <c r="Q72" s="47"/>
      <c r="R72" s="30">
        <f ca="1">IF(OFFSET($X$24,COLUMN(V68)-COLUMN($X$24),ROW(V68)-ROW($X$24))="","",OFFSET($X$24,COLUMN(V68)-COLUMN($X$24),ROW(V68)-ROW($X$24)))</f>
      </c>
      <c r="S72" s="31"/>
      <c r="T72" s="31"/>
      <c r="U72" s="47"/>
      <c r="V72" s="30">
        <f ca="1">IF(OFFSET($AB$28,COLUMN(Z68)-COLUMN($AB$28),ROW(Z68)-ROW($AB$28))="","",OFFSET($AB$28,COLUMN(Z68)-COLUMN($AB$28),ROW(Z68)-ROW($AB$28)))</f>
      </c>
      <c r="W72" s="31"/>
      <c r="X72" s="31"/>
      <c r="Y72" s="47"/>
      <c r="Z72" s="52"/>
      <c r="AA72" s="53"/>
      <c r="AB72" s="53"/>
      <c r="AC72" s="8"/>
      <c r="AD72" s="54"/>
      <c r="AE72" s="55"/>
      <c r="AF72" s="55"/>
      <c r="AG72" s="32"/>
      <c r="AH72" s="54"/>
      <c r="AI72" s="55"/>
      <c r="AJ72" s="55"/>
      <c r="AK72" s="32"/>
      <c r="AL72" s="77">
        <f>SUM(AM72:AO73)</f>
        <v>0</v>
      </c>
      <c r="AM72" s="78"/>
      <c r="AN72" s="78"/>
      <c r="AO72" s="78"/>
      <c r="AP72" s="98" t="e">
        <f>AH73+AH75+AD73+AD75+Z73+Z75+V75+V73+R75+R73+N75+N73+J75+J73+F75+F73+B75+B73</f>
        <v>#VALUE!</v>
      </c>
      <c r="AQ72" s="99" t="e">
        <f>AJ75+AJ73+AF75+AF73+AB75+AB73+X75+X73+T75+T73+P75+P73+L75+L73+H75+H73+D75+D73</f>
        <v>#VALUE!</v>
      </c>
      <c r="AR72" s="100" t="e">
        <f>AP72-AQ72</f>
        <v>#VALUE!</v>
      </c>
      <c r="AS72" s="78">
        <f>SUM(AM74:AO75)</f>
        <v>0</v>
      </c>
      <c r="AT72" s="101"/>
    </row>
    <row r="73" spans="1:46" ht="13.5" customHeight="1">
      <c r="A73" s="38"/>
      <c r="B73" s="33">
        <f ca="1">IF(OFFSET($J$9,COLUMN($J$9)-COLUMN($J$9),ROW(H69)-ROW($J$9))="","",OFFSET($J$9,COLUMN($J$9)-COLUMN($J$9),ROW(H69)-ROW($J$9)))</f>
      </c>
      <c r="C73" s="16" t="s">
        <v>199</v>
      </c>
      <c r="D73" s="34">
        <f ca="1">IF(OFFSET($H$9,COLUMN(F69)-COLUMN($H$9),ROW(F69)-ROW($H$9))="","",OFFSET($H$9,COLUMN(F69)-COLUMN($H$9),ROW(F69)-ROW($H$9)))</f>
      </c>
      <c r="E73" s="44">
        <f>IF(B73="","",IF(B73&gt;D73,"○",IF(B73&gt;=D73,"△","●")))</f>
      </c>
      <c r="F73" s="33">
        <f ca="1">IF(OFFSET($N$13,COLUMN($N$13)-COLUMN($N$13),ROW(L69)-ROW($N$13))="","",OFFSET($N$13,COLUMN($N$13)-COLUMN($N$13),ROW(L69)-ROW($N$13)))</f>
      </c>
      <c r="G73" s="16" t="s">
        <v>199</v>
      </c>
      <c r="H73" s="34">
        <f ca="1">IF(OFFSET($L$13,COLUMN(J69)-COLUMN($L$13),ROW(J69)-ROW($L$13))="","",OFFSET($L$13,COLUMN(J69)-COLUMN($L$13),ROW(J69)-ROW($L$13)))</f>
      </c>
      <c r="I73" s="44">
        <f>IF(F73="","",IF(F73&gt;H73,"○",IF(F73&gt;=H73,"△","●")))</f>
      </c>
      <c r="J73" s="33">
        <f ca="1">IF(OFFSET($R$17,COLUMN(P69)-COLUMN($R$17),ROW(P69)-ROW($R$17))="","",OFFSET($R$17,COLUMN(P69)-COLUMN($R$17),ROW(P69)-ROW($R$17)))</f>
      </c>
      <c r="K73" s="16" t="s">
        <v>199</v>
      </c>
      <c r="L73" s="34">
        <f ca="1">IF(OFFSET($P$17,COLUMN(N69)-COLUMN($P$17),ROW(N69)-ROW($P$17))="","",OFFSET($P$17,COLUMN(N69)-COLUMN($P$17),ROW(N69)-ROW($P$17)))</f>
      </c>
      <c r="M73" s="44">
        <f>IF(J73="","",IF(J73&gt;L73,"○",IF(J73&gt;=L73,"△","●")))</f>
      </c>
      <c r="N73" s="33">
        <f ca="1">IF(OFFSET($V$21,COLUMN(T69)-COLUMN($V$21),ROW(T69)-ROW($V$21))="","",OFFSET($V$21,COLUMN(T69)-COLUMN($V$21),ROW(T69)-ROW($V$21)))</f>
      </c>
      <c r="O73" s="16" t="s">
        <v>199</v>
      </c>
      <c r="P73" s="34">
        <f ca="1">IF(OFFSET($T$21,COLUMN(R69)-COLUMN($T$21),ROW(R69)-ROW($T$21))="","",OFFSET($T$21,COLUMN(R69)-COLUMN($T$21),ROW(R69)-ROW($T$21)))</f>
      </c>
      <c r="Q73" s="44">
        <f>IF(N73="","",IF(N73&gt;P73,"○",IF(N73&gt;=P73,"△","●")))</f>
      </c>
      <c r="R73" s="33">
        <f ca="1">IF(OFFSET($Z$25,COLUMN(X69)-COLUMN($Z$25),ROW(X69)-ROW($Z$25))="","",OFFSET($Z$25,COLUMN(X69)-COLUMN($Z$25),ROW(X69)-ROW($Z$25)))</f>
      </c>
      <c r="S73" s="16" t="s">
        <v>199</v>
      </c>
      <c r="T73" s="34">
        <f ca="1">IF(OFFSET($X$25,COLUMN(V69)-COLUMN($X$25),ROW(V69)-ROW($X$25))="","",OFFSET($X$25,COLUMN(V69)-COLUMN($X$25),ROW(V69)-ROW($X$25)))</f>
      </c>
      <c r="U73" s="44">
        <f>IF(R73="","",IF(R73&gt;T73,"○",IF(R73&gt;=T73,"△","●")))</f>
      </c>
      <c r="V73" s="33">
        <f ca="1">IF(OFFSET($AD$29,COLUMN(AB69)-COLUMN($AD$29),ROW(AB69)-ROW($AD$29))="","",OFFSET($AD$29,COLUMN(AB69)-COLUMN($AD$29),ROW(AB69)-ROW($AD$29)))</f>
      </c>
      <c r="W73" s="16" t="s">
        <v>199</v>
      </c>
      <c r="X73" s="34">
        <f ca="1">IF(OFFSET($AB$29,COLUMN(Z69)-COLUMN($AB$29),ROW(Z69)-ROW($AB$29))="","",OFFSET($AB$29,COLUMN(Z69)-COLUMN($AB$29),ROW(Z69)-ROW($AB$29)))</f>
      </c>
      <c r="Y73" s="44">
        <f>IF(V73="","",IF(V73&gt;X73,"○",IF(V73&gt;=X73,"△","●")))</f>
      </c>
      <c r="Z73" s="63"/>
      <c r="AA73" s="12"/>
      <c r="AB73" s="64"/>
      <c r="AC73" s="14">
        <f>IF(Z73="","",IF(Z73&gt;AB73,"○",IF(Z73&gt;=AB73,"△","●")))</f>
      </c>
      <c r="AD73" s="15">
        <v>2</v>
      </c>
      <c r="AE73" s="16" t="s">
        <v>199</v>
      </c>
      <c r="AF73" s="17">
        <v>2</v>
      </c>
      <c r="AG73" s="44" t="str">
        <f>IF(AD73="","",IF(AD73&gt;AF73,"○",IF(AD73&gt;=AF73,"△","●")))</f>
        <v>△</v>
      </c>
      <c r="AH73" s="15">
        <v>0</v>
      </c>
      <c r="AI73" s="16" t="s">
        <v>199</v>
      </c>
      <c r="AJ73" s="17">
        <v>2</v>
      </c>
      <c r="AK73" s="44" t="str">
        <f>IF(AH73="","",IF(AH73&gt;AJ73,"○",IF(AH73&gt;=AJ73,"△","●")))</f>
        <v>●</v>
      </c>
      <c r="AL73" s="77"/>
      <c r="AM73" s="78"/>
      <c r="AN73" s="78"/>
      <c r="AO73" s="78"/>
      <c r="AP73" s="98"/>
      <c r="AQ73" s="99"/>
      <c r="AR73" s="100"/>
      <c r="AS73" s="78"/>
      <c r="AT73" s="101"/>
    </row>
    <row r="74" spans="1:46" ht="13.5" customHeight="1">
      <c r="A74" s="38"/>
      <c r="B74" s="21">
        <f ca="1">IF(OFFSET($H$10,COLUMN(F70)-COLUMN($H$10),ROW(F70)-ROW($H$10))="","",OFFSET($H$10,COLUMN(F70)-COLUMN($H$10),ROW(F70)-ROW($H$10)))</f>
      </c>
      <c r="C74" s="22"/>
      <c r="D74" s="22"/>
      <c r="E74" s="36"/>
      <c r="F74" s="41">
        <f ca="1">IF(OFFSET($L$14,COLUMN(J70)-COLUMN($L$14),ROW(J70)-ROW($L$14))="","",OFFSET($L$14,COLUMN(J70)-COLUMN($L$14),ROW(J70)-ROW($L$14)))</f>
      </c>
      <c r="G74" s="42"/>
      <c r="H74" s="42"/>
      <c r="I74" s="36"/>
      <c r="J74" s="41">
        <f ca="1">IF(OFFSET($P$18,COLUMN(N70)-COLUMN($P$18),ROW(N70)-ROW($P$18))="","",OFFSET($P$18,COLUMN(N70)-COLUMN($P$18),ROW(N70)-ROW($P$18)))</f>
      </c>
      <c r="K74" s="42"/>
      <c r="L74" s="42"/>
      <c r="M74" s="36"/>
      <c r="N74" s="60">
        <f ca="1">IF(OFFSET($T$22,COLUMN(R70)-COLUMN($T$22),ROW(R70)-ROW($T$22))="","",OFFSET($T$22,COLUMN(R70)-COLUMN($T$22),ROW(R70)-ROW($T$22)))</f>
      </c>
      <c r="O74" s="61"/>
      <c r="P74" s="61"/>
      <c r="Q74" s="36"/>
      <c r="R74" s="41">
        <f ca="1">IF(OFFSET($X$26,COLUMN(V70)-COLUMN($X$26),ROW(V70)-ROW($X$26))="","",OFFSET($X$26,COLUMN(V70)-COLUMN($X$26),ROW(V70)-ROW($X$26)))</f>
      </c>
      <c r="S74" s="42"/>
      <c r="T74" s="42"/>
      <c r="U74" s="36"/>
      <c r="V74" s="41">
        <f ca="1">IF(OFFSET($AB$30,COLUMN(Z70)-COLUMN($AB$30),ROW(Z70)-ROW($AB$30))="","",OFFSET($AB$30,COLUMN(Z70)-COLUMN($AB$30),ROW(Z70)-ROW($AB$30)))</f>
      </c>
      <c r="W74" s="42"/>
      <c r="X74" s="42"/>
      <c r="Y74" s="36"/>
      <c r="Z74" s="6"/>
      <c r="AA74" s="7"/>
      <c r="AB74" s="7"/>
      <c r="AC74" s="20"/>
      <c r="AD74" s="21"/>
      <c r="AE74" s="22"/>
      <c r="AF74" s="22"/>
      <c r="AG74" s="36"/>
      <c r="AH74" s="21"/>
      <c r="AI74" s="22"/>
      <c r="AJ74" s="22"/>
      <c r="AK74" s="36"/>
      <c r="AL74" s="77"/>
      <c r="AM74" s="78"/>
      <c r="AN74" s="78"/>
      <c r="AO74" s="78"/>
      <c r="AP74" s="98"/>
      <c r="AQ74" s="99"/>
      <c r="AR74" s="100"/>
      <c r="AS74" s="78"/>
      <c r="AT74" s="101"/>
    </row>
    <row r="75" spans="1:46" ht="13.5" customHeight="1">
      <c r="A75" s="38"/>
      <c r="B75" s="33">
        <f ca="1">IF(OFFSET($J$11,COLUMN($J$11)-COLUMN($J$11),ROW(H71)-ROW($J$11))="","",OFFSET($J$11,COLUMN($J$11)-COLUMN($J$11),ROW(H71)-ROW($J$11)))</f>
      </c>
      <c r="C75" s="16" t="s">
        <v>199</v>
      </c>
      <c r="D75" s="34">
        <f ca="1">IF(OFFSET($H$11,COLUMN(F71)-COLUMN($H$11),ROW(F71)-ROW($H$11))="","",OFFSET($H$11,COLUMN(F71)-COLUMN($H$11),ROW(F71)-ROW($H$11)))</f>
      </c>
      <c r="E75" s="37">
        <f>IF(B75="","",IF(B75&gt;D75,"○",IF(B75&gt;=D75,"△","●")))</f>
      </c>
      <c r="F75" s="45">
        <f ca="1">IF(OFFSET($N$15,COLUMN($N$15)-COLUMN($N$15),ROW(L71)-ROW($N$15))="","",OFFSET($N$15,COLUMN($N$15)-COLUMN($N$15),ROW(L71)-ROW($N$15)))</f>
      </c>
      <c r="G75" s="28" t="s">
        <v>199</v>
      </c>
      <c r="H75" s="46">
        <f ca="1">IF(OFFSET($L$15,COLUMN(J71)-COLUMN($L$15),ROW(J71)-ROW($L$15))="","",OFFSET($L$15,COLUMN(J71)-COLUMN($L$15),ROW(J71)-ROW($L$15)))</f>
      </c>
      <c r="I75" s="37">
        <f>IF(F75="","",IF(F75&gt;H75,"○",IF(F75&gt;=H75,"△","●")))</f>
      </c>
      <c r="J75" s="45">
        <f ca="1">IF(OFFSET($R$19,COLUMN(P71)-COLUMN($R$19),ROW(P71)-ROW($R$19))="","",OFFSET($R$19,COLUMN(P71)-COLUMN($R$19),ROW(P71)-ROW($R$19)))</f>
      </c>
      <c r="K75" s="28" t="s">
        <v>199</v>
      </c>
      <c r="L75" s="46">
        <f ca="1">IF(OFFSET($P$19,COLUMN(N71)-COLUMN($P$19),ROW(N71)-ROW($P$19))="","",OFFSET($P$19,COLUMN(N71)-COLUMN($P$19),ROW(N71)-ROW($P$19)))</f>
      </c>
      <c r="M75" s="37">
        <f>IF(J75="","",IF(J75&gt;L75,"○",IF(J75&gt;=L75,"△","●")))</f>
      </c>
      <c r="N75" s="45">
        <f ca="1">IF(OFFSET($V$23,COLUMN(T71)-COLUMN($V$23),ROW(T71)-ROW($V$23))="","",OFFSET($V$23,COLUMN(T71)-COLUMN($V$23),ROW(T71)-ROW($V$23)))</f>
      </c>
      <c r="O75" s="28" t="s">
        <v>199</v>
      </c>
      <c r="P75" s="46">
        <f ca="1">IF(OFFSET($T$23,COLUMN(R71)-COLUMN($T$23),ROW(R71)-ROW($T$23))="","",OFFSET($T$23,COLUMN(R71)-COLUMN($T$23),ROW(R71)-ROW($T$23)))</f>
      </c>
      <c r="Q75" s="37">
        <f>IF(N75="","",IF(N75&gt;P75,"○",IF(N75&gt;=P75,"△","●")))</f>
      </c>
      <c r="R75" s="45">
        <f ca="1">IF(OFFSET($Z$27,COLUMN(X71)-COLUMN($Z$27),ROW(X71)-ROW($Z$27))="","",OFFSET($Z$27,COLUMN(X71)-COLUMN($Z$27),ROW(X71)-ROW($Z$27)))</f>
      </c>
      <c r="S75" s="28" t="s">
        <v>199</v>
      </c>
      <c r="T75" s="46">
        <f ca="1">IF(OFFSET($T$23,COLUMN(V71)-COLUMN($T$23),ROW(V71)-ROW($T$23))="","",OFFSET($T$23,COLUMN(V71)-COLUMN($T$23),ROW(V71)-ROW($T$23)))</f>
      </c>
      <c r="U75" s="37">
        <f>IF(R75="","",IF(R75&gt;T75,"○",IF(R75&gt;=T75,"△","●")))</f>
      </c>
      <c r="V75" s="45">
        <f ca="1">IF(OFFSET($AD$31,COLUMN(AB71)-COLUMN($AD$31),ROW(AB71)-ROW($AD$31))="","",OFFSET($AD$31,COLUMN(AB71)-COLUMN($AD$31),ROW(AB71)-ROW($AD$31)))</f>
      </c>
      <c r="W75" s="28" t="s">
        <v>199</v>
      </c>
      <c r="X75" s="46">
        <f ca="1">IF(OFFSET($T$23,COLUMN(Z71)-COLUMN($T$23),ROW(Z71)-ROW($T$23))="","",OFFSET($T$23,COLUMN(Z71)-COLUMN($T$23),ROW(Z71)-ROW($T$23)))</f>
      </c>
      <c r="Y75" s="37">
        <f>IF(V75="","",IF(V75&gt;X75,"○",IF(V75&gt;=X75,"△","●")))</f>
      </c>
      <c r="Z75" s="65"/>
      <c r="AA75" s="24"/>
      <c r="AB75" s="66"/>
      <c r="AC75" s="26">
        <f>IF(Z75="","",IF(Z75&gt;AB75,"○",IF(Z75&gt;=AB75,"△","●")))</f>
      </c>
      <c r="AD75" s="27"/>
      <c r="AE75" s="28" t="s">
        <v>199</v>
      </c>
      <c r="AF75" s="29"/>
      <c r="AG75" s="37">
        <f>IF(AD75="","",IF(AD75&gt;AF75,"○",IF(AD75&gt;=AF75,"△","●")))</f>
      </c>
      <c r="AH75" s="27"/>
      <c r="AI75" s="28" t="s">
        <v>199</v>
      </c>
      <c r="AJ75" s="29"/>
      <c r="AK75" s="37">
        <f>IF(AH75="","",IF(AH75&gt;AJ75,"○",IF(AH75&gt;=AJ75,"△","●")))</f>
      </c>
      <c r="AL75" s="77"/>
      <c r="AM75" s="78"/>
      <c r="AN75" s="78"/>
      <c r="AO75" s="78"/>
      <c r="AP75" s="98"/>
      <c r="AQ75" s="99"/>
      <c r="AR75" s="100"/>
      <c r="AS75" s="78"/>
      <c r="AT75" s="101"/>
    </row>
    <row r="76" spans="1:46" ht="13.5" customHeight="1">
      <c r="A76" s="38" t="str">
        <f>'リーグ組合せ'!D18</f>
        <v>アンフィニ白</v>
      </c>
      <c r="B76" s="30">
        <f ca="1">IF(OFFSET($H$8,COLUMN(F72)-COLUMN($H$8),ROW(F72)-ROW($H$8))="","",OFFSET($H$8,COLUMN(F72)-COLUMN($H$8),ROW(F72)-ROW($H$8)))</f>
      </c>
      <c r="C76" s="31"/>
      <c r="D76" s="31"/>
      <c r="E76" s="47"/>
      <c r="F76" s="39">
        <f ca="1">IF(OFFSET($L$12,COLUMN(J72)-COLUMN($L$12),ROW(J72)-ROW($L$12))="","",OFFSET($L$12,COLUMN(J72)-COLUMN($L$12),ROW(J72)-ROW($L$12)))</f>
      </c>
      <c r="G76" s="40"/>
      <c r="H76" s="40"/>
      <c r="I76" s="47"/>
      <c r="J76" s="39">
        <f ca="1">IF(OFFSET($P$16,COLUMN(N72)-COLUMN($P$16),ROW(N72)-ROW($P$16))="","",OFFSET($P$16,COLUMN(N72)-COLUMN($P$16),ROW(N72)-ROW($P$16)))</f>
      </c>
      <c r="K76" s="40"/>
      <c r="L76" s="40"/>
      <c r="M76" s="47"/>
      <c r="N76" s="30">
        <f ca="1">IF(OFFSET($T$20,COLUMN(R72)-COLUMN($T$20),ROW(R72)-ROW($T$20))="","",OFFSET($T$20,COLUMN(R72)-COLUMN($T$20),ROW(R72)-ROW($T$20)))</f>
      </c>
      <c r="O76" s="31"/>
      <c r="P76" s="31"/>
      <c r="Q76" s="47"/>
      <c r="R76" s="30">
        <f ca="1">IF(OFFSET($X$24,COLUMN(V72)-COLUMN($X$24),ROW(V72)-ROW($X$24))="","",OFFSET($X$24,COLUMN(V72)-COLUMN($X$24),ROW(V72)-ROW($X$24)))</f>
      </c>
      <c r="S76" s="31"/>
      <c r="T76" s="31"/>
      <c r="U76" s="47"/>
      <c r="V76" s="30">
        <f ca="1">IF(OFFSET($AB$28,COLUMN(Z72)-COLUMN($AB$28),ROW(Z72)-ROW($AB$28))="","",OFFSET($AB$28,COLUMN(Z72)-COLUMN($AB$28),ROW(Z72)-ROW($AB$28)))</f>
      </c>
      <c r="W76" s="31"/>
      <c r="X76" s="31"/>
      <c r="Y76" s="47"/>
      <c r="Z76" s="30">
        <f ca="1">IF(OFFSET($AF$32,COLUMN(AD72)-COLUMN($AF$32),ROW(AD72)-ROW($AF$32))="","",OFFSET($AF$32,COLUMN(AD72)-COLUMN($AF$32),ROW(AD72)-ROW($AF$32)))</f>
      </c>
      <c r="AA76" s="31"/>
      <c r="AB76" s="31"/>
      <c r="AC76" s="47"/>
      <c r="AD76" s="52"/>
      <c r="AE76" s="53"/>
      <c r="AF76" s="53"/>
      <c r="AG76" s="8"/>
      <c r="AH76" s="54"/>
      <c r="AI76" s="55"/>
      <c r="AJ76" s="55"/>
      <c r="AK76" s="32"/>
      <c r="AL76" s="77">
        <f>SUM(AM76:AO77)</f>
        <v>0</v>
      </c>
      <c r="AM76" s="78"/>
      <c r="AN76" s="78"/>
      <c r="AO76" s="78"/>
      <c r="AP76" s="98" t="e">
        <f>AH77+AH79+AD77+AD79+Z77+Z79+V79+V77+R79+R77+N79+N77+J79+J77+F79+F77+B79+B77</f>
        <v>#VALUE!</v>
      </c>
      <c r="AQ76" s="99" t="e">
        <f>AJ79+AJ77+AF79+AF77+AB79+AB77+X79+X77+T79+T77+P79+P77+L79+L77+H79+H77+D79+D77</f>
        <v>#VALUE!</v>
      </c>
      <c r="AR76" s="100" t="e">
        <f>AP76-AQ76</f>
        <v>#VALUE!</v>
      </c>
      <c r="AS76" s="78">
        <f>SUM(AM78:AO79)</f>
        <v>0</v>
      </c>
      <c r="AT76" s="101"/>
    </row>
    <row r="77" spans="1:46" ht="13.5" customHeight="1">
      <c r="A77" s="38"/>
      <c r="B77" s="33">
        <f ca="1">IF(OFFSET($J$9,COLUMN($J$9)-COLUMN($J$9),ROW(H73)-ROW($J$9))="","",OFFSET($J$9,COLUMN($J$9)-COLUMN($J$9),ROW(H73)-ROW($J$9)))</f>
      </c>
      <c r="C77" s="16" t="s">
        <v>199</v>
      </c>
      <c r="D77" s="34">
        <f ca="1">IF(OFFSET($H$9,COLUMN(F73)-COLUMN($H$9),ROW(F73)-ROW($H$9))="","",OFFSET($H$9,COLUMN(F73)-COLUMN($H$9),ROW(F73)-ROW($H$9)))</f>
      </c>
      <c r="E77" s="44">
        <f>IF(B77="","",IF(B77&gt;D77,"○",IF(B77&gt;=D77,"△","●")))</f>
      </c>
      <c r="F77" s="33">
        <f ca="1">IF(OFFSET($N$13,COLUMN($N$13)-COLUMN($N$13),ROW(L73)-ROW($N$13))="","",OFFSET($N$13,COLUMN($N$13)-COLUMN($N$13),ROW(L73)-ROW($N$13)))</f>
      </c>
      <c r="G77" s="16" t="s">
        <v>199</v>
      </c>
      <c r="H77" s="34">
        <f ca="1">IF(OFFSET($L$13,COLUMN(J73)-COLUMN($L$13),ROW(J73)-ROW($L$13))="","",OFFSET($L$13,COLUMN(J73)-COLUMN($L$13),ROW(J73)-ROW($L$13)))</f>
      </c>
      <c r="I77" s="44">
        <f>IF(F77="","",IF(F77&gt;H77,"○",IF(F77&gt;=H77,"△","●")))</f>
      </c>
      <c r="J77" s="33">
        <f ca="1">IF(OFFSET($R$17,COLUMN(P73)-COLUMN($R$17),ROW(P73)-ROW($R$17))="","",OFFSET($R$17,COLUMN(P73)-COLUMN($R$17),ROW(P73)-ROW($R$17)))</f>
      </c>
      <c r="K77" s="16" t="s">
        <v>199</v>
      </c>
      <c r="L77" s="34">
        <f ca="1">IF(OFFSET($P$17,COLUMN(N73)-COLUMN($P$17),ROW(N73)-ROW($P$17))="","",OFFSET($P$17,COLUMN(N73)-COLUMN($P$17),ROW(N73)-ROW($P$17)))</f>
      </c>
      <c r="M77" s="44">
        <f>IF(J77="","",IF(J77&gt;L77,"○",IF(J77&gt;=L77,"△","●")))</f>
      </c>
      <c r="N77" s="33">
        <f ca="1">IF(OFFSET($V$21,COLUMN(T73)-COLUMN($V$21),ROW(T73)-ROW($V$21))="","",OFFSET($V$21,COLUMN(T73)-COLUMN($V$21),ROW(T73)-ROW($V$21)))</f>
      </c>
      <c r="O77" s="16" t="s">
        <v>199</v>
      </c>
      <c r="P77" s="34">
        <f ca="1">IF(OFFSET($T$21,COLUMN(R73)-COLUMN($T$21),ROW(R73)-ROW($T$21))="","",OFFSET($T$21,COLUMN(R73)-COLUMN($T$21),ROW(R73)-ROW($T$21)))</f>
      </c>
      <c r="Q77" s="44">
        <f>IF(N77="","",IF(N77&gt;P77,"○",IF(N77&gt;=P77,"△","●")))</f>
      </c>
      <c r="R77" s="33">
        <f ca="1">IF(OFFSET($Z$25,COLUMN(X73)-COLUMN($Z$25),ROW(X73)-ROW($Z$25))="","",OFFSET($Z$25,COLUMN(X73)-COLUMN($Z$25),ROW(X73)-ROW($Z$25)))</f>
      </c>
      <c r="S77" s="16" t="s">
        <v>199</v>
      </c>
      <c r="T77" s="34">
        <f ca="1">IF(OFFSET($X$25,COLUMN(V73)-COLUMN($X$25),ROW(V73)-ROW($X$25))="","",OFFSET($X$25,COLUMN(V73)-COLUMN($X$25),ROW(V73)-ROW($X$25)))</f>
      </c>
      <c r="U77" s="44">
        <f>IF(R77="","",IF(R77&gt;T77,"○",IF(R77&gt;=T77,"△","●")))</f>
      </c>
      <c r="V77" s="33">
        <f ca="1">IF(OFFSET($AD$29,COLUMN(AB73)-COLUMN($AD$29),ROW(AB73)-ROW($AD$29))="","",OFFSET($AD$29,COLUMN(AB73)-COLUMN($AD$29),ROW(AB73)-ROW($AD$29)))</f>
      </c>
      <c r="W77" s="16" t="s">
        <v>199</v>
      </c>
      <c r="X77" s="34">
        <f ca="1">IF(OFFSET($AB$29,COLUMN(Z73)-COLUMN($AB$29),ROW(Z73)-ROW($AB$29))="","",OFFSET($AB$29,COLUMN(Z73)-COLUMN($AB$29),ROW(Z73)-ROW($AB$29)))</f>
      </c>
      <c r="Y77" s="44">
        <f>IF(V77="","",IF(V77&gt;X77,"○",IF(V77&gt;=X77,"△","●")))</f>
      </c>
      <c r="Z77" s="33">
        <v>2</v>
      </c>
      <c r="AA77" s="16" t="s">
        <v>199</v>
      </c>
      <c r="AB77" s="34">
        <v>2</v>
      </c>
      <c r="AC77" s="44" t="str">
        <f>IF(Z77="","",IF(Z77&gt;AB77,"○",IF(Z77&gt;=AB77,"△","●")))</f>
        <v>△</v>
      </c>
      <c r="AD77" s="58"/>
      <c r="AE77" s="59"/>
      <c r="AF77" s="59"/>
      <c r="AG77" s="14">
        <f>IF(AD77="","",IF(AD77&gt;AF77,"○",IF(AD77&gt;=AF77,"△","●")))</f>
      </c>
      <c r="AH77" s="15">
        <v>0</v>
      </c>
      <c r="AI77" s="16" t="s">
        <v>199</v>
      </c>
      <c r="AJ77" s="17">
        <v>5</v>
      </c>
      <c r="AK77" s="44" t="str">
        <f>IF(AH77="","",IF(AH77&gt;AJ77,"○",IF(AH77&gt;=AJ77,"△","●")))</f>
        <v>●</v>
      </c>
      <c r="AL77" s="77"/>
      <c r="AM77" s="78"/>
      <c r="AN77" s="78"/>
      <c r="AO77" s="78"/>
      <c r="AP77" s="98"/>
      <c r="AQ77" s="99"/>
      <c r="AR77" s="100"/>
      <c r="AS77" s="78"/>
      <c r="AT77" s="101"/>
    </row>
    <row r="78" spans="1:46" ht="13.5" customHeight="1">
      <c r="A78" s="38"/>
      <c r="B78" s="21">
        <f ca="1">IF(OFFSET($H$10,COLUMN(F74)-COLUMN($H$10),ROW(F74)-ROW($H$10))="","",OFFSET($H$10,COLUMN(F74)-COLUMN($H$10),ROW(F74)-ROW($H$10)))</f>
      </c>
      <c r="C78" s="22"/>
      <c r="D78" s="22"/>
      <c r="E78" s="36"/>
      <c r="F78" s="41">
        <f ca="1">IF(OFFSET($L$14,COLUMN(J74)-COLUMN($L$14),ROW(J74)-ROW($L$14))="","",OFFSET($L$14,COLUMN(J74)-COLUMN($L$14),ROW(J74)-ROW($L$14)))</f>
      </c>
      <c r="G78" s="42"/>
      <c r="H78" s="42"/>
      <c r="I78" s="36"/>
      <c r="J78" s="41">
        <f ca="1">IF(OFFSET($P$18,COLUMN(N74)-COLUMN($P$18),ROW(N74)-ROW($P$18))="","",OFFSET($P$18,COLUMN(N74)-COLUMN($P$18),ROW(N74)-ROW($P$18)))</f>
      </c>
      <c r="K78" s="42"/>
      <c r="L78" s="42"/>
      <c r="M78" s="36"/>
      <c r="N78" s="60">
        <f ca="1">IF(OFFSET($T$22,COLUMN(R74)-COLUMN($T$22),ROW(R74)-ROW($T$22))="","",OFFSET($T$22,COLUMN(R74)-COLUMN($T$22),ROW(R74)-ROW($T$22)))</f>
      </c>
      <c r="O78" s="61"/>
      <c r="P78" s="61"/>
      <c r="Q78" s="36"/>
      <c r="R78" s="41">
        <f ca="1">IF(OFFSET($X$26,COLUMN(V74)-COLUMN($X$26),ROW(V74)-ROW($X$26))="","",OFFSET($X$26,COLUMN(V74)-COLUMN($X$26),ROW(V74)-ROW($X$26)))</f>
      </c>
      <c r="S78" s="42"/>
      <c r="T78" s="42"/>
      <c r="U78" s="36"/>
      <c r="V78" s="41">
        <f ca="1">IF(OFFSET($AB$30,COLUMN(Z74)-COLUMN($AB$30),ROW(Z74)-ROW($AB$30))="","",OFFSET($AB$30,COLUMN(Z74)-COLUMN($AB$30),ROW(Z74)-ROW($AB$30)))</f>
      </c>
      <c r="W78" s="42"/>
      <c r="X78" s="42"/>
      <c r="Y78" s="36"/>
      <c r="Z78" s="41">
        <f ca="1">IF(OFFSET($AF$34,COLUMN(AD74)-COLUMN($AF$34),ROW(AD74)-ROW($AF$34))="","",OFFSET($AF$34,COLUMN(AD74)-COLUMN($AF$34),ROW(AD74)-ROW($AF$34)))</f>
      </c>
      <c r="AA78" s="42"/>
      <c r="AB78" s="42"/>
      <c r="AC78" s="36"/>
      <c r="AD78" s="18"/>
      <c r="AE78" s="19"/>
      <c r="AF78" s="19"/>
      <c r="AG78" s="20"/>
      <c r="AH78" s="21"/>
      <c r="AI78" s="22"/>
      <c r="AJ78" s="22"/>
      <c r="AK78" s="36"/>
      <c r="AL78" s="77"/>
      <c r="AM78" s="78"/>
      <c r="AN78" s="78"/>
      <c r="AO78" s="78"/>
      <c r="AP78" s="98"/>
      <c r="AQ78" s="99"/>
      <c r="AR78" s="100"/>
      <c r="AS78" s="78"/>
      <c r="AT78" s="101"/>
    </row>
    <row r="79" spans="1:46" ht="13.5" customHeight="1">
      <c r="A79" s="38"/>
      <c r="B79" s="33">
        <f ca="1">IF(OFFSET($J$11,COLUMN($J$11)-COLUMN($J$11),ROW(H75)-ROW($J$11))="","",OFFSET($J$11,COLUMN($J$11)-COLUMN($J$11),ROW(H75)-ROW($J$11)))</f>
      </c>
      <c r="C79" s="16" t="s">
        <v>199</v>
      </c>
      <c r="D79" s="34">
        <f ca="1">IF(OFFSET($H$11,COLUMN(F75)-COLUMN($H$11),ROW(F75)-ROW($H$11))="","",OFFSET($H$11,COLUMN(F75)-COLUMN($H$11),ROW(F75)-ROW($H$11)))</f>
      </c>
      <c r="E79" s="37">
        <f>IF(B79="","",IF(B79&gt;D79,"○",IF(B79&gt;=D79,"△","●")))</f>
      </c>
      <c r="F79" s="45">
        <f ca="1">IF(OFFSET($N$15,COLUMN($N$15)-COLUMN($N$15),ROW(L75)-ROW($N$15))="","",OFFSET($N$15,COLUMN($N$15)-COLUMN($N$15),ROW(L75)-ROW($N$15)))</f>
      </c>
      <c r="G79" s="28" t="s">
        <v>199</v>
      </c>
      <c r="H79" s="46">
        <f ca="1">IF(OFFSET($L$15,COLUMN(J75)-COLUMN($L$15),ROW(J75)-ROW($L$15))="","",OFFSET($L$15,COLUMN(J75)-COLUMN($L$15),ROW(J75)-ROW($L$15)))</f>
      </c>
      <c r="I79" s="37">
        <f>IF(F79="","",IF(F79&gt;H79,"○",IF(F79&gt;=H79,"△","●")))</f>
      </c>
      <c r="J79" s="45">
        <f ca="1">IF(OFFSET($R$19,COLUMN(P75)-COLUMN($R$19),ROW(P75)-ROW($R$19))="","",OFFSET($R$19,COLUMN(P75)-COLUMN($R$19),ROW(P75)-ROW($R$19)))</f>
      </c>
      <c r="K79" s="28" t="s">
        <v>199</v>
      </c>
      <c r="L79" s="46">
        <f ca="1">IF(OFFSET($P$19,COLUMN(N75)-COLUMN($P$19),ROW(N75)-ROW($P$19))="","",OFFSET($P$19,COLUMN(N75)-COLUMN($P$19),ROW(N75)-ROW($P$19)))</f>
      </c>
      <c r="M79" s="37">
        <f>IF(J79="","",IF(J79&gt;L79,"○",IF(J79&gt;=L79,"△","●")))</f>
      </c>
      <c r="N79" s="45">
        <f ca="1">IF(OFFSET($V$23,COLUMN(T75)-COLUMN($V$23),ROW(T75)-ROW($V$23))="","",OFFSET($V$23,COLUMN(T75)-COLUMN($V$23),ROW(T75)-ROW($V$23)))</f>
      </c>
      <c r="O79" s="28" t="s">
        <v>199</v>
      </c>
      <c r="P79" s="46">
        <f ca="1">IF(OFFSET($T$23,COLUMN(R75)-COLUMN($T$23),ROW(R75)-ROW($T$23))="","",OFFSET($T$23,COLUMN(R75)-COLUMN($T$23),ROW(R75)-ROW($T$23)))</f>
      </c>
      <c r="Q79" s="37">
        <f>IF(N79="","",IF(N79&gt;P79,"○",IF(N79&gt;=P79,"△","●")))</f>
      </c>
      <c r="R79" s="45">
        <f ca="1">IF(OFFSET($Z$27,COLUMN(X75)-COLUMN($Z$27),ROW(X75)-ROW($Z$27))="","",OFFSET($Z$27,COLUMN(X75)-COLUMN($Z$27),ROW(X75)-ROW($Z$27)))</f>
      </c>
      <c r="S79" s="28" t="s">
        <v>199</v>
      </c>
      <c r="T79" s="46">
        <f ca="1">IF(OFFSET($T$23,COLUMN(V75)-COLUMN($T$23),ROW(V75)-ROW($T$23))="","",OFFSET($T$23,COLUMN(V75)-COLUMN($T$23),ROW(V75)-ROW($T$23)))</f>
      </c>
      <c r="U79" s="37">
        <f>IF(R79="","",IF(R79&gt;T79,"○",IF(R79&gt;=T79,"△","●")))</f>
      </c>
      <c r="V79" s="45">
        <f ca="1">IF(OFFSET($AD$31,COLUMN(AB75)-COLUMN($AD$31),ROW(AB75)-ROW($AD$31))="","",OFFSET($AD$31,COLUMN(AB75)-COLUMN($AD$31),ROW(AB75)-ROW($AD$31)))</f>
      </c>
      <c r="W79" s="28" t="s">
        <v>199</v>
      </c>
      <c r="X79" s="46">
        <f ca="1">IF(OFFSET($T$23,COLUMN(Z75)-COLUMN($T$23),ROW(Z75)-ROW($T$23))="","",OFFSET($T$23,COLUMN(Z75)-COLUMN($T$23),ROW(Z75)-ROW($T$23)))</f>
      </c>
      <c r="Y79" s="37">
        <f>IF(V79="","",IF(V79&gt;X79,"○",IF(V79&gt;=X79,"△","●")))</f>
      </c>
      <c r="Z79" s="45">
        <f ca="1">IF(OFFSET($AH$35,COLUMN(AF75)-COLUMN($AH$35),ROW(AF75)-ROW($AH$35))="","",OFFSET($AH$35,COLUMN(AF75)-COLUMN($AH$35),ROW(AF75)-ROW($AH$35)))</f>
      </c>
      <c r="AA79" s="28" t="s">
        <v>199</v>
      </c>
      <c r="AB79" s="46">
        <f ca="1">IF(OFFSET($T$23,COLUMN(AD75)-COLUMN($T$23),ROW(AD75)-ROW($T$23))="","",OFFSET($T$23,COLUMN(AD75)-COLUMN($T$23),ROW(AD75)-ROW($T$23)))</f>
      </c>
      <c r="AC79" s="37">
        <f>IF(Z79="","",IF(Z79&gt;AB79,"○",IF(Z79&gt;=AB79,"△","●")))</f>
      </c>
      <c r="AD79" s="69"/>
      <c r="AE79" s="24"/>
      <c r="AF79" s="70"/>
      <c r="AG79" s="26">
        <f>IF(AD79="","",IF(AD79&gt;AF79,"○",IF(AD79&gt;=AF79,"△","●")))</f>
      </c>
      <c r="AH79" s="27"/>
      <c r="AI79" s="28" t="s">
        <v>199</v>
      </c>
      <c r="AJ79" s="29"/>
      <c r="AK79" s="37">
        <f>IF(AH79="","",IF(AH79&gt;AJ79,"○",IF(AH79&gt;=AJ79,"△","●")))</f>
      </c>
      <c r="AL79" s="77"/>
      <c r="AM79" s="78"/>
      <c r="AN79" s="78"/>
      <c r="AO79" s="78"/>
      <c r="AP79" s="98"/>
      <c r="AQ79" s="99"/>
      <c r="AR79" s="100"/>
      <c r="AS79" s="78"/>
      <c r="AT79" s="101"/>
    </row>
    <row r="80" spans="1:46" ht="13.5" customHeight="1">
      <c r="A80" s="38" t="str">
        <f>'リーグ組合せ'!D19</f>
        <v>スカーボ</v>
      </c>
      <c r="B80" s="30">
        <f ca="1">IF(OFFSET($H$8,COLUMN(F76)-COLUMN($H$8),ROW(F76)-ROW($H$8))="","",OFFSET($H$8,COLUMN(F76)-COLUMN($H$8),ROW(F76)-ROW($H$8)))</f>
      </c>
      <c r="C80" s="31"/>
      <c r="D80" s="31"/>
      <c r="E80" s="47"/>
      <c r="F80" s="39">
        <f ca="1">IF(OFFSET($L$12,COLUMN(J76)-COLUMN($L$12),ROW(J76)-ROW($L$12))="","",OFFSET($L$12,COLUMN(J76)-COLUMN($L$12),ROW(J76)-ROW($L$12)))</f>
      </c>
      <c r="G80" s="40"/>
      <c r="H80" s="40"/>
      <c r="I80" s="47"/>
      <c r="J80" s="39">
        <f ca="1">IF(OFFSET($P$16,COLUMN(N76)-COLUMN($P$16),ROW(N76)-ROW($P$16))="","",OFFSET($P$16,COLUMN(N76)-COLUMN($P$16),ROW(N76)-ROW($P$16)))</f>
      </c>
      <c r="K80" s="40"/>
      <c r="L80" s="40"/>
      <c r="M80" s="47"/>
      <c r="N80" s="30">
        <f ca="1">IF(OFFSET($T$20,COLUMN(R76)-COLUMN($T$20),ROW(R76)-ROW($T$20))="","",OFFSET($T$20,COLUMN(R76)-COLUMN($T$20),ROW(R76)-ROW($T$20)))</f>
      </c>
      <c r="O80" s="31"/>
      <c r="P80" s="31"/>
      <c r="Q80" s="47"/>
      <c r="R80" s="30">
        <f ca="1">IF(OFFSET($X$24,COLUMN(V76)-COLUMN($X$24),ROW(V76)-ROW($X$24))="","",OFFSET($X$24,COLUMN(V76)-COLUMN($X$24),ROW(V76)-ROW($X$24)))</f>
      </c>
      <c r="S80" s="31"/>
      <c r="T80" s="31"/>
      <c r="U80" s="47"/>
      <c r="V80" s="30">
        <f ca="1">IF(OFFSET($AB$28,COLUMN(Z76)-COLUMN($AB$28),ROW(Z76)-ROW($AB$28))="","",OFFSET($AB$28,COLUMN(Z76)-COLUMN($AB$28),ROW(Z76)-ROW($AB$28)))</f>
      </c>
      <c r="W80" s="31"/>
      <c r="X80" s="31"/>
      <c r="Y80" s="47"/>
      <c r="Z80" s="30">
        <f ca="1">IF(OFFSET($AF$32,COLUMN(AD76)-COLUMN($AF$32),ROW(AD76)-ROW($AF$32))="","",OFFSET($AF$32,COLUMN(AD76)-COLUMN($AF$32),ROW(AD76)-ROW($AF$32)))</f>
      </c>
      <c r="AA80" s="31"/>
      <c r="AB80" s="31"/>
      <c r="AC80" s="47"/>
      <c r="AD80" s="30">
        <f ca="1">IF(OFFSET($AJ$36,COLUMN(AH76)-COLUMN($AJ$36),ROW(AH76)-ROW($AJ$36))="","",OFFSET($AJ$36,COLUMN(AH76)-COLUMN($AJ$36),ROW(AH76)-ROW($AJ$36)))</f>
      </c>
      <c r="AE80" s="31"/>
      <c r="AF80" s="31"/>
      <c r="AG80" s="47"/>
      <c r="AH80" s="79"/>
      <c r="AI80" s="80"/>
      <c r="AJ80" s="80"/>
      <c r="AK80" s="81"/>
      <c r="AL80" s="77">
        <f>SUM(AM80:AO81)</f>
        <v>0</v>
      </c>
      <c r="AM80" s="78"/>
      <c r="AN80" s="78"/>
      <c r="AO80" s="78"/>
      <c r="AP80" s="98" t="e">
        <f>AH81+AH83+AD81+AD83+Z81+Z83+V83+V81+R83+R81+N83+N81+J83+J81+F83+F81+B83+B81</f>
        <v>#VALUE!</v>
      </c>
      <c r="AQ80" s="99" t="e">
        <f>AJ83+AJ81+AF83+AF81+AB83+AB81+X83+X81+T83+T81+P83+P81+L83+L81+H83+H81+D83+D81</f>
        <v>#VALUE!</v>
      </c>
      <c r="AR80" s="100" t="e">
        <f>AP80-AQ80</f>
        <v>#VALUE!</v>
      </c>
      <c r="AS80" s="78">
        <f>SUM(AM82:AO83)</f>
        <v>0</v>
      </c>
      <c r="AT80" s="101"/>
    </row>
    <row r="81" spans="1:46" ht="13.5" customHeight="1">
      <c r="A81" s="38"/>
      <c r="B81" s="33">
        <f ca="1">IF(OFFSET($J$9,COLUMN($J$9)-COLUMN($J$9),ROW(H77)-ROW($J$9))="","",OFFSET($J$9,COLUMN($J$9)-COLUMN($J$9),ROW(H77)-ROW($J$9)))</f>
      </c>
      <c r="C81" s="16" t="s">
        <v>199</v>
      </c>
      <c r="D81" s="34">
        <f ca="1">IF(OFFSET($H$9,COLUMN(F77)-COLUMN($H$9),ROW(F77)-ROW($H$9))="","",OFFSET($H$9,COLUMN(F77)-COLUMN($H$9),ROW(F77)-ROW($H$9)))</f>
      </c>
      <c r="E81" s="44">
        <f>IF(B81="","",IF(B81&gt;D81,"○",IF(B81&gt;=D81,"△","●")))</f>
      </c>
      <c r="F81" s="33">
        <f ca="1">IF(OFFSET($N$13,COLUMN($N$13)-COLUMN($N$13),ROW(L77)-ROW($N$13))="","",OFFSET($N$13,COLUMN($N$13)-COLUMN($N$13),ROW(L77)-ROW($N$13)))</f>
      </c>
      <c r="G81" s="16" t="s">
        <v>199</v>
      </c>
      <c r="H81" s="34">
        <f ca="1">IF(OFFSET($L$13,COLUMN(J77)-COLUMN($L$13),ROW(J77)-ROW($L$13))="","",OFFSET($L$13,COLUMN(J77)-COLUMN($L$13),ROW(J77)-ROW($L$13)))</f>
      </c>
      <c r="I81" s="44">
        <f>IF(F81="","",IF(F81&gt;H81,"○",IF(F81&gt;=H81,"△","●")))</f>
      </c>
      <c r="J81" s="33">
        <f ca="1">IF(OFFSET($R$17,COLUMN(P77)-COLUMN($R$17),ROW(P77)-ROW($R$17))="","",OFFSET($R$17,COLUMN(P77)-COLUMN($R$17),ROW(P77)-ROW($R$17)))</f>
      </c>
      <c r="K81" s="16" t="s">
        <v>199</v>
      </c>
      <c r="L81" s="34">
        <f ca="1">IF(OFFSET($P$17,COLUMN(N77)-COLUMN($P$17),ROW(N77)-ROW($P$17))="","",OFFSET($P$17,COLUMN(N77)-COLUMN($P$17),ROW(N77)-ROW($P$17)))</f>
      </c>
      <c r="M81" s="44">
        <f>IF(J81="","",IF(J81&gt;L81,"○",IF(J81&gt;=L81,"△","●")))</f>
      </c>
      <c r="N81" s="33">
        <f ca="1">IF(OFFSET($V$21,COLUMN(T77)-COLUMN($V$21),ROW(T77)-ROW($V$21))="","",OFFSET($V$21,COLUMN(T77)-COLUMN($V$21),ROW(T77)-ROW($V$21)))</f>
      </c>
      <c r="O81" s="16" t="s">
        <v>199</v>
      </c>
      <c r="P81" s="34">
        <f ca="1">IF(OFFSET($T$21,COLUMN(R77)-COLUMN($T$21),ROW(R77)-ROW($T$21))="","",OFFSET($T$21,COLUMN(R77)-COLUMN($T$21),ROW(R77)-ROW($T$21)))</f>
      </c>
      <c r="Q81" s="44">
        <f>IF(N81="","",IF(N81&gt;P81,"○",IF(N81&gt;=P81,"△","●")))</f>
      </c>
      <c r="R81" s="33">
        <f ca="1">IF(OFFSET($Z$25,COLUMN(X77)-COLUMN($Z$25),ROW(X77)-ROW($Z$25))="","",OFFSET($Z$25,COLUMN(X77)-COLUMN($Z$25),ROW(X77)-ROW($Z$25)))</f>
      </c>
      <c r="S81" s="16" t="s">
        <v>199</v>
      </c>
      <c r="T81" s="34">
        <f ca="1">IF(OFFSET($X$25,COLUMN(V77)-COLUMN($X$25),ROW(V77)-ROW($X$25))="","",OFFSET($X$25,COLUMN(V77)-COLUMN($X$25),ROW(V77)-ROW($X$25)))</f>
      </c>
      <c r="U81" s="44">
        <f>IF(R81="","",IF(R81&gt;T81,"○",IF(R81&gt;=T81,"△","●")))</f>
      </c>
      <c r="V81" s="33">
        <f ca="1">IF(OFFSET($AD$29,COLUMN(AB77)-COLUMN($AD$29),ROW(AB77)-ROW($AD$29))="","",OFFSET($AD$29,COLUMN(AB77)-COLUMN($AD$29),ROW(AB77)-ROW($AD$29)))</f>
      </c>
      <c r="W81" s="16" t="s">
        <v>199</v>
      </c>
      <c r="X81" s="34">
        <f ca="1">IF(OFFSET($AB$29,COLUMN(Z77)-COLUMN($AB$29),ROW(Z77)-ROW($AB$29))="","",OFFSET($AB$29,COLUMN(Z77)-COLUMN($AB$29),ROW(Z77)-ROW($AB$29)))</f>
      </c>
      <c r="Y81" s="44">
        <f>IF(V81="","",IF(V81&gt;X81,"○",IF(V81&gt;=X81,"△","●")))</f>
      </c>
      <c r="Z81" s="33">
        <v>2</v>
      </c>
      <c r="AA81" s="16" t="s">
        <v>199</v>
      </c>
      <c r="AB81" s="34">
        <v>0</v>
      </c>
      <c r="AC81" s="44" t="str">
        <f>IF(Z81="","",IF(Z81&gt;AB81,"○",IF(Z81&gt;=AB81,"△","●")))</f>
        <v>○</v>
      </c>
      <c r="AD81" s="33">
        <v>5</v>
      </c>
      <c r="AE81" s="16" t="s">
        <v>199</v>
      </c>
      <c r="AF81" s="34">
        <v>0</v>
      </c>
      <c r="AG81" s="44" t="str">
        <f>IF(AD81="","",IF(AD81&gt;AF81,"○",IF(AD81&gt;=AF81,"△","●")))</f>
        <v>○</v>
      </c>
      <c r="AH81" s="11"/>
      <c r="AI81" s="12"/>
      <c r="AJ81" s="13"/>
      <c r="AK81" s="14">
        <f>IF(AH81="","",IF(AH81&gt;AJ81,"○",IF(AH81&gt;=AJ81,"△","●")))</f>
      </c>
      <c r="AL81" s="77"/>
      <c r="AM81" s="78"/>
      <c r="AN81" s="78"/>
      <c r="AO81" s="78"/>
      <c r="AP81" s="98"/>
      <c r="AQ81" s="99"/>
      <c r="AR81" s="100"/>
      <c r="AS81" s="78"/>
      <c r="AT81" s="101"/>
    </row>
    <row r="82" spans="1:46" ht="13.5" customHeight="1">
      <c r="A82" s="38"/>
      <c r="B82" s="21">
        <f ca="1">IF(OFFSET($H$10,COLUMN(F78)-COLUMN($H$10),ROW(F78)-ROW($H$10))="","",OFFSET($H$10,COLUMN(F78)-COLUMN($H$10),ROW(F78)-ROW($H$10)))</f>
      </c>
      <c r="C82" s="22"/>
      <c r="D82" s="22"/>
      <c r="E82" s="36"/>
      <c r="F82" s="41">
        <f ca="1">IF(OFFSET($L$14,COLUMN(J78)-COLUMN($L$14),ROW(J78)-ROW($L$14))="","",OFFSET($L$14,COLUMN(J78)-COLUMN($L$14),ROW(J78)-ROW($L$14)))</f>
      </c>
      <c r="G82" s="42"/>
      <c r="H82" s="42"/>
      <c r="I82" s="36"/>
      <c r="J82" s="41">
        <f ca="1">IF(OFFSET($P$18,COLUMN(N78)-COLUMN($P$18),ROW(N78)-ROW($P$18))="","",OFFSET($P$18,COLUMN(N78)-COLUMN($P$18),ROW(N78)-ROW($P$18)))</f>
      </c>
      <c r="K82" s="42"/>
      <c r="L82" s="42"/>
      <c r="M82" s="36"/>
      <c r="N82" s="60">
        <f ca="1">IF(OFFSET($T$22,COLUMN(R78)-COLUMN($T$22),ROW(R78)-ROW($T$22))="","",OFFSET($T$22,COLUMN(R78)-COLUMN($T$22),ROW(R78)-ROW($T$22)))</f>
      </c>
      <c r="O82" s="61"/>
      <c r="P82" s="61"/>
      <c r="Q82" s="36"/>
      <c r="R82" s="41">
        <f ca="1">IF(OFFSET($X$26,COLUMN(V78)-COLUMN($X$26),ROW(V78)-ROW($X$26))="","",OFFSET($X$26,COLUMN(V78)-COLUMN($X$26),ROW(V78)-ROW($X$26)))</f>
      </c>
      <c r="S82" s="42"/>
      <c r="T82" s="42"/>
      <c r="U82" s="36"/>
      <c r="V82" s="41">
        <f ca="1">IF(OFFSET($AB$30,COLUMN(Z78)-COLUMN($AB$30),ROW(Z78)-ROW($AB$30))="","",OFFSET($AB$30,COLUMN(Z78)-COLUMN($AB$30),ROW(Z78)-ROW($AB$30)))</f>
      </c>
      <c r="W82" s="42"/>
      <c r="X82" s="42"/>
      <c r="Y82" s="36"/>
      <c r="Z82" s="41">
        <f ca="1">IF(OFFSET($AF$34,COLUMN(AD78)-COLUMN($AF$34),ROW(AD78)-ROW($AF$34))="","",OFFSET($AF$34,COLUMN(AD78)-COLUMN($AF$34),ROW(AD78)-ROW($AF$34)))</f>
      </c>
      <c r="AA82" s="42"/>
      <c r="AB82" s="42"/>
      <c r="AC82" s="36"/>
      <c r="AD82" s="60">
        <f ca="1">IF(OFFSET($AJ$38,COLUMN(AH78)-COLUMN($AJ$38),ROW(AH78)-ROW($AJ$38))="","",OFFSET($AJ$38,COLUMN(AH78)-COLUMN($AJ$38),ROW(AH78)-ROW($AJ$38)))</f>
      </c>
      <c r="AE82" s="61"/>
      <c r="AF82" s="61"/>
      <c r="AG82" s="36"/>
      <c r="AH82" s="18"/>
      <c r="AI82" s="19"/>
      <c r="AJ82" s="19"/>
      <c r="AK82" s="20"/>
      <c r="AL82" s="77"/>
      <c r="AM82" s="78"/>
      <c r="AN82" s="78"/>
      <c r="AO82" s="78"/>
      <c r="AP82" s="98"/>
      <c r="AQ82" s="99"/>
      <c r="AR82" s="100"/>
      <c r="AS82" s="78"/>
      <c r="AT82" s="101"/>
    </row>
    <row r="83" spans="1:46" ht="13.5" customHeight="1">
      <c r="A83" s="38"/>
      <c r="B83" s="48">
        <f ca="1">IF(OFFSET($J$11,COLUMN($J$11)-COLUMN($J$11),ROW(H79)-ROW($J$11))="","",OFFSET($J$11,COLUMN($J$11)-COLUMN($J$11),ROW(H79)-ROW($J$11)))</f>
      </c>
      <c r="C83" s="49" t="s">
        <v>199</v>
      </c>
      <c r="D83" s="50">
        <f ca="1">IF(OFFSET($H$11,COLUMN(F79)-COLUMN($H$11),ROW(F79)-ROW($H$11))="","",OFFSET($H$11,COLUMN(F79)-COLUMN($H$11),ROW(F79)-ROW($H$11)))</f>
      </c>
      <c r="E83" s="51">
        <f>IF(B83="","",IF(B83&gt;D83,"○",IF(B83&gt;=D83,"△","●")))</f>
      </c>
      <c r="F83" s="48">
        <f ca="1">IF(OFFSET($N$15,COLUMN($N$15)-COLUMN($N$15),ROW(L79)-ROW($N$15))="","",OFFSET($N$15,COLUMN($N$15)-COLUMN($N$15),ROW(L79)-ROW($N$15)))</f>
      </c>
      <c r="G83" s="49" t="s">
        <v>199</v>
      </c>
      <c r="H83" s="50">
        <f ca="1">IF(OFFSET($L$15,COLUMN(J79)-COLUMN($L$15),ROW(J79)-ROW($L$15))="","",OFFSET($L$15,COLUMN(J79)-COLUMN($L$15),ROW(J79)-ROW($L$15)))</f>
      </c>
      <c r="I83" s="51">
        <f>IF(F83="","",IF(F83&gt;H83,"○",IF(F83&gt;=H83,"△","●")))</f>
      </c>
      <c r="J83" s="48">
        <f ca="1">IF(OFFSET($R$19,COLUMN(P79)-COLUMN($R$19),ROW(P79)-ROW($R$19))="","",OFFSET($R$19,COLUMN(P79)-COLUMN($R$19),ROW(P79)-ROW($R$19)))</f>
      </c>
      <c r="K83" s="49" t="s">
        <v>199</v>
      </c>
      <c r="L83" s="50">
        <f ca="1">IF(OFFSET($P$19,COLUMN(N79)-COLUMN($P$19),ROW(N79)-ROW($P$19))="","",OFFSET($P$19,COLUMN(N79)-COLUMN($P$19),ROW(N79)-ROW($P$19)))</f>
      </c>
      <c r="M83" s="51">
        <f>IF(J83="","",IF(J83&gt;L83,"○",IF(J83&gt;=L83,"△","●")))</f>
      </c>
      <c r="N83" s="48">
        <f ca="1">IF(OFFSET($V$23,COLUMN(T79)-COLUMN($V$23),ROW(T79)-ROW($V$23))="","",OFFSET($V$23,COLUMN(T79)-COLUMN($V$23),ROW(T79)-ROW($V$23)))</f>
      </c>
      <c r="O83" s="49" t="s">
        <v>199</v>
      </c>
      <c r="P83" s="50">
        <f ca="1">IF(OFFSET($T$23,COLUMN(R79)-COLUMN($T$23),ROW(R79)-ROW($T$23))="","",OFFSET($T$23,COLUMN(R79)-COLUMN($T$23),ROW(R79)-ROW($T$23)))</f>
      </c>
      <c r="Q83" s="51">
        <f>IF(N83="","",IF(N83&gt;P83,"○",IF(N83&gt;=P83,"△","●")))</f>
      </c>
      <c r="R83" s="48">
        <f ca="1">IF(OFFSET($Z$27,COLUMN(X79)-COLUMN($Z$27),ROW(X79)-ROW($Z$27))="","",OFFSET($Z$27,COLUMN(X79)-COLUMN($Z$27),ROW(X79)-ROW($Z$27)))</f>
      </c>
      <c r="S83" s="49" t="s">
        <v>199</v>
      </c>
      <c r="T83" s="50">
        <f ca="1">IF(OFFSET($T$23,COLUMN(V79)-COLUMN($T$23),ROW(V79)-ROW($T$23))="","",OFFSET($T$23,COLUMN(V79)-COLUMN($T$23),ROW(V79)-ROW($T$23)))</f>
      </c>
      <c r="U83" s="51">
        <f>IF(R83="","",IF(R83&gt;T83,"○",IF(R83&gt;=T83,"△","●")))</f>
      </c>
      <c r="V83" s="48">
        <f ca="1">IF(OFFSET($AD$31,COLUMN(AB79)-COLUMN($AD$31),ROW(AB79)-ROW($AD$31))="","",OFFSET($AD$31,COLUMN(AB79)-COLUMN($AD$31),ROW(AB79)-ROW($AD$31)))</f>
      </c>
      <c r="W83" s="49" t="s">
        <v>199</v>
      </c>
      <c r="X83" s="50">
        <f ca="1">IF(OFFSET($T$23,COLUMN(Z79)-COLUMN($T$23),ROW(Z79)-ROW($T$23))="","",OFFSET($T$23,COLUMN(Z79)-COLUMN($T$23),ROW(Z79)-ROW($T$23)))</f>
      </c>
      <c r="Y83" s="51">
        <f>IF(V83="","",IF(V83&gt;X83,"○",IF(V83&gt;=X83,"△","●")))</f>
      </c>
      <c r="Z83" s="48">
        <f ca="1">IF(OFFSET($AH$35,COLUMN(AF79)-COLUMN($AH$35),ROW(AF79)-ROW($AH$35))="","",OFFSET($AH$35,COLUMN(AF79)-COLUMN($AH$35),ROW(AF79)-ROW($AH$35)))</f>
      </c>
      <c r="AA83" s="49" t="s">
        <v>199</v>
      </c>
      <c r="AB83" s="50">
        <f ca="1">IF(OFFSET($T$23,COLUMN(AD79)-COLUMN($T$23),ROW(AD79)-ROW($T$23))="","",OFFSET($T$23,COLUMN(AD79)-COLUMN($T$23),ROW(AD79)-ROW($T$23)))</f>
      </c>
      <c r="AC83" s="51">
        <f>IF(Z83="","",IF(Z83&gt;AB83,"○",IF(Z83&gt;=AB83,"△","●")))</f>
      </c>
      <c r="AD83" s="48">
        <f ca="1">IF(OFFSET($AL$39,COLUMN(AJ79)-COLUMN($AL$39),ROW(AJ79)-ROW($AL$39))="","",OFFSET($AL$39,COLUMN(AJ79)-COLUMN($AL$39),ROW(AJ79)-ROW($AL$39)))</f>
      </c>
      <c r="AE83" s="49" t="s">
        <v>199</v>
      </c>
      <c r="AF83" s="50">
        <f ca="1">IF(OFFSET($T$23,COLUMN(AH79)-COLUMN($T$23),ROW(AH79)-ROW($T$23))="","",OFFSET($T$23,COLUMN(AH79)-COLUMN($T$23),ROW(AH79)-ROW($T$23)))</f>
      </c>
      <c r="AG83" s="51">
        <f>IF(AD83="","",IF(AD83&gt;AF83,"○",IF(AD83&gt;=AF83,"△","●")))</f>
      </c>
      <c r="AH83" s="82"/>
      <c r="AI83" s="83"/>
      <c r="AJ83" s="84"/>
      <c r="AK83" s="85">
        <f>IF(AH83="","",IF(AH83&gt;AJ83,"○",IF(AH83&gt;=AJ83,"△","●")))</f>
      </c>
      <c r="AL83" s="86"/>
      <c r="AM83" s="87"/>
      <c r="AN83" s="87"/>
      <c r="AO83" s="87"/>
      <c r="AP83" s="105"/>
      <c r="AQ83" s="106"/>
      <c r="AR83" s="107"/>
      <c r="AS83" s="87"/>
      <c r="AT83" s="108"/>
    </row>
    <row r="84" spans="34:37" ht="13.5">
      <c r="AH84" s="88"/>
      <c r="AI84" s="88"/>
      <c r="AJ84" s="88"/>
      <c r="AK84" s="88"/>
    </row>
    <row r="85" spans="7:28" ht="13.5">
      <c r="G85" s="2" t="s">
        <v>202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7:28" ht="27" customHeight="1"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8" spans="1:46" ht="13.5">
      <c r="A88" s="3"/>
      <c r="B88" s="3" t="str">
        <f>A90</f>
        <v>中部</v>
      </c>
      <c r="C88" s="3"/>
      <c r="D88" s="3"/>
      <c r="E88" s="3"/>
      <c r="F88" s="3" t="str">
        <f>A94</f>
        <v>金竜</v>
      </c>
      <c r="G88" s="3"/>
      <c r="H88" s="3"/>
      <c r="I88" s="3"/>
      <c r="J88" s="3" t="str">
        <f>A98</f>
        <v>関さくら</v>
      </c>
      <c r="K88" s="3"/>
      <c r="L88" s="3"/>
      <c r="M88" s="3"/>
      <c r="N88" s="3" t="str">
        <f>A102</f>
        <v>坂祝</v>
      </c>
      <c r="O88" s="3"/>
      <c r="P88" s="3"/>
      <c r="Q88" s="3"/>
      <c r="R88" s="3" t="str">
        <f>A106</f>
        <v>安桜</v>
      </c>
      <c r="S88" s="3"/>
      <c r="T88" s="3"/>
      <c r="U88" s="3"/>
      <c r="V88" s="3" t="str">
        <f>A110</f>
        <v>下有知</v>
      </c>
      <c r="W88" s="3"/>
      <c r="X88" s="3"/>
      <c r="Y88" s="3"/>
      <c r="Z88" s="3" t="str">
        <f>A114</f>
        <v>ティグレイ</v>
      </c>
      <c r="AA88" s="3"/>
      <c r="AB88" s="3"/>
      <c r="AC88" s="3"/>
      <c r="AD88" s="116">
        <f>A118</f>
        <v>0</v>
      </c>
      <c r="AE88" s="116"/>
      <c r="AF88" s="116"/>
      <c r="AG88" s="116"/>
      <c r="AH88" s="116">
        <f>A122</f>
        <v>0</v>
      </c>
      <c r="AI88" s="116"/>
      <c r="AJ88" s="116"/>
      <c r="AK88" s="116"/>
      <c r="AL88" s="71" t="s">
        <v>195</v>
      </c>
      <c r="AM88" s="72" t="s">
        <v>120</v>
      </c>
      <c r="AN88" s="72" t="s">
        <v>121</v>
      </c>
      <c r="AO88" s="72" t="s">
        <v>122</v>
      </c>
      <c r="AP88" s="72" t="s">
        <v>123</v>
      </c>
      <c r="AQ88" s="89" t="s">
        <v>124</v>
      </c>
      <c r="AR88" s="72" t="s">
        <v>196</v>
      </c>
      <c r="AS88" s="72" t="s">
        <v>197</v>
      </c>
      <c r="AT88" s="90" t="s">
        <v>198</v>
      </c>
    </row>
    <row r="89" spans="1:46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117"/>
      <c r="AE89" s="117"/>
      <c r="AF89" s="117"/>
      <c r="AG89" s="117"/>
      <c r="AH89" s="117"/>
      <c r="AI89" s="117"/>
      <c r="AJ89" s="117"/>
      <c r="AK89" s="117"/>
      <c r="AL89" s="73"/>
      <c r="AM89" s="74"/>
      <c r="AN89" s="74"/>
      <c r="AO89" s="74"/>
      <c r="AP89" s="74"/>
      <c r="AQ89" s="91"/>
      <c r="AR89" s="92"/>
      <c r="AS89" s="74"/>
      <c r="AT89" s="93"/>
    </row>
    <row r="90" spans="1:46" ht="13.5" customHeight="1">
      <c r="A90" s="5" t="str">
        <f>'リーグ組合せ'!D20</f>
        <v>中部</v>
      </c>
      <c r="B90" s="6"/>
      <c r="C90" s="7"/>
      <c r="D90" s="7"/>
      <c r="E90" s="8"/>
      <c r="F90" s="9"/>
      <c r="G90" s="10"/>
      <c r="H90" s="10"/>
      <c r="I90" s="32"/>
      <c r="J90" s="9"/>
      <c r="K90" s="10"/>
      <c r="L90" s="10"/>
      <c r="M90" s="32"/>
      <c r="N90" s="9"/>
      <c r="O90" s="10"/>
      <c r="P90" s="10"/>
      <c r="Q90" s="32"/>
      <c r="R90" s="9"/>
      <c r="S90" s="10"/>
      <c r="T90" s="10"/>
      <c r="U90" s="32"/>
      <c r="V90" s="9"/>
      <c r="W90" s="10"/>
      <c r="X90" s="10"/>
      <c r="Y90" s="32"/>
      <c r="Z90" s="9"/>
      <c r="AA90" s="10"/>
      <c r="AB90" s="10"/>
      <c r="AC90" s="32"/>
      <c r="AD90" s="118"/>
      <c r="AE90" s="119"/>
      <c r="AF90" s="119"/>
      <c r="AG90" s="8"/>
      <c r="AH90" s="118"/>
      <c r="AI90" s="119"/>
      <c r="AJ90" s="119"/>
      <c r="AK90" s="8"/>
      <c r="AL90" s="75">
        <f>SUM(AM90:AO91)</f>
        <v>0</v>
      </c>
      <c r="AM90" s="76"/>
      <c r="AN90" s="76"/>
      <c r="AO90" s="76"/>
      <c r="AP90" s="94">
        <f>AH91+AH93+AD91+AD93+Z91+Z93+V93+V91+R93+R91+N93+N91+J93+J91+F93+F91+B93+B91</f>
        <v>5</v>
      </c>
      <c r="AQ90" s="95">
        <f>AJ93+AJ91+AF93+AF91+AB93+AB91+X93+X91+T93+T91+P93+P91+L93+L91+H93+H91+D93+D91</f>
        <v>4</v>
      </c>
      <c r="AR90" s="96">
        <f>AP90-AQ90</f>
        <v>1</v>
      </c>
      <c r="AS90" s="76">
        <f>SUM(AM92:AO93)</f>
        <v>0</v>
      </c>
      <c r="AT90" s="97"/>
    </row>
    <row r="91" spans="1:46" ht="13.5" customHeight="1">
      <c r="A91" s="5"/>
      <c r="B91" s="11"/>
      <c r="C91" s="12"/>
      <c r="D91" s="13"/>
      <c r="E91" s="14">
        <f>IF(B91="","",IF(B91&gt;D91,"○",IF(B91&gt;=D91,"△","●")))</f>
      </c>
      <c r="F91" s="15">
        <v>0</v>
      </c>
      <c r="G91" s="16" t="s">
        <v>199</v>
      </c>
      <c r="H91" s="17">
        <v>4</v>
      </c>
      <c r="I91" s="44" t="str">
        <f>IF(F91="","",IF(F91&gt;H91,"○",IF(F91&gt;=H91,"△","●")))</f>
        <v>●</v>
      </c>
      <c r="J91" s="15">
        <v>5</v>
      </c>
      <c r="K91" s="16" t="s">
        <v>199</v>
      </c>
      <c r="L91" s="17">
        <v>0</v>
      </c>
      <c r="M91" s="44" t="str">
        <f>IF(J91="","",IF(J91&gt;L91,"○",IF(J91&gt;=L91,"△","●")))</f>
        <v>○</v>
      </c>
      <c r="N91" s="15"/>
      <c r="O91" s="16" t="s">
        <v>199</v>
      </c>
      <c r="P91" s="17"/>
      <c r="Q91" s="44">
        <f>IF(N91="","",IF(N91&gt;P91,"○",IF(N91&gt;=P91,"△","●")))</f>
      </c>
      <c r="R91" s="15"/>
      <c r="S91" s="16" t="s">
        <v>199</v>
      </c>
      <c r="T91" s="17"/>
      <c r="U91" s="44">
        <f>IF(R91="","",IF(R91&gt;T91,"○",IF(R91&gt;=T91,"△","●")))</f>
      </c>
      <c r="V91" s="15"/>
      <c r="W91" s="16" t="s">
        <v>199</v>
      </c>
      <c r="X91" s="17"/>
      <c r="Y91" s="44">
        <f>IF(V91="","",IF(V91&gt;X91,"○",IF(V91&gt;=X91,"△","●")))</f>
      </c>
      <c r="Z91" s="15"/>
      <c r="AA91" s="16" t="s">
        <v>199</v>
      </c>
      <c r="AB91" s="17"/>
      <c r="AC91" s="44">
        <f>IF(Z91="","",IF(Z91&gt;AB91,"○",IF(Z91&gt;=AB91,"△","●")))</f>
      </c>
      <c r="AD91" s="11"/>
      <c r="AE91" s="12" t="s">
        <v>199</v>
      </c>
      <c r="AF91" s="13"/>
      <c r="AG91" s="14">
        <f>IF(AD91="","",IF(AD91&gt;AF91,"○",IF(AD91&gt;=AF91,"△","●")))</f>
      </c>
      <c r="AH91" s="11"/>
      <c r="AI91" s="12" t="s">
        <v>199</v>
      </c>
      <c r="AJ91" s="13"/>
      <c r="AK91" s="14">
        <f>IF(AH91="","",IF(AH91&gt;AJ91,"○",IF(AH91&gt;=AJ91,"△","●")))</f>
      </c>
      <c r="AL91" s="77"/>
      <c r="AM91" s="78"/>
      <c r="AN91" s="78"/>
      <c r="AO91" s="78"/>
      <c r="AP91" s="98"/>
      <c r="AQ91" s="99"/>
      <c r="AR91" s="100"/>
      <c r="AS91" s="78"/>
      <c r="AT91" s="101"/>
    </row>
    <row r="92" spans="1:46" ht="13.5" customHeight="1">
      <c r="A92" s="5"/>
      <c r="B92" s="18"/>
      <c r="C92" s="19"/>
      <c r="D92" s="19"/>
      <c r="E92" s="20"/>
      <c r="F92" s="21"/>
      <c r="G92" s="22"/>
      <c r="H92" s="22"/>
      <c r="I92" s="36"/>
      <c r="J92" s="21"/>
      <c r="K92" s="22"/>
      <c r="L92" s="22"/>
      <c r="M92" s="36"/>
      <c r="N92" s="21"/>
      <c r="O92" s="22"/>
      <c r="P92" s="22"/>
      <c r="Q92" s="36"/>
      <c r="R92" s="21"/>
      <c r="S92" s="22"/>
      <c r="T92" s="22"/>
      <c r="U92" s="36"/>
      <c r="V92" s="21"/>
      <c r="W92" s="22"/>
      <c r="X92" s="22"/>
      <c r="Y92" s="36"/>
      <c r="Z92" s="21"/>
      <c r="AA92" s="22"/>
      <c r="AB92" s="22"/>
      <c r="AC92" s="36"/>
      <c r="AD92" s="18"/>
      <c r="AE92" s="19"/>
      <c r="AF92" s="19"/>
      <c r="AG92" s="20"/>
      <c r="AH92" s="18"/>
      <c r="AI92" s="19"/>
      <c r="AJ92" s="19"/>
      <c r="AK92" s="20"/>
      <c r="AL92" s="77"/>
      <c r="AM92" s="78"/>
      <c r="AN92" s="78"/>
      <c r="AO92" s="78"/>
      <c r="AP92" s="98"/>
      <c r="AQ92" s="99"/>
      <c r="AR92" s="100"/>
      <c r="AS92" s="78"/>
      <c r="AT92" s="101"/>
    </row>
    <row r="93" spans="1:46" ht="13.5" customHeight="1">
      <c r="A93" s="5"/>
      <c r="B93" s="23"/>
      <c r="C93" s="24"/>
      <c r="D93" s="25"/>
      <c r="E93" s="26">
        <f>IF(B93="","",IF(B93&gt;D93,"○",IF(B93&gt;=D93,"△","●")))</f>
      </c>
      <c r="F93" s="27"/>
      <c r="G93" s="28" t="s">
        <v>199</v>
      </c>
      <c r="H93" s="29"/>
      <c r="I93" s="37">
        <f>IF(F93="","",IF(F93&gt;H93,"○",IF(F93&gt;=H93,"△","●")))</f>
      </c>
      <c r="J93" s="27"/>
      <c r="K93" s="28" t="s">
        <v>199</v>
      </c>
      <c r="L93" s="29"/>
      <c r="M93" s="37">
        <f>IF(J93="","",IF(J93&gt;L93,"○",IF(J93&gt;=L93,"△","●")))</f>
      </c>
      <c r="N93" s="27"/>
      <c r="O93" s="28" t="s">
        <v>199</v>
      </c>
      <c r="P93" s="29"/>
      <c r="Q93" s="37">
        <f>IF(N93="","",IF(N93&gt;P93,"○",IF(N93&gt;=P93,"△","●")))</f>
      </c>
      <c r="R93" s="27"/>
      <c r="S93" s="28" t="s">
        <v>199</v>
      </c>
      <c r="T93" s="29"/>
      <c r="U93" s="37">
        <f>IF(R93="","",IF(R93&gt;T93,"○",IF(R93&gt;=T93,"△","●")))</f>
      </c>
      <c r="V93" s="27"/>
      <c r="W93" s="28" t="s">
        <v>199</v>
      </c>
      <c r="X93" s="29"/>
      <c r="Y93" s="37">
        <f>IF(V93="","",IF(V93&gt;X93,"○",IF(V93&gt;=X93,"△","●")))</f>
      </c>
      <c r="Z93" s="27"/>
      <c r="AA93" s="28" t="s">
        <v>199</v>
      </c>
      <c r="AB93" s="29"/>
      <c r="AC93" s="37">
        <f>IF(Z93="","",IF(Z93&gt;AB93,"○",IF(Z93&gt;=AB93,"△","●")))</f>
      </c>
      <c r="AD93" s="69"/>
      <c r="AE93" s="24" t="s">
        <v>199</v>
      </c>
      <c r="AF93" s="70"/>
      <c r="AG93" s="26">
        <f>IF(AD93="","",IF(AD93&gt;AF93,"○",IF(AD93&gt;=AF93,"△","●")))</f>
      </c>
      <c r="AH93" s="69"/>
      <c r="AI93" s="24" t="s">
        <v>199</v>
      </c>
      <c r="AJ93" s="70"/>
      <c r="AK93" s="26">
        <f>IF(AH93="","",IF(AH93&gt;AJ93,"○",IF(AH93&gt;=AJ93,"△","●")))</f>
      </c>
      <c r="AL93" s="77"/>
      <c r="AM93" s="78"/>
      <c r="AN93" s="78"/>
      <c r="AO93" s="78"/>
      <c r="AP93" s="98"/>
      <c r="AQ93" s="99"/>
      <c r="AR93" s="100"/>
      <c r="AS93" s="78"/>
      <c r="AT93" s="101"/>
    </row>
    <row r="94" spans="1:46" ht="13.5" customHeight="1">
      <c r="A94" s="3" t="str">
        <f>'リーグ組合せ'!D21</f>
        <v>金竜</v>
      </c>
      <c r="B94" s="30">
        <f ca="1">IF(OFFSET($H$8,COLUMN(F90)-COLUMN($H$8),ROW(F90)-ROW($H$8))="","",OFFSET($H$8,COLUMN(F90)-COLUMN($H$8),ROW(F90)-ROW($H$8)))</f>
      </c>
      <c r="C94" s="31"/>
      <c r="D94" s="31"/>
      <c r="E94" s="32"/>
      <c r="F94" s="6"/>
      <c r="G94" s="7"/>
      <c r="H94" s="7"/>
      <c r="I94" s="8"/>
      <c r="J94" s="9"/>
      <c r="K94" s="10"/>
      <c r="L94" s="10"/>
      <c r="M94" s="32"/>
      <c r="N94" s="9"/>
      <c r="O94" s="10"/>
      <c r="P94" s="10"/>
      <c r="Q94" s="32"/>
      <c r="R94" s="9"/>
      <c r="S94" s="10"/>
      <c r="T94" s="10"/>
      <c r="U94" s="32"/>
      <c r="V94" s="9"/>
      <c r="W94" s="10"/>
      <c r="X94" s="10"/>
      <c r="Y94" s="32"/>
      <c r="Z94" s="9"/>
      <c r="AA94" s="10"/>
      <c r="AB94" s="10"/>
      <c r="AC94" s="32"/>
      <c r="AD94" s="118"/>
      <c r="AE94" s="119"/>
      <c r="AF94" s="119"/>
      <c r="AG94" s="8"/>
      <c r="AH94" s="118"/>
      <c r="AI94" s="119"/>
      <c r="AJ94" s="119"/>
      <c r="AK94" s="8"/>
      <c r="AL94" s="77">
        <f>SUM(AM94:AO95)</f>
        <v>0</v>
      </c>
      <c r="AM94" s="78"/>
      <c r="AN94" s="78"/>
      <c r="AO94" s="78"/>
      <c r="AP94" s="98" t="e">
        <f>AH95+AH97+AD95+AD97+Z95+Z97+V97+V95+R97+R95+N97+N95+J97+J95+F97+F95+B97+B95</f>
        <v>#VALUE!</v>
      </c>
      <c r="AQ94" s="99" t="e">
        <f>AJ97+AJ95+AF97+AF95+AB97+AB95+X97+X95+T97+T95+P97+P95+L97+L95+H97+H95+D97+D95</f>
        <v>#VALUE!</v>
      </c>
      <c r="AR94" s="100" t="e">
        <f>AP94-AQ94</f>
        <v>#VALUE!</v>
      </c>
      <c r="AS94" s="78">
        <f>SUM(AM96:AO97)</f>
        <v>0</v>
      </c>
      <c r="AT94" s="101"/>
    </row>
    <row r="95" spans="1:46" ht="13.5" customHeight="1">
      <c r="A95" s="5"/>
      <c r="B95" s="33">
        <v>4</v>
      </c>
      <c r="C95" s="16" t="s">
        <v>199</v>
      </c>
      <c r="D95" s="34">
        <v>0</v>
      </c>
      <c r="E95" s="35" t="str">
        <f>IF(B95="","",IF(B95&gt;D95,"○",IF(B95&gt;=D95,"△","●")))</f>
        <v>○</v>
      </c>
      <c r="F95" s="11"/>
      <c r="G95" s="12"/>
      <c r="H95" s="13"/>
      <c r="I95" s="14">
        <f>IF(F95="","",IF(F95&gt;H95,"○",IF(F95&gt;=H95,"△","●")))</f>
      </c>
      <c r="J95" s="15">
        <v>14</v>
      </c>
      <c r="K95" s="16" t="s">
        <v>199</v>
      </c>
      <c r="L95" s="17">
        <v>0</v>
      </c>
      <c r="M95" s="44" t="str">
        <f>IF(J95="","",IF(J95&gt;L95,"○",IF(J95&gt;=L95,"△","●")))</f>
        <v>○</v>
      </c>
      <c r="N95" s="15"/>
      <c r="O95" s="16" t="s">
        <v>199</v>
      </c>
      <c r="P95" s="17"/>
      <c r="Q95" s="44">
        <f>IF(N95="","",IF(N95&gt;P95,"○",IF(N95&gt;=P95,"△","●")))</f>
      </c>
      <c r="R95" s="15"/>
      <c r="S95" s="16" t="s">
        <v>199</v>
      </c>
      <c r="T95" s="17"/>
      <c r="U95" s="44">
        <f>IF(R95="","",IF(R95&gt;T95,"○",IF(R95&gt;=T95,"△","●")))</f>
      </c>
      <c r="V95" s="15"/>
      <c r="W95" s="16" t="s">
        <v>199</v>
      </c>
      <c r="X95" s="17"/>
      <c r="Y95" s="44">
        <f>IF(V95="","",IF(V95&gt;X95,"○",IF(V95&gt;=X95,"△","●")))</f>
      </c>
      <c r="Z95" s="15"/>
      <c r="AA95" s="16" t="s">
        <v>199</v>
      </c>
      <c r="AB95" s="17"/>
      <c r="AC95" s="44">
        <f>IF(Z95="","",IF(Z95&gt;AB95,"○",IF(Z95&gt;=AB95,"△","●")))</f>
      </c>
      <c r="AD95" s="11"/>
      <c r="AE95" s="12" t="s">
        <v>199</v>
      </c>
      <c r="AF95" s="13"/>
      <c r="AG95" s="14">
        <f>IF(AD95="","",IF(AD95&gt;AF95,"○",IF(AD95&gt;=AF95,"△","●")))</f>
      </c>
      <c r="AH95" s="11"/>
      <c r="AI95" s="12" t="s">
        <v>199</v>
      </c>
      <c r="AJ95" s="13"/>
      <c r="AK95" s="14">
        <f>IF(AH95="","",IF(AH95&gt;AJ95,"○",IF(AH95&gt;=AJ95,"△","●")))</f>
      </c>
      <c r="AL95" s="77"/>
      <c r="AM95" s="78"/>
      <c r="AN95" s="78"/>
      <c r="AO95" s="78"/>
      <c r="AP95" s="98"/>
      <c r="AQ95" s="99"/>
      <c r="AR95" s="100"/>
      <c r="AS95" s="78"/>
      <c r="AT95" s="101"/>
    </row>
    <row r="96" spans="1:46" ht="13.5" customHeight="1">
      <c r="A96" s="5"/>
      <c r="B96" s="21">
        <f ca="1">IF(OFFSET($H$10,COLUMN(F92)-COLUMN($H$10),ROW(F92)-ROW($H$10))="","",OFFSET($H$10,COLUMN(F92)-COLUMN($H$10),ROW(F92)-ROW($H$10)))</f>
      </c>
      <c r="C96" s="22"/>
      <c r="D96" s="22"/>
      <c r="E96" s="36"/>
      <c r="F96" s="18"/>
      <c r="G96" s="19"/>
      <c r="H96" s="19"/>
      <c r="I96" s="20"/>
      <c r="J96" s="21"/>
      <c r="K96" s="22"/>
      <c r="L96" s="22"/>
      <c r="M96" s="36"/>
      <c r="N96" s="21"/>
      <c r="O96" s="22"/>
      <c r="P96" s="22"/>
      <c r="Q96" s="36"/>
      <c r="R96" s="21"/>
      <c r="S96" s="22"/>
      <c r="T96" s="22"/>
      <c r="U96" s="36"/>
      <c r="V96" s="21"/>
      <c r="W96" s="22"/>
      <c r="X96" s="22"/>
      <c r="Y96" s="36"/>
      <c r="Z96" s="21"/>
      <c r="AA96" s="22"/>
      <c r="AB96" s="22"/>
      <c r="AC96" s="36"/>
      <c r="AD96" s="18"/>
      <c r="AE96" s="19"/>
      <c r="AF96" s="19"/>
      <c r="AG96" s="20"/>
      <c r="AH96" s="18"/>
      <c r="AI96" s="19"/>
      <c r="AJ96" s="19"/>
      <c r="AK96" s="20"/>
      <c r="AL96" s="77"/>
      <c r="AM96" s="78"/>
      <c r="AN96" s="78"/>
      <c r="AO96" s="78"/>
      <c r="AP96" s="98"/>
      <c r="AQ96" s="99"/>
      <c r="AR96" s="100"/>
      <c r="AS96" s="78"/>
      <c r="AT96" s="101"/>
    </row>
    <row r="97" spans="1:46" ht="13.5" customHeight="1">
      <c r="A97" s="4"/>
      <c r="B97" s="33">
        <f ca="1">IF(OFFSET($J$11,COLUMN($J$11)-COLUMN($J$11),ROW(H93)-ROW($J$11))="","",OFFSET($J$11,COLUMN($J$11)-COLUMN($J$11),ROW(H93)-ROW($J$11)))</f>
      </c>
      <c r="C97" s="16" t="s">
        <v>199</v>
      </c>
      <c r="D97" s="34">
        <f ca="1">IF(OFFSET($H$11,COLUMN(F93)-COLUMN($H$11),ROW(F93)-ROW($H$11))="","",OFFSET($H$11,COLUMN(F93)-COLUMN($H$11),ROW(F93)-ROW($H$11)))</f>
      </c>
      <c r="E97" s="37">
        <f>IF(B97="","",IF(B97&gt;D97,"○",IF(B97&gt;=D97,"△","●")))</f>
      </c>
      <c r="F97" s="23"/>
      <c r="G97" s="24"/>
      <c r="H97" s="25"/>
      <c r="I97" s="26">
        <f>IF(F97="","",IF(F97&gt;H97,"○",IF(F97&gt;=H97,"△","●")))</f>
      </c>
      <c r="J97" s="27"/>
      <c r="K97" s="28" t="s">
        <v>199</v>
      </c>
      <c r="L97" s="29"/>
      <c r="M97" s="37">
        <f>IF(J97="","",IF(J97&gt;L97,"○",IF(J97&gt;=L97,"△","●")))</f>
      </c>
      <c r="N97" s="27"/>
      <c r="O97" s="28" t="s">
        <v>199</v>
      </c>
      <c r="P97" s="29"/>
      <c r="Q97" s="37">
        <f>IF(N97="","",IF(N97&gt;P97,"○",IF(N97&gt;=P97,"△","●")))</f>
      </c>
      <c r="R97" s="27"/>
      <c r="S97" s="28" t="s">
        <v>199</v>
      </c>
      <c r="T97" s="29"/>
      <c r="U97" s="37">
        <f>IF(R97="","",IF(R97&gt;T97,"○",IF(R97&gt;=T97,"△","●")))</f>
      </c>
      <c r="V97" s="27"/>
      <c r="W97" s="28" t="s">
        <v>199</v>
      </c>
      <c r="X97" s="29"/>
      <c r="Y97" s="37">
        <f>IF(V97="","",IF(V97&gt;X97,"○",IF(V97&gt;=X97,"△","●")))</f>
      </c>
      <c r="Z97" s="27"/>
      <c r="AA97" s="28" t="s">
        <v>199</v>
      </c>
      <c r="AB97" s="29"/>
      <c r="AC97" s="37">
        <f>IF(Z97="","",IF(Z97&gt;AB97,"○",IF(Z97&gt;=AB97,"△","●")))</f>
      </c>
      <c r="AD97" s="69"/>
      <c r="AE97" s="24" t="s">
        <v>199</v>
      </c>
      <c r="AF97" s="70"/>
      <c r="AG97" s="26">
        <f>IF(AD97="","",IF(AD97&gt;AF97,"○",IF(AD97&gt;=AF97,"△","●")))</f>
      </c>
      <c r="AH97" s="69"/>
      <c r="AI97" s="24" t="s">
        <v>199</v>
      </c>
      <c r="AJ97" s="70"/>
      <c r="AK97" s="26">
        <f>IF(AH97="","",IF(AH97&gt;AJ97,"○",IF(AH97&gt;=AJ97,"△","●")))</f>
      </c>
      <c r="AL97" s="77"/>
      <c r="AM97" s="78"/>
      <c r="AN97" s="78"/>
      <c r="AO97" s="78"/>
      <c r="AP97" s="98"/>
      <c r="AQ97" s="99"/>
      <c r="AR97" s="100"/>
      <c r="AS97" s="78"/>
      <c r="AT97" s="101"/>
    </row>
    <row r="98" spans="1:46" ht="13.5" customHeight="1">
      <c r="A98" s="38" t="str">
        <f>'リーグ組合せ'!D22</f>
        <v>関さくら</v>
      </c>
      <c r="B98" s="30">
        <f ca="1">IF(OFFSET($H$8,COLUMN(F94)-COLUMN($H$8),ROW(F94)-ROW($H$8))="","",OFFSET($H$8,COLUMN(F94)-COLUMN($H$8),ROW(F94)-ROW($H$8)))</f>
      </c>
      <c r="C98" s="31"/>
      <c r="D98" s="31"/>
      <c r="E98" s="32"/>
      <c r="F98" s="39">
        <f ca="1">IF(OFFSET($L$12,COLUMN(J94)-COLUMN($L$12),ROW(J94)-ROW($L$12))="","",OFFSET($L$12,COLUMN(J94)-COLUMN($L$12),ROW(J94)-ROW($L$12)))</f>
      </c>
      <c r="G98" s="40"/>
      <c r="H98" s="40"/>
      <c r="I98" s="47"/>
      <c r="J98" s="52"/>
      <c r="K98" s="53"/>
      <c r="L98" s="53"/>
      <c r="M98" s="8"/>
      <c r="N98" s="54"/>
      <c r="O98" s="55"/>
      <c r="P98" s="55"/>
      <c r="Q98" s="32"/>
      <c r="R98" s="54"/>
      <c r="S98" s="55"/>
      <c r="T98" s="55"/>
      <c r="U98" s="32"/>
      <c r="V98" s="54"/>
      <c r="W98" s="55"/>
      <c r="X98" s="55"/>
      <c r="Y98" s="32"/>
      <c r="Z98" s="54"/>
      <c r="AA98" s="55"/>
      <c r="AB98" s="55"/>
      <c r="AC98" s="32"/>
      <c r="AD98" s="79"/>
      <c r="AE98" s="80"/>
      <c r="AF98" s="80"/>
      <c r="AG98" s="8"/>
      <c r="AH98" s="79"/>
      <c r="AI98" s="80"/>
      <c r="AJ98" s="80"/>
      <c r="AK98" s="8"/>
      <c r="AL98" s="77">
        <f>SUM(AM98:AO99)</f>
        <v>0</v>
      </c>
      <c r="AM98" s="78"/>
      <c r="AN98" s="78"/>
      <c r="AO98" s="78"/>
      <c r="AP98" s="98" t="e">
        <f>AH99+AH101+AD99+AD101+Z99+Z101+V101+V99+R101+R99+N101+N99+J101+J99+F101+F99+B101+B99</f>
        <v>#VALUE!</v>
      </c>
      <c r="AQ98" s="99" t="e">
        <f>AJ101+AJ99+AF101+AF99+AB101+AB99+X101+X99+T101+T99+P101+P99+L101+L99+H101+H99+D101+D99</f>
        <v>#VALUE!</v>
      </c>
      <c r="AR98" s="100" t="e">
        <f>AP98-AQ98</f>
        <v>#VALUE!</v>
      </c>
      <c r="AS98" s="78">
        <f>SUM(AM100:AO101)</f>
        <v>0</v>
      </c>
      <c r="AT98" s="102"/>
    </row>
    <row r="99" spans="1:46" ht="13.5" customHeight="1">
      <c r="A99" s="38"/>
      <c r="B99" s="33">
        <v>0</v>
      </c>
      <c r="C99" s="16" t="s">
        <v>199</v>
      </c>
      <c r="D99" s="34">
        <v>5</v>
      </c>
      <c r="E99" s="35" t="str">
        <f>IF(B99="","",IF(B99&gt;D99,"○",IF(B99&gt;=D99,"△","●")))</f>
        <v>●</v>
      </c>
      <c r="F99" s="33">
        <v>0</v>
      </c>
      <c r="G99" s="16" t="s">
        <v>199</v>
      </c>
      <c r="H99" s="34">
        <v>14</v>
      </c>
      <c r="I99" s="44" t="str">
        <f>IF(F99="","",IF(F99&gt;H99,"○",IF(F99&gt;=H99,"△","●")))</f>
        <v>●</v>
      </c>
      <c r="J99" s="11"/>
      <c r="K99" s="12"/>
      <c r="L99" s="13"/>
      <c r="M99" s="14">
        <f>IF(J99="","",IF(J99&gt;L99,"○",IF(J99&gt;=L99,"△","●")))</f>
      </c>
      <c r="N99" s="15"/>
      <c r="O99" s="16" t="s">
        <v>199</v>
      </c>
      <c r="P99" s="17"/>
      <c r="Q99" s="44">
        <f>IF(N99="","",IF(N99&gt;P99,"○",IF(N99&gt;=P99,"△","●")))</f>
      </c>
      <c r="R99" s="15"/>
      <c r="S99" s="16" t="s">
        <v>199</v>
      </c>
      <c r="T99" s="17"/>
      <c r="U99" s="44">
        <f>IF(R99="","",IF(R99&gt;T99,"○",IF(R99&gt;=T99,"△","●")))</f>
      </c>
      <c r="V99" s="15"/>
      <c r="W99" s="16" t="s">
        <v>199</v>
      </c>
      <c r="X99" s="17"/>
      <c r="Y99" s="44">
        <f>IF(V99="","",IF(V99&gt;X99,"○",IF(V99&gt;=X99,"△","●")))</f>
      </c>
      <c r="Z99" s="15"/>
      <c r="AA99" s="16" t="s">
        <v>199</v>
      </c>
      <c r="AB99" s="17"/>
      <c r="AC99" s="44">
        <f>IF(Z99="","",IF(Z99&gt;AB99,"○",IF(Z99&gt;=AB99,"△","●")))</f>
      </c>
      <c r="AD99" s="11"/>
      <c r="AE99" s="12" t="s">
        <v>199</v>
      </c>
      <c r="AF99" s="13"/>
      <c r="AG99" s="14">
        <f>IF(AD99="","",IF(AD99&gt;AF99,"○",IF(AD99&gt;=AF99,"△","●")))</f>
      </c>
      <c r="AH99" s="11"/>
      <c r="AI99" s="12" t="s">
        <v>199</v>
      </c>
      <c r="AJ99" s="13"/>
      <c r="AK99" s="14">
        <f>IF(AH99="","",IF(AH99&gt;AJ99,"○",IF(AH99&gt;=AJ99,"△","●")))</f>
      </c>
      <c r="AL99" s="77"/>
      <c r="AM99" s="78"/>
      <c r="AN99" s="78"/>
      <c r="AO99" s="78"/>
      <c r="AP99" s="98"/>
      <c r="AQ99" s="99"/>
      <c r="AR99" s="100"/>
      <c r="AS99" s="78"/>
      <c r="AT99" s="103"/>
    </row>
    <row r="100" spans="1:46" ht="13.5" customHeight="1">
      <c r="A100" s="38"/>
      <c r="B100" s="21">
        <f ca="1">IF(OFFSET($H$10,COLUMN(F96)-COLUMN($H$10),ROW(F96)-ROW($H$10))="","",OFFSET($H$10,COLUMN(F96)-COLUMN($H$10),ROW(F96)-ROW($H$10)))</f>
      </c>
      <c r="C100" s="22"/>
      <c r="D100" s="22"/>
      <c r="E100" s="36"/>
      <c r="F100" s="41">
        <f ca="1">IF(OFFSET($L$14,COLUMN(J96)-COLUMN($L$14),ROW(J96)-ROW($L$14))="","",OFFSET($L$14,COLUMN(J96)-COLUMN($L$14),ROW(J96)-ROW($L$14)))</f>
      </c>
      <c r="G100" s="42"/>
      <c r="H100" s="43"/>
      <c r="I100" s="36"/>
      <c r="J100" s="18"/>
      <c r="K100" s="19"/>
      <c r="L100" s="19"/>
      <c r="M100" s="20"/>
      <c r="N100" s="21"/>
      <c r="O100" s="22"/>
      <c r="P100" s="22"/>
      <c r="Q100" s="36"/>
      <c r="R100" s="21"/>
      <c r="S100" s="22"/>
      <c r="T100" s="22"/>
      <c r="U100" s="36"/>
      <c r="V100" s="21"/>
      <c r="W100" s="22"/>
      <c r="X100" s="22"/>
      <c r="Y100" s="36"/>
      <c r="Z100" s="21"/>
      <c r="AA100" s="22"/>
      <c r="AB100" s="22"/>
      <c r="AC100" s="36"/>
      <c r="AD100" s="18"/>
      <c r="AE100" s="19"/>
      <c r="AF100" s="19"/>
      <c r="AG100" s="20"/>
      <c r="AH100" s="18"/>
      <c r="AI100" s="19"/>
      <c r="AJ100" s="19"/>
      <c r="AK100" s="20"/>
      <c r="AL100" s="77"/>
      <c r="AM100" s="78"/>
      <c r="AN100" s="78"/>
      <c r="AO100" s="78"/>
      <c r="AP100" s="98"/>
      <c r="AQ100" s="99"/>
      <c r="AR100" s="100"/>
      <c r="AS100" s="78"/>
      <c r="AT100" s="103"/>
    </row>
    <row r="101" spans="1:46" ht="13.5" customHeight="1">
      <c r="A101" s="38"/>
      <c r="B101" s="33">
        <f ca="1">IF(OFFSET($J$11,COLUMN($J$11)-COLUMN($J$11),ROW(H97)-ROW($J$11))="","",OFFSET($J$11,COLUMN($J$11)-COLUMN($J$11),ROW(H97)-ROW($J$11)))</f>
      </c>
      <c r="C101" s="16" t="s">
        <v>199</v>
      </c>
      <c r="D101" s="34">
        <f ca="1">IF(OFFSET($H$11,COLUMN(F97)-COLUMN($H$11),ROW(F97)-ROW($H$11))="","",OFFSET($H$11,COLUMN(F97)-COLUMN($H$11),ROW(F97)-ROW($H$11)))</f>
      </c>
      <c r="E101" s="44">
        <f>IF(B101="","",IF(B101&gt;D101,"○",IF(B101&gt;=D101,"△","●")))</f>
      </c>
      <c r="F101" s="45">
        <f ca="1">IF(OFFSET($N$15,COLUMN($N$15)-COLUMN($N$15),ROW(L97)-ROW($N$15))="","",OFFSET($N$15,COLUMN($N$15)-COLUMN($N$15),ROW(L97)-ROW($N$15)))</f>
      </c>
      <c r="G101" s="28" t="s">
        <v>199</v>
      </c>
      <c r="H101" s="46">
        <f ca="1">IF(OFFSET($L$15,COLUMN(J97)-COLUMN($L$15),ROW(J97)-ROW($L$15))="","",OFFSET($L$15,COLUMN(J97)-COLUMN($L$15),ROW(J97)-ROW($L$15)))</f>
      </c>
      <c r="I101" s="37">
        <f>IF(F101="","",IF(F101&gt;H101,"○",IF(F101&gt;=H101,"△","●")))</f>
      </c>
      <c r="J101" s="23"/>
      <c r="K101" s="24"/>
      <c r="L101" s="25"/>
      <c r="M101" s="26">
        <f>IF(J101="","",IF(J101&gt;L101,"○",IF(J101&gt;=L101,"△","●")))</f>
      </c>
      <c r="N101" s="27"/>
      <c r="O101" s="28" t="s">
        <v>199</v>
      </c>
      <c r="P101" s="29"/>
      <c r="Q101" s="37">
        <f>IF(N101="","",IF(N101&gt;P101,"○",IF(N101&gt;=P101,"△","●")))</f>
      </c>
      <c r="R101" s="27"/>
      <c r="S101" s="28" t="s">
        <v>199</v>
      </c>
      <c r="T101" s="29"/>
      <c r="U101" s="37">
        <f>IF(R101="","",IF(R101&gt;T101,"○",IF(R101&gt;=T101,"△","●")))</f>
      </c>
      <c r="V101" s="27"/>
      <c r="W101" s="28" t="s">
        <v>199</v>
      </c>
      <c r="X101" s="29"/>
      <c r="Y101" s="37">
        <f>IF(V101="","",IF(V101&gt;X101,"○",IF(V101&gt;=X101,"△","●")))</f>
      </c>
      <c r="Z101" s="27"/>
      <c r="AA101" s="28" t="s">
        <v>199</v>
      </c>
      <c r="AB101" s="29"/>
      <c r="AC101" s="37">
        <f>IF(Z101="","",IF(Z101&gt;AB101,"○",IF(Z101&gt;=AB101,"△","●")))</f>
      </c>
      <c r="AD101" s="69"/>
      <c r="AE101" s="24" t="s">
        <v>199</v>
      </c>
      <c r="AF101" s="70"/>
      <c r="AG101" s="26">
        <f>IF(AD101="","",IF(AD101&gt;AF101,"○",IF(AD101&gt;=AF101,"△","●")))</f>
      </c>
      <c r="AH101" s="69"/>
      <c r="AI101" s="24" t="s">
        <v>199</v>
      </c>
      <c r="AJ101" s="70"/>
      <c r="AK101" s="26">
        <f>IF(AH101="","",IF(AH101&gt;AJ101,"○",IF(AH101&gt;=AJ101,"△","●")))</f>
      </c>
      <c r="AL101" s="77"/>
      <c r="AM101" s="78"/>
      <c r="AN101" s="78"/>
      <c r="AO101" s="78"/>
      <c r="AP101" s="98"/>
      <c r="AQ101" s="99"/>
      <c r="AR101" s="100"/>
      <c r="AS101" s="78"/>
      <c r="AT101" s="104"/>
    </row>
    <row r="102" spans="1:46" ht="13.5" customHeight="1">
      <c r="A102" s="38" t="str">
        <f>'リーグ組合せ'!D23</f>
        <v>坂祝</v>
      </c>
      <c r="B102" s="30">
        <f ca="1">IF(OFFSET($H$8,COLUMN(F98)-COLUMN($H$8),ROW(F98)-ROW($H$8))="","",OFFSET($H$8,COLUMN(F98)-COLUMN($H$8),ROW(F98)-ROW($H$8)))</f>
      </c>
      <c r="C102" s="31"/>
      <c r="D102" s="31"/>
      <c r="E102" s="47"/>
      <c r="F102" s="39">
        <f ca="1">IF(OFFSET($L$12,COLUMN(J98)-COLUMN($L$12),ROW(J98)-ROW($L$12))="","",OFFSET($L$12,COLUMN(J98)-COLUMN($L$12),ROW(J98)-ROW($L$12)))</f>
      </c>
      <c r="G102" s="40"/>
      <c r="H102" s="40"/>
      <c r="I102" s="47"/>
      <c r="J102" s="39">
        <f ca="1">IF(OFFSET($P$16,COLUMN(N98)-COLUMN($P$16),ROW(N98)-ROW($P$16))="","",OFFSET($P$16,COLUMN(N98)-COLUMN($P$16),ROW(N98)-ROW($P$16)))</f>
      </c>
      <c r="K102" s="40"/>
      <c r="L102" s="40"/>
      <c r="M102" s="47"/>
      <c r="N102" s="52"/>
      <c r="O102" s="53"/>
      <c r="P102" s="53"/>
      <c r="Q102" s="8"/>
      <c r="R102" s="54"/>
      <c r="S102" s="55"/>
      <c r="T102" s="55"/>
      <c r="U102" s="32"/>
      <c r="V102" s="54"/>
      <c r="W102" s="55"/>
      <c r="X102" s="55"/>
      <c r="Y102" s="32"/>
      <c r="Z102" s="54"/>
      <c r="AA102" s="55"/>
      <c r="AB102" s="55"/>
      <c r="AC102" s="32"/>
      <c r="AD102" s="79"/>
      <c r="AE102" s="80"/>
      <c r="AF102" s="80"/>
      <c r="AG102" s="8"/>
      <c r="AH102" s="79"/>
      <c r="AI102" s="80"/>
      <c r="AJ102" s="80"/>
      <c r="AK102" s="8"/>
      <c r="AL102" s="77">
        <f>SUM(AM102:AO103)</f>
        <v>0</v>
      </c>
      <c r="AM102" s="78"/>
      <c r="AN102" s="78"/>
      <c r="AO102" s="78"/>
      <c r="AP102" s="98" t="e">
        <f>AH103+AH105+AD103+AD105+Z103+Z105+V105+V103+R105+R103+N105+N103+J105+J103+F105+F103+B105+B103</f>
        <v>#VALUE!</v>
      </c>
      <c r="AQ102" s="99" t="e">
        <f>AJ105+AJ103+AF105+AF103+AB105+AB103+X105+X103+T105+T103+P105+P103+L105+L103+H105+H103+D105+D103</f>
        <v>#VALUE!</v>
      </c>
      <c r="AR102" s="100" t="e">
        <f>AP102-AQ102</f>
        <v>#VALUE!</v>
      </c>
      <c r="AS102" s="78">
        <f>SUM(AM104:AO105)</f>
        <v>0</v>
      </c>
      <c r="AT102" s="101"/>
    </row>
    <row r="103" spans="1:46" ht="13.5" customHeight="1">
      <c r="A103" s="38"/>
      <c r="B103" s="33">
        <f ca="1">IF(OFFSET($J$9,COLUMN($J$9)-COLUMN($J$9),ROW(H99)-ROW($J$9))="","",OFFSET($J$9,COLUMN($J$9)-COLUMN($J$9),ROW(H99)-ROW($J$9)))</f>
      </c>
      <c r="C103" s="16" t="s">
        <v>199</v>
      </c>
      <c r="D103" s="34">
        <f ca="1">IF(OFFSET($H$9,COLUMN(F99)-COLUMN($H$9),ROW(F99)-ROW($H$9))="","",OFFSET($H$9,COLUMN(F99)-COLUMN($H$9),ROW(F99)-ROW($H$9)))</f>
      </c>
      <c r="E103" s="44">
        <f>IF(B103="","",IF(B103&gt;D103,"○",IF(B103&gt;=D103,"△","●")))</f>
      </c>
      <c r="F103" s="33">
        <f ca="1">IF(OFFSET($N$13,COLUMN($N$13)-COLUMN($N$13),ROW(L99)-ROW($N$13))="","",OFFSET($N$13,COLUMN($N$13)-COLUMN($N$13),ROW(L99)-ROW($N$13)))</f>
      </c>
      <c r="G103" s="16" t="s">
        <v>199</v>
      </c>
      <c r="H103" s="34">
        <f ca="1">IF(OFFSET($L$13,COLUMN(J99)-COLUMN($L$13),ROW(J99)-ROW($L$13))="","",OFFSET($L$13,COLUMN(J99)-COLUMN($L$13),ROW(J99)-ROW($L$13)))</f>
      </c>
      <c r="I103" s="44">
        <f>IF(F103="","",IF(F103&gt;H103,"○",IF(F103&gt;=H103,"△","●")))</f>
      </c>
      <c r="J103" s="33">
        <f ca="1">IF(OFFSET($R$17,COLUMN(P99)-COLUMN($R$17),ROW(P99)-ROW($R$17))="","",OFFSET($R$17,COLUMN(P99)-COLUMN($R$17),ROW(P99)-ROW($R$17)))</f>
      </c>
      <c r="K103" s="16" t="s">
        <v>199</v>
      </c>
      <c r="L103" s="34">
        <f ca="1">IF(OFFSET($P$17,COLUMN(N99)-COLUMN($P$17),ROW(N99)-ROW($P$17))="","",OFFSET($P$17,COLUMN(N99)-COLUMN($P$17),ROW(N99)-ROW($P$17)))</f>
      </c>
      <c r="M103" s="44">
        <f>IF(J103="","",IF(J103&gt;L103,"○",IF(J103&gt;=L103,"△","●")))</f>
      </c>
      <c r="N103" s="11"/>
      <c r="O103" s="12"/>
      <c r="P103" s="13"/>
      <c r="Q103" s="14">
        <f>IF(N103="","",IF(N103&gt;P103,"○",IF(N103&gt;=P103,"△","●")))</f>
      </c>
      <c r="R103" s="15">
        <v>3</v>
      </c>
      <c r="S103" s="16" t="s">
        <v>199</v>
      </c>
      <c r="T103" s="17">
        <v>1</v>
      </c>
      <c r="U103" s="44" t="str">
        <f>IF(R103="","",IF(R103&gt;T103,"○",IF(R103&gt;=T103,"△","●")))</f>
        <v>○</v>
      </c>
      <c r="V103" s="15"/>
      <c r="W103" s="16" t="s">
        <v>199</v>
      </c>
      <c r="X103" s="17"/>
      <c r="Y103" s="44">
        <f>IF(V103="","",IF(V103&gt;X103,"○",IF(V103&gt;=X103,"△","●")))</f>
      </c>
      <c r="Z103" s="15">
        <v>0</v>
      </c>
      <c r="AA103" s="16" t="s">
        <v>199</v>
      </c>
      <c r="AB103" s="17">
        <v>5</v>
      </c>
      <c r="AC103" s="44" t="str">
        <f>IF(Z103="","",IF(Z103&gt;AB103,"○",IF(Z103&gt;=AB103,"△","●")))</f>
        <v>●</v>
      </c>
      <c r="AD103" s="11"/>
      <c r="AE103" s="12" t="s">
        <v>199</v>
      </c>
      <c r="AF103" s="13"/>
      <c r="AG103" s="14">
        <f>IF(AD103="","",IF(AD103&gt;AF103,"○",IF(AD103&gt;=AF103,"△","●")))</f>
      </c>
      <c r="AH103" s="11"/>
      <c r="AI103" s="12" t="s">
        <v>199</v>
      </c>
      <c r="AJ103" s="13"/>
      <c r="AK103" s="14">
        <f>IF(AH103="","",IF(AH103&gt;AJ103,"○",IF(AH103&gt;=AJ103,"△","●")))</f>
      </c>
      <c r="AL103" s="77"/>
      <c r="AM103" s="78"/>
      <c r="AN103" s="78"/>
      <c r="AO103" s="78"/>
      <c r="AP103" s="98"/>
      <c r="AQ103" s="99"/>
      <c r="AR103" s="100"/>
      <c r="AS103" s="78"/>
      <c r="AT103" s="101"/>
    </row>
    <row r="104" spans="1:46" ht="13.5" customHeight="1">
      <c r="A104" s="38"/>
      <c r="B104" s="21">
        <f ca="1">IF(OFFSET($H$10,COLUMN(F100)-COLUMN($H$10),ROW(F100)-ROW($H$10))="","",OFFSET($H$10,COLUMN(F100)-COLUMN($H$10),ROW(F100)-ROW($H$10)))</f>
      </c>
      <c r="C104" s="22"/>
      <c r="D104" s="22"/>
      <c r="E104" s="36"/>
      <c r="F104" s="41">
        <f ca="1">IF(OFFSET($L$14,COLUMN(J100)-COLUMN($L$14),ROW(J100)-ROW($L$14))="","",OFFSET($L$14,COLUMN(J100)-COLUMN($L$14),ROW(J100)-ROW($L$14)))</f>
      </c>
      <c r="G104" s="42"/>
      <c r="H104" s="43"/>
      <c r="I104" s="36"/>
      <c r="J104" s="41">
        <f ca="1">IF(OFFSET($P$18,COLUMN(N100)-COLUMN($P$18),ROW(N100)-ROW($P$18))="","",OFFSET($P$18,COLUMN(N100)-COLUMN($P$18),ROW(N100)-ROW($P$18)))</f>
      </c>
      <c r="K104" s="42"/>
      <c r="L104" s="43"/>
      <c r="M104" s="36"/>
      <c r="N104" s="56"/>
      <c r="O104" s="57"/>
      <c r="P104" s="57"/>
      <c r="Q104" s="20"/>
      <c r="R104" s="21"/>
      <c r="S104" s="22"/>
      <c r="T104" s="22"/>
      <c r="U104" s="36"/>
      <c r="V104" s="21"/>
      <c r="W104" s="22"/>
      <c r="X104" s="22"/>
      <c r="Y104" s="36"/>
      <c r="Z104" s="21"/>
      <c r="AA104" s="22"/>
      <c r="AB104" s="22"/>
      <c r="AC104" s="36"/>
      <c r="AD104" s="18"/>
      <c r="AE104" s="19"/>
      <c r="AF104" s="19"/>
      <c r="AG104" s="20"/>
      <c r="AH104" s="18"/>
      <c r="AI104" s="19"/>
      <c r="AJ104" s="19"/>
      <c r="AK104" s="20"/>
      <c r="AL104" s="77"/>
      <c r="AM104" s="78"/>
      <c r="AN104" s="78"/>
      <c r="AO104" s="78"/>
      <c r="AP104" s="98"/>
      <c r="AQ104" s="99"/>
      <c r="AR104" s="100"/>
      <c r="AS104" s="78"/>
      <c r="AT104" s="101"/>
    </row>
    <row r="105" spans="1:46" ht="13.5" customHeight="1">
      <c r="A105" s="38"/>
      <c r="B105" s="33">
        <f ca="1">IF(OFFSET($J$11,COLUMN($J$11)-COLUMN($J$11),ROW(H101)-ROW($J$11))="","",OFFSET($J$11,COLUMN($J$11)-COLUMN($J$11),ROW(H101)-ROW($J$11)))</f>
      </c>
      <c r="C105" s="16" t="s">
        <v>199</v>
      </c>
      <c r="D105" s="34">
        <f ca="1">IF(OFFSET($H$11,COLUMN(F101)-COLUMN($H$11),ROW(F101)-ROW($H$11))="","",OFFSET($H$11,COLUMN(F101)-COLUMN($H$11),ROW(F101)-ROW($H$11)))</f>
      </c>
      <c r="E105" s="37">
        <f>IF(B105="","",IF(B105&gt;D105,"○",IF(B105&gt;=D105,"△","●")))</f>
      </c>
      <c r="F105" s="45">
        <f ca="1">IF(OFFSET($N$15,COLUMN($N$15)-COLUMN($N$15),ROW(L101)-ROW($N$15))="","",OFFSET($N$15,COLUMN($N$15)-COLUMN($N$15),ROW(L101)-ROW($N$15)))</f>
      </c>
      <c r="G105" s="28" t="s">
        <v>199</v>
      </c>
      <c r="H105" s="46">
        <f ca="1">IF(OFFSET($L$15,COLUMN(J101)-COLUMN($L$15),ROW(J101)-ROW($L$15))="","",OFFSET($L$15,COLUMN(J101)-COLUMN($L$15),ROW(J101)-ROW($L$15)))</f>
      </c>
      <c r="I105" s="37">
        <f>IF(F105="","",IF(F105&gt;H105,"○",IF(F105&gt;=H105,"△","●")))</f>
      </c>
      <c r="J105" s="45">
        <f ca="1">IF(OFFSET($R$19,COLUMN(P101)-COLUMN($R$19),ROW(P101)-ROW($R$19))="","",OFFSET($R$19,COLUMN(P101)-COLUMN($R$19),ROW(P101)-ROW($R$19)))</f>
      </c>
      <c r="K105" s="28" t="s">
        <v>199</v>
      </c>
      <c r="L105" s="46">
        <f ca="1">IF(OFFSET($P$19,COLUMN(N101)-COLUMN($P$19),ROW(N101)-ROW($P$19))="","",OFFSET($P$19,COLUMN(N101)-COLUMN($P$19),ROW(N101)-ROW($P$19)))</f>
      </c>
      <c r="M105" s="37">
        <f>IF(J105="","",IF(J105&gt;L105,"○",IF(J105&gt;=L105,"△","●")))</f>
      </c>
      <c r="N105" s="58"/>
      <c r="O105" s="12"/>
      <c r="P105" s="59"/>
      <c r="Q105" s="26">
        <f>IF(N105="","",IF(N105&gt;P105,"○",IF(N105&gt;=P105,"△","●")))</f>
      </c>
      <c r="R105" s="62"/>
      <c r="S105" s="16" t="s">
        <v>199</v>
      </c>
      <c r="T105" s="35"/>
      <c r="U105" s="37">
        <f>IF(R105="","",IF(R105&gt;T105,"○",IF(R105&gt;=T105,"△","●")))</f>
      </c>
      <c r="V105" s="62"/>
      <c r="W105" s="16" t="s">
        <v>199</v>
      </c>
      <c r="X105" s="35"/>
      <c r="Y105" s="37">
        <f>IF(V105="","",IF(V105&gt;X105,"○",IF(V105&gt;=X105,"△","●")))</f>
      </c>
      <c r="Z105" s="27"/>
      <c r="AA105" s="28" t="s">
        <v>199</v>
      </c>
      <c r="AB105" s="29"/>
      <c r="AC105" s="37">
        <f>IF(Z105="","",IF(Z105&gt;AB105,"○",IF(Z105&gt;=AB105,"△","●")))</f>
      </c>
      <c r="AD105" s="69"/>
      <c r="AE105" s="24" t="s">
        <v>199</v>
      </c>
      <c r="AF105" s="70"/>
      <c r="AG105" s="26">
        <f>IF(AD105="","",IF(AD105&gt;AF105,"○",IF(AD105&gt;=AF105,"△","●")))</f>
      </c>
      <c r="AH105" s="69"/>
      <c r="AI105" s="24" t="s">
        <v>199</v>
      </c>
      <c r="AJ105" s="70"/>
      <c r="AK105" s="26">
        <f>IF(AH105="","",IF(AH105&gt;AJ105,"○",IF(AH105&gt;=AJ105,"△","●")))</f>
      </c>
      <c r="AL105" s="77"/>
      <c r="AM105" s="78"/>
      <c r="AN105" s="78"/>
      <c r="AO105" s="78"/>
      <c r="AP105" s="98"/>
      <c r="AQ105" s="99"/>
      <c r="AR105" s="100"/>
      <c r="AS105" s="78"/>
      <c r="AT105" s="101"/>
    </row>
    <row r="106" spans="1:46" ht="13.5" customHeight="1">
      <c r="A106" s="38" t="str">
        <f>'リーグ組合せ'!D24</f>
        <v>安桜</v>
      </c>
      <c r="B106" s="30">
        <f ca="1">IF(OFFSET($H$8,COLUMN(F102)-COLUMN($H$8),ROW(F102)-ROW($H$8))="","",OFFSET($H$8,COLUMN(F102)-COLUMN($H$8),ROW(F102)-ROW($H$8)))</f>
      </c>
      <c r="C106" s="31"/>
      <c r="D106" s="31"/>
      <c r="E106" s="47"/>
      <c r="F106" s="39">
        <f ca="1">IF(OFFSET($L$12,COLUMN(J102)-COLUMN($L$12),ROW(J102)-ROW($L$12))="","",OFFSET($L$12,COLUMN(J102)-COLUMN($L$12),ROW(J102)-ROW($L$12)))</f>
      </c>
      <c r="G106" s="40"/>
      <c r="H106" s="40"/>
      <c r="I106" s="47"/>
      <c r="J106" s="39">
        <f ca="1">IF(OFFSET($P$16,COLUMN(N102)-COLUMN($P$16),ROW(N102)-ROW($P$16))="","",OFFSET($P$16,COLUMN(N102)-COLUMN($P$16),ROW(N102)-ROW($P$16)))</f>
      </c>
      <c r="K106" s="40"/>
      <c r="L106" s="40"/>
      <c r="M106" s="47"/>
      <c r="N106" s="30">
        <f ca="1">IF(OFFSET($T$20,COLUMN(R102)-COLUMN($T$20),ROW(R102)-ROW($T$20))="","",OFFSET($T$20,COLUMN(R102)-COLUMN($T$20),ROW(R102)-ROW($T$20)))</f>
      </c>
      <c r="O106" s="31"/>
      <c r="P106" s="31"/>
      <c r="Q106" s="47"/>
      <c r="R106" s="52"/>
      <c r="S106" s="53"/>
      <c r="T106" s="53"/>
      <c r="U106" s="8"/>
      <c r="V106" s="54"/>
      <c r="W106" s="55"/>
      <c r="X106" s="55"/>
      <c r="Y106" s="32"/>
      <c r="Z106" s="54"/>
      <c r="AA106" s="55"/>
      <c r="AB106" s="55"/>
      <c r="AC106" s="32"/>
      <c r="AD106" s="79"/>
      <c r="AE106" s="80"/>
      <c r="AF106" s="80"/>
      <c r="AG106" s="8"/>
      <c r="AH106" s="79"/>
      <c r="AI106" s="80"/>
      <c r="AJ106" s="80"/>
      <c r="AK106" s="8"/>
      <c r="AL106" s="77">
        <f>SUM(AM106:AO107)</f>
        <v>0</v>
      </c>
      <c r="AM106" s="78"/>
      <c r="AN106" s="78"/>
      <c r="AO106" s="78"/>
      <c r="AP106" s="98" t="e">
        <f>AH107+AH109+AD107+AD109+Z107+Z109+V109+V107+R109+R107+N109+N107+J109+J107+F109+F107+B109+B107</f>
        <v>#VALUE!</v>
      </c>
      <c r="AQ106" s="99" t="e">
        <f>AJ109+AJ107+AF109+AF107+AB109+AB107+X109+X107+T109+T107+P109+P107+L109+L107+H109+H107+D109+D107</f>
        <v>#VALUE!</v>
      </c>
      <c r="AR106" s="100" t="e">
        <f>AP106-AQ106</f>
        <v>#VALUE!</v>
      </c>
      <c r="AS106" s="78">
        <f>SUM(AM108:AO109)</f>
        <v>0</v>
      </c>
      <c r="AT106" s="101"/>
    </row>
    <row r="107" spans="1:46" ht="13.5" customHeight="1">
      <c r="A107" s="38"/>
      <c r="B107" s="33">
        <f ca="1">IF(OFFSET($J$9,COLUMN($J$9)-COLUMN($J$9),ROW(H103)-ROW($J$9))="","",OFFSET($J$9,COLUMN($J$9)-COLUMN($J$9),ROW(H103)-ROW($J$9)))</f>
      </c>
      <c r="C107" s="16" t="s">
        <v>199</v>
      </c>
      <c r="D107" s="34">
        <f ca="1">IF(OFFSET($H$9,COLUMN(F103)-COLUMN($H$9),ROW(F103)-ROW($H$9))="","",OFFSET($H$9,COLUMN(F103)-COLUMN($H$9),ROW(F103)-ROW($H$9)))</f>
      </c>
      <c r="E107" s="44">
        <f>IF(B107="","",IF(B107&gt;D107,"○",IF(B107&gt;=D107,"△","●")))</f>
      </c>
      <c r="F107" s="33">
        <f ca="1">IF(OFFSET($N$13,COLUMN($N$13)-COLUMN($N$13),ROW(L103)-ROW($N$13))="","",OFFSET($N$13,COLUMN($N$13)-COLUMN($N$13),ROW(L103)-ROW($N$13)))</f>
      </c>
      <c r="G107" s="16" t="s">
        <v>199</v>
      </c>
      <c r="H107" s="34">
        <f ca="1">IF(OFFSET($L$13,COLUMN(J103)-COLUMN($L$13),ROW(J103)-ROW($L$13))="","",OFFSET($L$13,COLUMN(J103)-COLUMN($L$13),ROW(J103)-ROW($L$13)))</f>
      </c>
      <c r="I107" s="44">
        <f>IF(F107="","",IF(F107&gt;H107,"○",IF(F107&gt;=H107,"△","●")))</f>
      </c>
      <c r="J107" s="33">
        <f ca="1">IF(OFFSET($R$17,COLUMN(P103)-COLUMN($R$17),ROW(P103)-ROW($R$17))="","",OFFSET($R$17,COLUMN(P103)-COLUMN($R$17),ROW(P103)-ROW($R$17)))</f>
      </c>
      <c r="K107" s="16" t="s">
        <v>199</v>
      </c>
      <c r="L107" s="34">
        <f ca="1">IF(OFFSET($P$17,COLUMN(N103)-COLUMN($P$17),ROW(N103)-ROW($P$17))="","",OFFSET($P$17,COLUMN(N103)-COLUMN($P$17),ROW(N103)-ROW($P$17)))</f>
      </c>
      <c r="M107" s="44">
        <f>IF(J107="","",IF(J107&gt;L107,"○",IF(J107&gt;=L107,"△","●")))</f>
      </c>
      <c r="N107" s="33">
        <v>1</v>
      </c>
      <c r="O107" s="16" t="s">
        <v>199</v>
      </c>
      <c r="P107" s="34">
        <v>3</v>
      </c>
      <c r="Q107" s="44" t="str">
        <f>IF(N107="","",IF(N107&gt;P107,"○",IF(N107&gt;=P107,"△","●")))</f>
        <v>●</v>
      </c>
      <c r="R107" s="63"/>
      <c r="S107" s="12"/>
      <c r="T107" s="64"/>
      <c r="U107" s="14">
        <f>IF(R107="","",IF(R107&gt;T107,"○",IF(R107&gt;=T107,"△","●")))</f>
      </c>
      <c r="V107" s="15">
        <v>1</v>
      </c>
      <c r="W107" s="16" t="s">
        <v>199</v>
      </c>
      <c r="X107" s="17">
        <v>1</v>
      </c>
      <c r="Y107" s="44" t="str">
        <f>IF(V107="","",IF(V107&gt;X107,"○",IF(V107&gt;=X107,"△","●")))</f>
        <v>△</v>
      </c>
      <c r="Z107" s="15"/>
      <c r="AA107" s="16" t="s">
        <v>199</v>
      </c>
      <c r="AB107" s="17"/>
      <c r="AC107" s="44">
        <f>IF(Z107="","",IF(Z107&gt;AB107,"○",IF(Z107&gt;=AB107,"△","●")))</f>
      </c>
      <c r="AD107" s="11"/>
      <c r="AE107" s="12" t="s">
        <v>199</v>
      </c>
      <c r="AF107" s="13"/>
      <c r="AG107" s="14">
        <f>IF(AD107="","",IF(AD107&gt;AF107,"○",IF(AD107&gt;=AF107,"△","●")))</f>
      </c>
      <c r="AH107" s="11"/>
      <c r="AI107" s="12" t="s">
        <v>199</v>
      </c>
      <c r="AJ107" s="13"/>
      <c r="AK107" s="14">
        <f>IF(AH107="","",IF(AH107&gt;AJ107,"○",IF(AH107&gt;=AJ107,"△","●")))</f>
      </c>
      <c r="AL107" s="77"/>
      <c r="AM107" s="78"/>
      <c r="AN107" s="78"/>
      <c r="AO107" s="78"/>
      <c r="AP107" s="98"/>
      <c r="AQ107" s="99"/>
      <c r="AR107" s="100"/>
      <c r="AS107" s="78"/>
      <c r="AT107" s="101"/>
    </row>
    <row r="108" spans="1:46" ht="13.5" customHeight="1">
      <c r="A108" s="38"/>
      <c r="B108" s="21">
        <f ca="1">IF(OFFSET($H$10,COLUMN(F104)-COLUMN($H$10),ROW(F104)-ROW($H$10))="","",OFFSET($H$10,COLUMN(F104)-COLUMN($H$10),ROW(F104)-ROW($H$10)))</f>
      </c>
      <c r="C108" s="22"/>
      <c r="D108" s="22"/>
      <c r="E108" s="36"/>
      <c r="F108" s="41">
        <f ca="1">IF(OFFSET($L$14,COLUMN(J104)-COLUMN($L$14),ROW(J104)-ROW($L$14))="","",OFFSET($L$14,COLUMN(J104)-COLUMN($L$14),ROW(J104)-ROW($L$14)))</f>
      </c>
      <c r="G108" s="42"/>
      <c r="H108" s="42"/>
      <c r="I108" s="36"/>
      <c r="J108" s="41">
        <f ca="1">IF(OFFSET($P$18,COLUMN(N104)-COLUMN($P$18),ROW(N104)-ROW($P$18))="","",OFFSET($P$18,COLUMN(N104)-COLUMN($P$18),ROW(N104)-ROW($P$18)))</f>
      </c>
      <c r="K108" s="42"/>
      <c r="L108" s="42"/>
      <c r="M108" s="36"/>
      <c r="N108" s="60">
        <f ca="1">IF(OFFSET($T$22,COLUMN(R104)-COLUMN($T$22),ROW(R104)-ROW($T$22))="","",OFFSET($T$22,COLUMN(R104)-COLUMN($T$22),ROW(R104)-ROW($T$22)))</f>
      </c>
      <c r="O108" s="61"/>
      <c r="P108" s="61"/>
      <c r="Q108" s="36"/>
      <c r="R108" s="6"/>
      <c r="S108" s="7"/>
      <c r="T108" s="7"/>
      <c r="U108" s="20"/>
      <c r="V108" s="21"/>
      <c r="W108" s="22"/>
      <c r="X108" s="22"/>
      <c r="Y108" s="36"/>
      <c r="Z108" s="21"/>
      <c r="AA108" s="22"/>
      <c r="AB108" s="22"/>
      <c r="AC108" s="36"/>
      <c r="AD108" s="18"/>
      <c r="AE108" s="19"/>
      <c r="AF108" s="19"/>
      <c r="AG108" s="20"/>
      <c r="AH108" s="18"/>
      <c r="AI108" s="19"/>
      <c r="AJ108" s="19"/>
      <c r="AK108" s="20"/>
      <c r="AL108" s="77"/>
      <c r="AM108" s="78"/>
      <c r="AN108" s="78"/>
      <c r="AO108" s="78"/>
      <c r="AP108" s="98"/>
      <c r="AQ108" s="99"/>
      <c r="AR108" s="100"/>
      <c r="AS108" s="78"/>
      <c r="AT108" s="101"/>
    </row>
    <row r="109" spans="1:46" ht="13.5" customHeight="1">
      <c r="A109" s="38"/>
      <c r="B109" s="33">
        <f ca="1">IF(OFFSET($J$11,COLUMN($J$11)-COLUMN($J$11),ROW(H105)-ROW($J$11))="","",OFFSET($J$11,COLUMN($J$11)-COLUMN($J$11),ROW(H105)-ROW($J$11)))</f>
      </c>
      <c r="C109" s="16" t="s">
        <v>199</v>
      </c>
      <c r="D109" s="34">
        <f ca="1">IF(OFFSET($H$11,COLUMN(F105)-COLUMN($H$11),ROW(F105)-ROW($H$11))="","",OFFSET($H$11,COLUMN(F105)-COLUMN($H$11),ROW(F105)-ROW($H$11)))</f>
      </c>
      <c r="E109" s="37">
        <f>IF(B109="","",IF(B109&gt;D109,"○",IF(B109&gt;=D109,"△","●")))</f>
      </c>
      <c r="F109" s="45">
        <f ca="1">IF(OFFSET($N$15,COLUMN($N$15)-COLUMN($N$15),ROW(L105)-ROW($N$15))="","",OFFSET($N$15,COLUMN($N$15)-COLUMN($N$15),ROW(L105)-ROW($N$15)))</f>
      </c>
      <c r="G109" s="28" t="s">
        <v>199</v>
      </c>
      <c r="H109" s="46">
        <f ca="1">IF(OFFSET($L$15,COLUMN(J105)-COLUMN($L$15),ROW(J105)-ROW($L$15))="","",OFFSET($L$15,COLUMN(J105)-COLUMN($L$15),ROW(J105)-ROW($L$15)))</f>
      </c>
      <c r="I109" s="37">
        <f>IF(F109="","",IF(F109&gt;H109,"○",IF(F109&gt;=H109,"△","●")))</f>
      </c>
      <c r="J109" s="45">
        <f ca="1">IF(OFFSET($R$19,COLUMN(P105)-COLUMN($R$19),ROW(P105)-ROW($R$19))="","",OFFSET($R$19,COLUMN(P105)-COLUMN($R$19),ROW(P105)-ROW($R$19)))</f>
      </c>
      <c r="K109" s="28" t="s">
        <v>199</v>
      </c>
      <c r="L109" s="46">
        <f ca="1">IF(OFFSET($P$19,COLUMN(N105)-COLUMN($P$19),ROW(N105)-ROW($P$19))="","",OFFSET($P$19,COLUMN(N105)-COLUMN($P$19),ROW(N105)-ROW($P$19)))</f>
      </c>
      <c r="M109" s="37">
        <f>IF(J109="","",IF(J109&gt;L109,"○",IF(J109&gt;=L109,"△","●")))</f>
      </c>
      <c r="N109" s="45">
        <f ca="1">IF(OFFSET($V$23,COLUMN(T105)-COLUMN($V$23),ROW(T105)-ROW($V$23))="","",OFFSET($V$23,COLUMN(T105)-COLUMN($V$23),ROW(T105)-ROW($V$23)))</f>
      </c>
      <c r="O109" s="28" t="s">
        <v>199</v>
      </c>
      <c r="P109" s="46">
        <f ca="1">IF(OFFSET($T$23,COLUMN(R105)-COLUMN($T$23),ROW(R105)-ROW($T$23))="","",OFFSET($T$23,COLUMN(R105)-COLUMN($T$23),ROW(R105)-ROW($T$23)))</f>
      </c>
      <c r="Q109" s="37">
        <f>IF(N109="","",IF(N109&gt;P109,"○",IF(N109&gt;=P109,"△","●")))</f>
      </c>
      <c r="R109" s="65"/>
      <c r="S109" s="24"/>
      <c r="T109" s="66"/>
      <c r="U109" s="26">
        <f>IF(R109="","",IF(R109&gt;T109,"○",IF(R109&gt;=T109,"△","●")))</f>
      </c>
      <c r="V109" s="27"/>
      <c r="W109" s="28" t="s">
        <v>199</v>
      </c>
      <c r="X109" s="29"/>
      <c r="Y109" s="37">
        <f>IF(V109="","",IF(V109&gt;X109,"○",IF(V109&gt;=X109,"△","●")))</f>
      </c>
      <c r="Z109" s="27"/>
      <c r="AA109" s="28" t="s">
        <v>199</v>
      </c>
      <c r="AB109" s="29"/>
      <c r="AC109" s="37">
        <f>IF(Z109="","",IF(Z109&gt;AB109,"○",IF(Z109&gt;=AB109,"△","●")))</f>
      </c>
      <c r="AD109" s="69"/>
      <c r="AE109" s="24" t="s">
        <v>199</v>
      </c>
      <c r="AF109" s="70"/>
      <c r="AG109" s="26">
        <f>IF(AD109="","",IF(AD109&gt;AF109,"○",IF(AD109&gt;=AF109,"△","●")))</f>
      </c>
      <c r="AH109" s="69"/>
      <c r="AI109" s="24" t="s">
        <v>199</v>
      </c>
      <c r="AJ109" s="70"/>
      <c r="AK109" s="26">
        <f>IF(AH109="","",IF(AH109&gt;AJ109,"○",IF(AH109&gt;=AJ109,"△","●")))</f>
      </c>
      <c r="AL109" s="77"/>
      <c r="AM109" s="78"/>
      <c r="AN109" s="78"/>
      <c r="AO109" s="78"/>
      <c r="AP109" s="98"/>
      <c r="AQ109" s="99"/>
      <c r="AR109" s="100"/>
      <c r="AS109" s="78"/>
      <c r="AT109" s="101"/>
    </row>
    <row r="110" spans="1:46" ht="13.5" customHeight="1">
      <c r="A110" s="38" t="str">
        <f>'リーグ組合せ'!D25</f>
        <v>下有知</v>
      </c>
      <c r="B110" s="30">
        <f ca="1">IF(OFFSET($H$8,COLUMN(F106)-COLUMN($H$8),ROW(F106)-ROW($H$8))="","",OFFSET($H$8,COLUMN(F106)-COLUMN($H$8),ROW(F106)-ROW($H$8)))</f>
      </c>
      <c r="C110" s="31"/>
      <c r="D110" s="31"/>
      <c r="E110" s="47"/>
      <c r="F110" s="39">
        <f ca="1">IF(OFFSET($L$12,COLUMN(J106)-COLUMN($L$12),ROW(J106)-ROW($L$12))="","",OFFSET($L$12,COLUMN(J106)-COLUMN($L$12),ROW(J106)-ROW($L$12)))</f>
      </c>
      <c r="G110" s="40"/>
      <c r="H110" s="40"/>
      <c r="I110" s="47"/>
      <c r="J110" s="39">
        <f ca="1">IF(OFFSET($P$16,COLUMN(N106)-COLUMN($P$16),ROW(N106)-ROW($P$16))="","",OFFSET($P$16,COLUMN(N106)-COLUMN($P$16),ROW(N106)-ROW($P$16)))</f>
      </c>
      <c r="K110" s="40"/>
      <c r="L110" s="40"/>
      <c r="M110" s="47"/>
      <c r="N110" s="30">
        <f ca="1">IF(OFFSET($T$20,COLUMN(R106)-COLUMN($T$20),ROW(R106)-ROW($T$20))="","",OFFSET($T$20,COLUMN(R106)-COLUMN($T$20),ROW(R106)-ROW($T$20)))</f>
      </c>
      <c r="O110" s="31"/>
      <c r="P110" s="31"/>
      <c r="Q110" s="47"/>
      <c r="R110" s="30">
        <f ca="1">IF(OFFSET($X$24,COLUMN(V106)-COLUMN($X$24),ROW(V106)-ROW($X$24))="","",OFFSET($X$24,COLUMN(V106)-COLUMN($X$24),ROW(V106)-ROW($X$24)))</f>
      </c>
      <c r="S110" s="31"/>
      <c r="T110" s="31"/>
      <c r="U110" s="47"/>
      <c r="V110" s="6"/>
      <c r="W110" s="7"/>
      <c r="X110" s="7"/>
      <c r="Y110" s="8"/>
      <c r="Z110" s="54"/>
      <c r="AA110" s="55"/>
      <c r="AB110" s="55"/>
      <c r="AC110" s="32"/>
      <c r="AD110" s="79"/>
      <c r="AE110" s="80"/>
      <c r="AF110" s="80"/>
      <c r="AG110" s="8"/>
      <c r="AH110" s="79"/>
      <c r="AI110" s="80"/>
      <c r="AJ110" s="80"/>
      <c r="AK110" s="8"/>
      <c r="AL110" s="77">
        <f>SUM(AM110:AO111)</f>
        <v>0</v>
      </c>
      <c r="AM110" s="78"/>
      <c r="AN110" s="78"/>
      <c r="AO110" s="78"/>
      <c r="AP110" s="98" t="e">
        <f>AH111+AH113+AD111+AD113+Z111+Z113+V113+V111+R113+R111+N113+N111+J113+J111+F113+F111+B113+B111</f>
        <v>#VALUE!</v>
      </c>
      <c r="AQ110" s="99" t="e">
        <f>AJ113+AJ111+AF113+AF111+AB113+AB111+X113+X111+T113+T111+P113+P111+L113+L111+H113+H111+D113+D111</f>
        <v>#VALUE!</v>
      </c>
      <c r="AR110" s="100" t="e">
        <f>AP110-AQ110</f>
        <v>#VALUE!</v>
      </c>
      <c r="AS110" s="78">
        <f>SUM(AM112:AO113)</f>
        <v>0</v>
      </c>
      <c r="AT110" s="101"/>
    </row>
    <row r="111" spans="1:46" ht="13.5" customHeight="1">
      <c r="A111" s="38"/>
      <c r="B111" s="33">
        <f ca="1">IF(OFFSET($J$9,COLUMN($J$9)-COLUMN($J$9),ROW(H107)-ROW($J$9))="","",OFFSET($J$9,COLUMN($J$9)-COLUMN($J$9),ROW(H107)-ROW($J$9)))</f>
      </c>
      <c r="C111" s="16" t="s">
        <v>199</v>
      </c>
      <c r="D111" s="34">
        <f ca="1">IF(OFFSET($H$9,COLUMN(F107)-COLUMN($H$9),ROW(F107)-ROW($H$9))="","",OFFSET($H$9,COLUMN(F107)-COLUMN($H$9),ROW(F107)-ROW($H$9)))</f>
      </c>
      <c r="E111" s="44">
        <f>IF(B111="","",IF(B111&gt;D111,"○",IF(B111&gt;=D111,"△","●")))</f>
      </c>
      <c r="F111" s="33">
        <f ca="1">IF(OFFSET($N$13,COLUMN($N$13)-COLUMN($N$13),ROW(L107)-ROW($N$13))="","",OFFSET($N$13,COLUMN($N$13)-COLUMN($N$13),ROW(L107)-ROW($N$13)))</f>
      </c>
      <c r="G111" s="16" t="s">
        <v>199</v>
      </c>
      <c r="H111" s="34">
        <f ca="1">IF(OFFSET($L$13,COLUMN(J107)-COLUMN($L$13),ROW(J107)-ROW($L$13))="","",OFFSET($L$13,COLUMN(J107)-COLUMN($L$13),ROW(J107)-ROW($L$13)))</f>
      </c>
      <c r="I111" s="44">
        <f>IF(F111="","",IF(F111&gt;H111,"○",IF(F111&gt;=H111,"△","●")))</f>
      </c>
      <c r="J111" s="33">
        <f ca="1">IF(OFFSET($R$17,COLUMN(P107)-COLUMN($R$17),ROW(P107)-ROW($R$17))="","",OFFSET($R$17,COLUMN(P107)-COLUMN($R$17),ROW(P107)-ROW($R$17)))</f>
      </c>
      <c r="K111" s="16" t="s">
        <v>199</v>
      </c>
      <c r="L111" s="34">
        <f ca="1">IF(OFFSET($P$17,COLUMN(N107)-COLUMN($P$17),ROW(N107)-ROW($P$17))="","",OFFSET($P$17,COLUMN(N107)-COLUMN($P$17),ROW(N107)-ROW($P$17)))</f>
      </c>
      <c r="M111" s="44">
        <f>IF(J111="","",IF(J111&gt;L111,"○",IF(J111&gt;=L111,"△","●")))</f>
      </c>
      <c r="N111" s="33">
        <f ca="1">IF(OFFSET($V$21,COLUMN(T107)-COLUMN($V$21),ROW(T107)-ROW($V$21))="","",OFFSET($V$21,COLUMN(T107)-COLUMN($V$21),ROW(T107)-ROW($V$21)))</f>
      </c>
      <c r="O111" s="16" t="s">
        <v>199</v>
      </c>
      <c r="P111" s="34">
        <f ca="1">IF(OFFSET($T$21,COLUMN(R107)-COLUMN($T$21),ROW(R107)-ROW($T$21))="","",OFFSET($T$21,COLUMN(R107)-COLUMN($T$21),ROW(R107)-ROW($T$21)))</f>
      </c>
      <c r="Q111" s="44">
        <f>IF(N111="","",IF(N111&gt;P111,"○",IF(N111&gt;=P111,"△","●")))</f>
      </c>
      <c r="R111" s="33">
        <v>1</v>
      </c>
      <c r="S111" s="16" t="s">
        <v>199</v>
      </c>
      <c r="T111" s="34">
        <v>1</v>
      </c>
      <c r="U111" s="44" t="str">
        <f>IF(R111="","",IF(R111&gt;T111,"○",IF(R111&gt;=T111,"△","●")))</f>
        <v>△</v>
      </c>
      <c r="V111" s="11"/>
      <c r="W111" s="12"/>
      <c r="X111" s="13"/>
      <c r="Y111" s="14">
        <f>IF(V111="","",IF(V111&gt;X111,"○",IF(V111&gt;=X111,"△","●")))</f>
      </c>
      <c r="Z111" s="15">
        <v>0</v>
      </c>
      <c r="AA111" s="16" t="s">
        <v>199</v>
      </c>
      <c r="AB111" s="17">
        <v>8</v>
      </c>
      <c r="AC111" s="44" t="str">
        <f>IF(Z111="","",IF(Z111&gt;AB111,"○",IF(Z111&gt;=AB111,"△","●")))</f>
        <v>●</v>
      </c>
      <c r="AD111" s="11"/>
      <c r="AE111" s="12" t="s">
        <v>199</v>
      </c>
      <c r="AF111" s="13"/>
      <c r="AG111" s="14">
        <f>IF(AD111="","",IF(AD111&gt;AF111,"○",IF(AD111&gt;=AF111,"△","●")))</f>
      </c>
      <c r="AH111" s="11"/>
      <c r="AI111" s="12" t="s">
        <v>199</v>
      </c>
      <c r="AJ111" s="13"/>
      <c r="AK111" s="14">
        <f>IF(AH111="","",IF(AH111&gt;AJ111,"○",IF(AH111&gt;=AJ111,"△","●")))</f>
      </c>
      <c r="AL111" s="77"/>
      <c r="AM111" s="78"/>
      <c r="AN111" s="78"/>
      <c r="AO111" s="78"/>
      <c r="AP111" s="98"/>
      <c r="AQ111" s="99"/>
      <c r="AR111" s="100"/>
      <c r="AS111" s="78"/>
      <c r="AT111" s="101"/>
    </row>
    <row r="112" spans="1:46" ht="13.5" customHeight="1">
      <c r="A112" s="38"/>
      <c r="B112" s="21">
        <f ca="1">IF(OFFSET($H$10,COLUMN(F108)-COLUMN($H$10),ROW(F108)-ROW($H$10))="","",OFFSET($H$10,COLUMN(F108)-COLUMN($H$10),ROW(F108)-ROW($H$10)))</f>
      </c>
      <c r="C112" s="22"/>
      <c r="D112" s="22"/>
      <c r="E112" s="36"/>
      <c r="F112" s="41">
        <f ca="1">IF(OFFSET($L$14,COLUMN(J108)-COLUMN($L$14),ROW(J108)-ROW($L$14))="","",OFFSET($L$14,COLUMN(J108)-COLUMN($L$14),ROW(J108)-ROW($L$14)))</f>
      </c>
      <c r="G112" s="42"/>
      <c r="H112" s="42"/>
      <c r="I112" s="36"/>
      <c r="J112" s="41">
        <f ca="1">IF(OFFSET($P$18,COLUMN(N108)-COLUMN($P$18),ROW(N108)-ROW($P$18))="","",OFFSET($P$18,COLUMN(N108)-COLUMN($P$18),ROW(N108)-ROW($P$18)))</f>
      </c>
      <c r="K112" s="42"/>
      <c r="L112" s="42"/>
      <c r="M112" s="36"/>
      <c r="N112" s="60">
        <f ca="1">IF(OFFSET($T$22,COLUMN(R108)-COLUMN($T$22),ROW(R108)-ROW($T$22))="","",OFFSET($T$22,COLUMN(R108)-COLUMN($T$22),ROW(R108)-ROW($T$22)))</f>
      </c>
      <c r="O112" s="61"/>
      <c r="P112" s="61"/>
      <c r="Q112" s="36"/>
      <c r="R112" s="41">
        <f ca="1">IF(OFFSET($X$26,COLUMN(V108)-COLUMN($X$26),ROW(V108)-ROW($X$26))="","",OFFSET($X$26,COLUMN(V108)-COLUMN($X$26),ROW(V108)-ROW($X$26)))</f>
      </c>
      <c r="S112" s="42"/>
      <c r="T112" s="42"/>
      <c r="U112" s="36"/>
      <c r="V112" s="18"/>
      <c r="W112" s="19"/>
      <c r="X112" s="19"/>
      <c r="Y112" s="20"/>
      <c r="Z112" s="21"/>
      <c r="AA112" s="22"/>
      <c r="AB112" s="22"/>
      <c r="AC112" s="36"/>
      <c r="AD112" s="18"/>
      <c r="AE112" s="19"/>
      <c r="AF112" s="19"/>
      <c r="AG112" s="20"/>
      <c r="AH112" s="18"/>
      <c r="AI112" s="19"/>
      <c r="AJ112" s="19"/>
      <c r="AK112" s="20"/>
      <c r="AL112" s="77"/>
      <c r="AM112" s="78"/>
      <c r="AN112" s="78"/>
      <c r="AO112" s="78"/>
      <c r="AP112" s="98"/>
      <c r="AQ112" s="99"/>
      <c r="AR112" s="100"/>
      <c r="AS112" s="78"/>
      <c r="AT112" s="101"/>
    </row>
    <row r="113" spans="1:46" ht="13.5" customHeight="1">
      <c r="A113" s="38"/>
      <c r="B113" s="33">
        <f ca="1">IF(OFFSET($J$11,COLUMN($J$11)-COLUMN($J$11),ROW(H109)-ROW($J$11))="","",OFFSET($J$11,COLUMN($J$11)-COLUMN($J$11),ROW(H109)-ROW($J$11)))</f>
      </c>
      <c r="C113" s="16" t="s">
        <v>199</v>
      </c>
      <c r="D113" s="34">
        <f ca="1">IF(OFFSET($H$11,COLUMN(F109)-COLUMN($H$11),ROW(F109)-ROW($H$11))="","",OFFSET($H$11,COLUMN(F109)-COLUMN($H$11),ROW(F109)-ROW($H$11)))</f>
      </c>
      <c r="E113" s="37">
        <f>IF(B113="","",IF(B113&gt;D113,"○",IF(B113&gt;=D113,"△","●")))</f>
      </c>
      <c r="F113" s="45">
        <f ca="1">IF(OFFSET($N$15,COLUMN($N$15)-COLUMN($N$15),ROW(L109)-ROW($N$15))="","",OFFSET($N$15,COLUMN($N$15)-COLUMN($N$15),ROW(L109)-ROW($N$15)))</f>
      </c>
      <c r="G113" s="28" t="s">
        <v>199</v>
      </c>
      <c r="H113" s="46">
        <f ca="1">IF(OFFSET($L$15,COLUMN(J109)-COLUMN($L$15),ROW(J109)-ROW($L$15))="","",OFFSET($L$15,COLUMN(J109)-COLUMN($L$15),ROW(J109)-ROW($L$15)))</f>
      </c>
      <c r="I113" s="37">
        <f>IF(F113="","",IF(F113&gt;H113,"○",IF(F113&gt;=H113,"△","●")))</f>
      </c>
      <c r="J113" s="45">
        <f ca="1">IF(OFFSET($R$19,COLUMN(P109)-COLUMN($R$19),ROW(P109)-ROW($R$19))="","",OFFSET($R$19,COLUMN(P109)-COLUMN($R$19),ROW(P109)-ROW($R$19)))</f>
      </c>
      <c r="K113" s="28" t="s">
        <v>199</v>
      </c>
      <c r="L113" s="46">
        <f ca="1">IF(OFFSET($P$19,COLUMN(N109)-COLUMN($P$19),ROW(N109)-ROW($P$19))="","",OFFSET($P$19,COLUMN(N109)-COLUMN($P$19),ROW(N109)-ROW($P$19)))</f>
      </c>
      <c r="M113" s="37">
        <f>IF(J113="","",IF(J113&gt;L113,"○",IF(J113&gt;=L113,"△","●")))</f>
      </c>
      <c r="N113" s="45">
        <f ca="1">IF(OFFSET($V$23,COLUMN(T109)-COLUMN($V$23),ROW(T109)-ROW($V$23))="","",OFFSET($V$23,COLUMN(T109)-COLUMN($V$23),ROW(T109)-ROW($V$23)))</f>
      </c>
      <c r="O113" s="28" t="s">
        <v>199</v>
      </c>
      <c r="P113" s="46">
        <f ca="1">IF(OFFSET($T$23,COLUMN(R109)-COLUMN($T$23),ROW(R109)-ROW($T$23))="","",OFFSET($T$23,COLUMN(R109)-COLUMN($T$23),ROW(R109)-ROW($T$23)))</f>
      </c>
      <c r="Q113" s="37">
        <f>IF(N113="","",IF(N113&gt;P113,"○",IF(N113&gt;=P113,"△","●")))</f>
      </c>
      <c r="R113" s="45">
        <f ca="1">IF(OFFSET($Z$27,COLUMN(X109)-COLUMN($Z$27),ROW(X109)-ROW($Z$27))="","",OFFSET($Z$27,COLUMN(X109)-COLUMN($Z$27),ROW(X109)-ROW($Z$27)))</f>
      </c>
      <c r="S113" s="28" t="s">
        <v>199</v>
      </c>
      <c r="T113" s="46">
        <f ca="1">IF(OFFSET($T$23,COLUMN(V109)-COLUMN($T$23),ROW(V109)-ROW($T$23))="","",OFFSET($T$23,COLUMN(V109)-COLUMN($T$23),ROW(V109)-ROW($T$23)))</f>
      </c>
      <c r="U113" s="37">
        <f>IF(R113="","",IF(R113&gt;T113,"○",IF(R113&gt;=T113,"△","●")))</f>
      </c>
      <c r="V113" s="67"/>
      <c r="W113" s="12"/>
      <c r="X113" s="68"/>
      <c r="Y113" s="26">
        <f>IF(V113="","",IF(V113&gt;X113,"○",IF(V113&gt;=X113,"△","●")))</f>
      </c>
      <c r="Z113" s="27"/>
      <c r="AA113" s="28" t="s">
        <v>199</v>
      </c>
      <c r="AB113" s="29"/>
      <c r="AC113" s="37">
        <f>IF(Z113="","",IF(Z113&gt;AB113,"○",IF(Z113&gt;=AB113,"△","●")))</f>
      </c>
      <c r="AD113" s="69"/>
      <c r="AE113" s="24" t="s">
        <v>199</v>
      </c>
      <c r="AF113" s="70"/>
      <c r="AG113" s="26">
        <f>IF(AD113="","",IF(AD113&gt;AF113,"○",IF(AD113&gt;=AF113,"△","●")))</f>
      </c>
      <c r="AH113" s="69"/>
      <c r="AI113" s="24" t="s">
        <v>199</v>
      </c>
      <c r="AJ113" s="70"/>
      <c r="AK113" s="26">
        <f>IF(AH113="","",IF(AH113&gt;AJ113,"○",IF(AH113&gt;=AJ113,"△","●")))</f>
      </c>
      <c r="AL113" s="77"/>
      <c r="AM113" s="78"/>
      <c r="AN113" s="78"/>
      <c r="AO113" s="78"/>
      <c r="AP113" s="98"/>
      <c r="AQ113" s="99"/>
      <c r="AR113" s="100"/>
      <c r="AS113" s="78"/>
      <c r="AT113" s="101"/>
    </row>
    <row r="114" spans="1:46" ht="13.5" customHeight="1">
      <c r="A114" s="38" t="str">
        <f>'リーグ組合せ'!D26</f>
        <v>ティグレイ</v>
      </c>
      <c r="B114" s="30">
        <f ca="1">IF(OFFSET($H$8,COLUMN(F110)-COLUMN($H$8),ROW(F110)-ROW($H$8))="","",OFFSET($H$8,COLUMN(F110)-COLUMN($H$8),ROW(F110)-ROW($H$8)))</f>
      </c>
      <c r="C114" s="31"/>
      <c r="D114" s="31"/>
      <c r="E114" s="47"/>
      <c r="F114" s="39">
        <f ca="1">IF(OFFSET($L$12,COLUMN(J110)-COLUMN($L$12),ROW(J110)-ROW($L$12))="","",OFFSET($L$12,COLUMN(J110)-COLUMN($L$12),ROW(J110)-ROW($L$12)))</f>
      </c>
      <c r="G114" s="40"/>
      <c r="H114" s="40"/>
      <c r="I114" s="47"/>
      <c r="J114" s="39">
        <f ca="1">IF(OFFSET($P$16,COLUMN(N110)-COLUMN($P$16),ROW(N110)-ROW($P$16))="","",OFFSET($P$16,COLUMN(N110)-COLUMN($P$16),ROW(N110)-ROW($P$16)))</f>
      </c>
      <c r="K114" s="40"/>
      <c r="L114" s="40"/>
      <c r="M114" s="47"/>
      <c r="N114" s="30">
        <f ca="1">IF(OFFSET($T$20,COLUMN(R110)-COLUMN($T$20),ROW(R110)-ROW($T$20))="","",OFFSET($T$20,COLUMN(R110)-COLUMN($T$20),ROW(R110)-ROW($T$20)))</f>
      </c>
      <c r="O114" s="31"/>
      <c r="P114" s="31"/>
      <c r="Q114" s="47"/>
      <c r="R114" s="30">
        <f ca="1">IF(OFFSET($X$24,COLUMN(V110)-COLUMN($X$24),ROW(V110)-ROW($X$24))="","",OFFSET($X$24,COLUMN(V110)-COLUMN($X$24),ROW(V110)-ROW($X$24)))</f>
      </c>
      <c r="S114" s="31"/>
      <c r="T114" s="31"/>
      <c r="U114" s="47"/>
      <c r="V114" s="30">
        <f ca="1">IF(OFFSET($AB$28,COLUMN(Z110)-COLUMN($AB$28),ROW(Z110)-ROW($AB$28))="","",OFFSET($AB$28,COLUMN(Z110)-COLUMN($AB$28),ROW(Z110)-ROW($AB$28)))</f>
      </c>
      <c r="W114" s="31"/>
      <c r="X114" s="31"/>
      <c r="Y114" s="47"/>
      <c r="Z114" s="52"/>
      <c r="AA114" s="53"/>
      <c r="AB114" s="53"/>
      <c r="AC114" s="8"/>
      <c r="AD114" s="79"/>
      <c r="AE114" s="80"/>
      <c r="AF114" s="80"/>
      <c r="AG114" s="8"/>
      <c r="AH114" s="79"/>
      <c r="AI114" s="80"/>
      <c r="AJ114" s="80"/>
      <c r="AK114" s="8"/>
      <c r="AL114" s="77">
        <f>SUM(AM114:AO115)</f>
        <v>0</v>
      </c>
      <c r="AM114" s="78"/>
      <c r="AN114" s="78"/>
      <c r="AO114" s="78"/>
      <c r="AP114" s="98" t="e">
        <f>AH115+AH117+AD115+AD117+Z115+Z117+V117+V115+R117+R115+N117+N115+J117+J115+F117+F115+B117+B115</f>
        <v>#VALUE!</v>
      </c>
      <c r="AQ114" s="99" t="e">
        <f>AJ117+AJ115+AF117+AF115+AB117+AB115+X117+X115+T117+T115+P117+P115+L117+L115+H117+H115+D117+D115</f>
        <v>#VALUE!</v>
      </c>
      <c r="AR114" s="100" t="e">
        <f>AP114-AQ114</f>
        <v>#VALUE!</v>
      </c>
      <c r="AS114" s="78">
        <f>SUM(AM116:AO117)</f>
        <v>0</v>
      </c>
      <c r="AT114" s="101"/>
    </row>
    <row r="115" spans="1:46" ht="13.5" customHeight="1">
      <c r="A115" s="38"/>
      <c r="B115" s="33">
        <f ca="1">IF(OFFSET($J$9,COLUMN($J$9)-COLUMN($J$9),ROW(H111)-ROW($J$9))="","",OFFSET($J$9,COLUMN($J$9)-COLUMN($J$9),ROW(H111)-ROW($J$9)))</f>
      </c>
      <c r="C115" s="16" t="s">
        <v>199</v>
      </c>
      <c r="D115" s="34">
        <f ca="1">IF(OFFSET($H$9,COLUMN(F111)-COLUMN($H$9),ROW(F111)-ROW($H$9))="","",OFFSET($H$9,COLUMN(F111)-COLUMN($H$9),ROW(F111)-ROW($H$9)))</f>
      </c>
      <c r="E115" s="44">
        <f>IF(B115="","",IF(B115&gt;D115,"○",IF(B115&gt;=D115,"△","●")))</f>
      </c>
      <c r="F115" s="33">
        <f ca="1">IF(OFFSET($N$13,COLUMN($N$13)-COLUMN($N$13),ROW(L111)-ROW($N$13))="","",OFFSET($N$13,COLUMN($N$13)-COLUMN($N$13),ROW(L111)-ROW($N$13)))</f>
      </c>
      <c r="G115" s="16" t="s">
        <v>199</v>
      </c>
      <c r="H115" s="34">
        <f ca="1">IF(OFFSET($L$13,COLUMN(J111)-COLUMN($L$13),ROW(J111)-ROW($L$13))="","",OFFSET($L$13,COLUMN(J111)-COLUMN($L$13),ROW(J111)-ROW($L$13)))</f>
      </c>
      <c r="I115" s="44">
        <f>IF(F115="","",IF(F115&gt;H115,"○",IF(F115&gt;=H115,"△","●")))</f>
      </c>
      <c r="J115" s="33">
        <f ca="1">IF(OFFSET($R$17,COLUMN(P111)-COLUMN($R$17),ROW(P111)-ROW($R$17))="","",OFFSET($R$17,COLUMN(P111)-COLUMN($R$17),ROW(P111)-ROW($R$17)))</f>
      </c>
      <c r="K115" s="16" t="s">
        <v>199</v>
      </c>
      <c r="L115" s="34">
        <f ca="1">IF(OFFSET($P$17,COLUMN(N111)-COLUMN($P$17),ROW(N111)-ROW($P$17))="","",OFFSET($P$17,COLUMN(N111)-COLUMN($P$17),ROW(N111)-ROW($P$17)))</f>
      </c>
      <c r="M115" s="44">
        <f>IF(J115="","",IF(J115&gt;L115,"○",IF(J115&gt;=L115,"△","●")))</f>
      </c>
      <c r="N115" s="33">
        <v>5</v>
      </c>
      <c r="O115" s="16" t="s">
        <v>199</v>
      </c>
      <c r="P115" s="34">
        <v>0</v>
      </c>
      <c r="Q115" s="44" t="str">
        <f>IF(N115="","",IF(N115&gt;P115,"○",IF(N115&gt;=P115,"△","●")))</f>
        <v>○</v>
      </c>
      <c r="R115" s="33">
        <f ca="1">IF(OFFSET($Z$25,COLUMN(X111)-COLUMN($Z$25),ROW(X111)-ROW($Z$25))="","",OFFSET($Z$25,COLUMN(X111)-COLUMN($Z$25),ROW(X111)-ROW($Z$25)))</f>
      </c>
      <c r="S115" s="16" t="s">
        <v>199</v>
      </c>
      <c r="T115" s="34">
        <f ca="1">IF(OFFSET($X$25,COLUMN(V111)-COLUMN($X$25),ROW(V111)-ROW($X$25))="","",OFFSET($X$25,COLUMN(V111)-COLUMN($X$25),ROW(V111)-ROW($X$25)))</f>
      </c>
      <c r="U115" s="44">
        <f>IF(R115="","",IF(R115&gt;T115,"○",IF(R115&gt;=T115,"△","●")))</f>
      </c>
      <c r="V115" s="33">
        <v>8</v>
      </c>
      <c r="W115" s="16" t="s">
        <v>199</v>
      </c>
      <c r="X115" s="34">
        <v>0</v>
      </c>
      <c r="Y115" s="44" t="str">
        <f>IF(V115="","",IF(V115&gt;X115,"○",IF(V115&gt;=X115,"△","●")))</f>
        <v>○</v>
      </c>
      <c r="Z115" s="63"/>
      <c r="AA115" s="12"/>
      <c r="AB115" s="64"/>
      <c r="AC115" s="14">
        <f>IF(Z115="","",IF(Z115&gt;AB115,"○",IF(Z115&gt;=AB115,"△","●")))</f>
      </c>
      <c r="AD115" s="11"/>
      <c r="AE115" s="12" t="s">
        <v>199</v>
      </c>
      <c r="AF115" s="13"/>
      <c r="AG115" s="14">
        <f>IF(AD115="","",IF(AD115&gt;AF115,"○",IF(AD115&gt;=AF115,"△","●")))</f>
      </c>
      <c r="AH115" s="11"/>
      <c r="AI115" s="12" t="s">
        <v>199</v>
      </c>
      <c r="AJ115" s="13"/>
      <c r="AK115" s="14">
        <f>IF(AH115="","",IF(AH115&gt;AJ115,"○",IF(AH115&gt;=AJ115,"△","●")))</f>
      </c>
      <c r="AL115" s="77"/>
      <c r="AM115" s="78"/>
      <c r="AN115" s="78"/>
      <c r="AO115" s="78"/>
      <c r="AP115" s="98"/>
      <c r="AQ115" s="99"/>
      <c r="AR115" s="100"/>
      <c r="AS115" s="78"/>
      <c r="AT115" s="101"/>
    </row>
    <row r="116" spans="1:46" ht="13.5" customHeight="1">
      <c r="A116" s="38"/>
      <c r="B116" s="21">
        <f ca="1">IF(OFFSET($H$10,COLUMN(F112)-COLUMN($H$10),ROW(F112)-ROW($H$10))="","",OFFSET($H$10,COLUMN(F112)-COLUMN($H$10),ROW(F112)-ROW($H$10)))</f>
      </c>
      <c r="C116" s="22"/>
      <c r="D116" s="22"/>
      <c r="E116" s="36"/>
      <c r="F116" s="41">
        <f ca="1">IF(OFFSET($L$14,COLUMN(J112)-COLUMN($L$14),ROW(J112)-ROW($L$14))="","",OFFSET($L$14,COLUMN(J112)-COLUMN($L$14),ROW(J112)-ROW($L$14)))</f>
      </c>
      <c r="G116" s="42"/>
      <c r="H116" s="42"/>
      <c r="I116" s="36"/>
      <c r="J116" s="41">
        <f ca="1">IF(OFFSET($P$18,COLUMN(N112)-COLUMN($P$18),ROW(N112)-ROW($P$18))="","",OFFSET($P$18,COLUMN(N112)-COLUMN($P$18),ROW(N112)-ROW($P$18)))</f>
      </c>
      <c r="K116" s="42"/>
      <c r="L116" s="42"/>
      <c r="M116" s="36"/>
      <c r="N116" s="60">
        <f ca="1">IF(OFFSET($T$22,COLUMN(R112)-COLUMN($T$22),ROW(R112)-ROW($T$22))="","",OFFSET($T$22,COLUMN(R112)-COLUMN($T$22),ROW(R112)-ROW($T$22)))</f>
      </c>
      <c r="O116" s="61"/>
      <c r="P116" s="61"/>
      <c r="Q116" s="36"/>
      <c r="R116" s="41">
        <f ca="1">IF(OFFSET($X$26,COLUMN(V112)-COLUMN($X$26),ROW(V112)-ROW($X$26))="","",OFFSET($X$26,COLUMN(V112)-COLUMN($X$26),ROW(V112)-ROW($X$26)))</f>
      </c>
      <c r="S116" s="42"/>
      <c r="T116" s="42"/>
      <c r="U116" s="36"/>
      <c r="V116" s="41">
        <f ca="1">IF(OFFSET($AB$30,COLUMN(Z112)-COLUMN($AB$30),ROW(Z112)-ROW($AB$30))="","",OFFSET($AB$30,COLUMN(Z112)-COLUMN($AB$30),ROW(Z112)-ROW($AB$30)))</f>
      </c>
      <c r="W116" s="42"/>
      <c r="X116" s="42"/>
      <c r="Y116" s="36"/>
      <c r="Z116" s="6"/>
      <c r="AA116" s="7"/>
      <c r="AB116" s="7"/>
      <c r="AC116" s="20"/>
      <c r="AD116" s="18"/>
      <c r="AE116" s="19"/>
      <c r="AF116" s="19"/>
      <c r="AG116" s="20"/>
      <c r="AH116" s="18"/>
      <c r="AI116" s="19"/>
      <c r="AJ116" s="19"/>
      <c r="AK116" s="20"/>
      <c r="AL116" s="77"/>
      <c r="AM116" s="78"/>
      <c r="AN116" s="78"/>
      <c r="AO116" s="78"/>
      <c r="AP116" s="98"/>
      <c r="AQ116" s="99"/>
      <c r="AR116" s="100"/>
      <c r="AS116" s="78"/>
      <c r="AT116" s="101"/>
    </row>
    <row r="117" spans="1:46" ht="13.5" customHeight="1">
      <c r="A117" s="38"/>
      <c r="B117" s="33">
        <f ca="1">IF(OFFSET($J$11,COLUMN($J$11)-COLUMN($J$11),ROW(H113)-ROW($J$11))="","",OFFSET($J$11,COLUMN($J$11)-COLUMN($J$11),ROW(H113)-ROW($J$11)))</f>
      </c>
      <c r="C117" s="16" t="s">
        <v>199</v>
      </c>
      <c r="D117" s="34">
        <f ca="1">IF(OFFSET($H$11,COLUMN(F113)-COLUMN($H$11),ROW(F113)-ROW($H$11))="","",OFFSET($H$11,COLUMN(F113)-COLUMN($H$11),ROW(F113)-ROW($H$11)))</f>
      </c>
      <c r="E117" s="37">
        <f>IF(B117="","",IF(B117&gt;D117,"○",IF(B117&gt;=D117,"△","●")))</f>
      </c>
      <c r="F117" s="45">
        <f ca="1">IF(OFFSET($N$15,COLUMN($N$15)-COLUMN($N$15),ROW(L113)-ROW($N$15))="","",OFFSET($N$15,COLUMN($N$15)-COLUMN($N$15),ROW(L113)-ROW($N$15)))</f>
      </c>
      <c r="G117" s="28" t="s">
        <v>199</v>
      </c>
      <c r="H117" s="46">
        <f ca="1">IF(OFFSET($L$15,COLUMN(J113)-COLUMN($L$15),ROW(J113)-ROW($L$15))="","",OFFSET($L$15,COLUMN(J113)-COLUMN($L$15),ROW(J113)-ROW($L$15)))</f>
      </c>
      <c r="I117" s="37">
        <f>IF(F117="","",IF(F117&gt;H117,"○",IF(F117&gt;=H117,"△","●")))</f>
      </c>
      <c r="J117" s="45">
        <f ca="1">IF(OFFSET($R$19,COLUMN(P113)-COLUMN($R$19),ROW(P113)-ROW($R$19))="","",OFFSET($R$19,COLUMN(P113)-COLUMN($R$19),ROW(P113)-ROW($R$19)))</f>
      </c>
      <c r="K117" s="28" t="s">
        <v>199</v>
      </c>
      <c r="L117" s="46">
        <f ca="1">IF(OFFSET($P$19,COLUMN(N113)-COLUMN($P$19),ROW(N113)-ROW($P$19))="","",OFFSET($P$19,COLUMN(N113)-COLUMN($P$19),ROW(N113)-ROW($P$19)))</f>
      </c>
      <c r="M117" s="37">
        <f>IF(J117="","",IF(J117&gt;L117,"○",IF(J117&gt;=L117,"△","●")))</f>
      </c>
      <c r="N117" s="45">
        <f ca="1">IF(OFFSET($V$23,COLUMN(T113)-COLUMN($V$23),ROW(T113)-ROW($V$23))="","",OFFSET($V$23,COLUMN(T113)-COLUMN($V$23),ROW(T113)-ROW($V$23)))</f>
      </c>
      <c r="O117" s="28" t="s">
        <v>199</v>
      </c>
      <c r="P117" s="46">
        <f ca="1">IF(OFFSET($T$23,COLUMN(R113)-COLUMN($T$23),ROW(R113)-ROW($T$23))="","",OFFSET($T$23,COLUMN(R113)-COLUMN($T$23),ROW(R113)-ROW($T$23)))</f>
      </c>
      <c r="Q117" s="37">
        <f>IF(N117="","",IF(N117&gt;P117,"○",IF(N117&gt;=P117,"△","●")))</f>
      </c>
      <c r="R117" s="45">
        <f ca="1">IF(OFFSET($Z$27,COLUMN(X113)-COLUMN($Z$27),ROW(X113)-ROW($Z$27))="","",OFFSET($Z$27,COLUMN(X113)-COLUMN($Z$27),ROW(X113)-ROW($Z$27)))</f>
      </c>
      <c r="S117" s="28" t="s">
        <v>199</v>
      </c>
      <c r="T117" s="46">
        <f ca="1">IF(OFFSET($T$23,COLUMN(V113)-COLUMN($T$23),ROW(V113)-ROW($T$23))="","",OFFSET($T$23,COLUMN(V113)-COLUMN($T$23),ROW(V113)-ROW($T$23)))</f>
      </c>
      <c r="U117" s="37">
        <f>IF(R117="","",IF(R117&gt;T117,"○",IF(R117&gt;=T117,"△","●")))</f>
      </c>
      <c r="V117" s="45">
        <f ca="1">IF(OFFSET($AD$31,COLUMN(AB113)-COLUMN($AD$31),ROW(AB113)-ROW($AD$31))="","",OFFSET($AD$31,COLUMN(AB113)-COLUMN($AD$31),ROW(AB113)-ROW($AD$31)))</f>
      </c>
      <c r="W117" s="28" t="s">
        <v>199</v>
      </c>
      <c r="X117" s="46">
        <f ca="1">IF(OFFSET($T$23,COLUMN(Z113)-COLUMN($T$23),ROW(Z113)-ROW($T$23))="","",OFFSET($T$23,COLUMN(Z113)-COLUMN($T$23),ROW(Z113)-ROW($T$23)))</f>
      </c>
      <c r="Y117" s="37">
        <f>IF(V117="","",IF(V117&gt;X117,"○",IF(V117&gt;=X117,"△","●")))</f>
      </c>
      <c r="Z117" s="65"/>
      <c r="AA117" s="24"/>
      <c r="AB117" s="66"/>
      <c r="AC117" s="26">
        <f>IF(Z117="","",IF(Z117&gt;AB117,"○",IF(Z117&gt;=AB117,"△","●")))</f>
      </c>
      <c r="AD117" s="69"/>
      <c r="AE117" s="24" t="s">
        <v>199</v>
      </c>
      <c r="AF117" s="70"/>
      <c r="AG117" s="26">
        <f>IF(AD117="","",IF(AD117&gt;AF117,"○",IF(AD117&gt;=AF117,"△","●")))</f>
      </c>
      <c r="AH117" s="69"/>
      <c r="AI117" s="24" t="s">
        <v>199</v>
      </c>
      <c r="AJ117" s="70"/>
      <c r="AK117" s="26">
        <f>IF(AH117="","",IF(AH117&gt;AJ117,"○",IF(AH117&gt;=AJ117,"△","●")))</f>
      </c>
      <c r="AL117" s="77"/>
      <c r="AM117" s="78"/>
      <c r="AN117" s="78"/>
      <c r="AO117" s="78"/>
      <c r="AP117" s="98"/>
      <c r="AQ117" s="99"/>
      <c r="AR117" s="100"/>
      <c r="AS117" s="78"/>
      <c r="AT117" s="101"/>
    </row>
    <row r="118" spans="1:46" ht="13.5" customHeight="1">
      <c r="A118" s="109">
        <f>'リーグ組合せ'!D28</f>
        <v>0</v>
      </c>
      <c r="B118" s="52">
        <f ca="1">IF(OFFSET($H$8,COLUMN(F114)-COLUMN($H$8),ROW(F114)-ROW($H$8))="","",OFFSET($H$8,COLUMN(F114)-COLUMN($H$8),ROW(F114)-ROW($H$8)))</f>
      </c>
      <c r="C118" s="53"/>
      <c r="D118" s="53"/>
      <c r="E118" s="81"/>
      <c r="F118" s="110">
        <f ca="1">IF(OFFSET($L$12,COLUMN(J114)-COLUMN($L$12),ROW(J114)-ROW($L$12))="","",OFFSET($L$12,COLUMN(J114)-COLUMN($L$12),ROW(J114)-ROW($L$12)))</f>
      </c>
      <c r="G118" s="111"/>
      <c r="H118" s="111"/>
      <c r="I118" s="81"/>
      <c r="J118" s="110">
        <f ca="1">IF(OFFSET($P$16,COLUMN(N114)-COLUMN($P$16),ROW(N114)-ROW($P$16))="","",OFFSET($P$16,COLUMN(N114)-COLUMN($P$16),ROW(N114)-ROW($P$16)))</f>
      </c>
      <c r="K118" s="111"/>
      <c r="L118" s="111"/>
      <c r="M118" s="81"/>
      <c r="N118" s="52">
        <f ca="1">IF(OFFSET($T$20,COLUMN(R114)-COLUMN($T$20),ROW(R114)-ROW($T$20))="","",OFFSET($T$20,COLUMN(R114)-COLUMN($T$20),ROW(R114)-ROW($T$20)))</f>
      </c>
      <c r="O118" s="53"/>
      <c r="P118" s="53"/>
      <c r="Q118" s="81"/>
      <c r="R118" s="52">
        <f ca="1">IF(OFFSET($X$24,COLUMN(V114)-COLUMN($X$24),ROW(V114)-ROW($X$24))="","",OFFSET($X$24,COLUMN(V114)-COLUMN($X$24),ROW(V114)-ROW($X$24)))</f>
      </c>
      <c r="S118" s="53"/>
      <c r="T118" s="53"/>
      <c r="U118" s="81"/>
      <c r="V118" s="52">
        <f ca="1">IF(OFFSET($AB$28,COLUMN(Z114)-COLUMN($AB$28),ROW(Z114)-ROW($AB$28))="","",OFFSET($AB$28,COLUMN(Z114)-COLUMN($AB$28),ROW(Z114)-ROW($AB$28)))</f>
      </c>
      <c r="W118" s="53"/>
      <c r="X118" s="53"/>
      <c r="Y118" s="81"/>
      <c r="Z118" s="52">
        <f ca="1">IF(OFFSET($AF$32,COLUMN(AD114)-COLUMN($AF$32),ROW(AD114)-ROW($AF$32))="","",OFFSET($AF$32,COLUMN(AD114)-COLUMN($AF$32),ROW(AD114)-ROW($AF$32)))</f>
      </c>
      <c r="AA118" s="53"/>
      <c r="AB118" s="53"/>
      <c r="AC118" s="81"/>
      <c r="AD118" s="52"/>
      <c r="AE118" s="53"/>
      <c r="AF118" s="53"/>
      <c r="AG118" s="8"/>
      <c r="AH118" s="79"/>
      <c r="AI118" s="80"/>
      <c r="AJ118" s="80"/>
      <c r="AK118" s="8"/>
      <c r="AL118" s="120">
        <f>SUM(AM118:AO119)</f>
        <v>0</v>
      </c>
      <c r="AM118" s="121"/>
      <c r="AN118" s="121"/>
      <c r="AO118" s="121"/>
      <c r="AP118" s="124" t="e">
        <f>AH119+AH121+AD119+AD121+Z119+Z121+V121+V119+R121+R119+N121+N119+J121+J119+F121+F119+B121+B119</f>
        <v>#VALUE!</v>
      </c>
      <c r="AQ118" s="125" t="e">
        <f>AJ121+AJ119+AF121+AF119+AB121+AB119+X121+X119+T121+T119+P121+P119+L121+L119+H121+H119+D121+D119</f>
        <v>#VALUE!</v>
      </c>
      <c r="AR118" s="126" t="e">
        <f>AP118-AQ118</f>
        <v>#VALUE!</v>
      </c>
      <c r="AS118" s="121">
        <f>SUM(AM120:AO121)</f>
        <v>0</v>
      </c>
      <c r="AT118" s="127"/>
    </row>
    <row r="119" spans="1:46" ht="13.5" customHeight="1">
      <c r="A119" s="109"/>
      <c r="B119" s="63">
        <f ca="1">IF(OFFSET($J$9,COLUMN($J$9)-COLUMN($J$9),ROW(H115)-ROW($J$9))="","",OFFSET($J$9,COLUMN($J$9)-COLUMN($J$9),ROW(H115)-ROW($J$9)))</f>
      </c>
      <c r="C119" s="12" t="s">
        <v>199</v>
      </c>
      <c r="D119" s="64">
        <f ca="1">IF(OFFSET($H$9,COLUMN(F115)-COLUMN($H$9),ROW(F115)-ROW($H$9))="","",OFFSET($H$9,COLUMN(F115)-COLUMN($H$9),ROW(F115)-ROW($H$9)))</f>
      </c>
      <c r="E119" s="14">
        <f>IF(B119="","",IF(B119&gt;D119,"○",IF(B119&gt;=D119,"△","●")))</f>
      </c>
      <c r="F119" s="63">
        <f ca="1">IF(OFFSET($N$13,COLUMN($N$13)-COLUMN($N$13),ROW(L115)-ROW($N$13))="","",OFFSET($N$13,COLUMN($N$13)-COLUMN($N$13),ROW(L115)-ROW($N$13)))</f>
      </c>
      <c r="G119" s="12" t="s">
        <v>199</v>
      </c>
      <c r="H119" s="64">
        <f ca="1">IF(OFFSET($L$13,COLUMN(J115)-COLUMN($L$13),ROW(J115)-ROW($L$13))="","",OFFSET($L$13,COLUMN(J115)-COLUMN($L$13),ROW(J115)-ROW($L$13)))</f>
      </c>
      <c r="I119" s="14">
        <f>IF(F119="","",IF(F119&gt;H119,"○",IF(F119&gt;=H119,"△","●")))</f>
      </c>
      <c r="J119" s="63">
        <f ca="1">IF(OFFSET($R$17,COLUMN(P115)-COLUMN($R$17),ROW(P115)-ROW($R$17))="","",OFFSET($R$17,COLUMN(P115)-COLUMN($R$17),ROW(P115)-ROW($R$17)))</f>
      </c>
      <c r="K119" s="12" t="s">
        <v>199</v>
      </c>
      <c r="L119" s="64">
        <f ca="1">IF(OFFSET($P$17,COLUMN(N115)-COLUMN($P$17),ROW(N115)-ROW($P$17))="","",OFFSET($P$17,COLUMN(N115)-COLUMN($P$17),ROW(N115)-ROW($P$17)))</f>
      </c>
      <c r="M119" s="14">
        <f>IF(J119="","",IF(J119&gt;L119,"○",IF(J119&gt;=L119,"△","●")))</f>
      </c>
      <c r="N119" s="63">
        <f ca="1">IF(OFFSET($V$21,COLUMN(T115)-COLUMN($V$21),ROW(T115)-ROW($V$21))="","",OFFSET($V$21,COLUMN(T115)-COLUMN($V$21),ROW(T115)-ROW($V$21)))</f>
      </c>
      <c r="O119" s="12" t="s">
        <v>199</v>
      </c>
      <c r="P119" s="64">
        <f ca="1">IF(OFFSET($T$21,COLUMN(R115)-COLUMN($T$21),ROW(R115)-ROW($T$21))="","",OFFSET($T$21,COLUMN(R115)-COLUMN($T$21),ROW(R115)-ROW($T$21)))</f>
      </c>
      <c r="Q119" s="14">
        <f>IF(N119="","",IF(N119&gt;P119,"○",IF(N119&gt;=P119,"△","●")))</f>
      </c>
      <c r="R119" s="63">
        <f ca="1">IF(OFFSET($Z$25,COLUMN(X115)-COLUMN($Z$25),ROW(X115)-ROW($Z$25))="","",OFFSET($Z$25,COLUMN(X115)-COLUMN($Z$25),ROW(X115)-ROW($Z$25)))</f>
      </c>
      <c r="S119" s="12" t="s">
        <v>199</v>
      </c>
      <c r="T119" s="64">
        <f ca="1">IF(OFFSET($X$25,COLUMN(V115)-COLUMN($X$25),ROW(V115)-ROW($X$25))="","",OFFSET($X$25,COLUMN(V115)-COLUMN($X$25),ROW(V115)-ROW($X$25)))</f>
      </c>
      <c r="U119" s="14">
        <f>IF(R119="","",IF(R119&gt;T119,"○",IF(R119&gt;=T119,"△","●")))</f>
      </c>
      <c r="V119" s="63">
        <f ca="1">IF(OFFSET($AD$29,COLUMN(AB115)-COLUMN($AD$29),ROW(AB115)-ROW($AD$29))="","",OFFSET($AD$29,COLUMN(AB115)-COLUMN($AD$29),ROW(AB115)-ROW($AD$29)))</f>
      </c>
      <c r="W119" s="12" t="s">
        <v>199</v>
      </c>
      <c r="X119" s="64">
        <f ca="1">IF(OFFSET($AB$29,COLUMN(Z115)-COLUMN($AB$29),ROW(Z115)-ROW($AB$29))="","",OFFSET($AB$29,COLUMN(Z115)-COLUMN($AB$29),ROW(Z115)-ROW($AB$29)))</f>
      </c>
      <c r="Y119" s="14">
        <f>IF(V119="","",IF(V119&gt;X119,"○",IF(V119&gt;=X119,"△","●")))</f>
      </c>
      <c r="Z119" s="63">
        <f ca="1">IF(OFFSET($AH$33,COLUMN(AF115)-COLUMN($AH$33),ROW(AF115)-ROW($AH$33))="","",OFFSET($AH$33,COLUMN(AF115)-COLUMN($AH$33),ROW(AF115)-ROW($AH$33)))</f>
      </c>
      <c r="AA119" s="12" t="s">
        <v>199</v>
      </c>
      <c r="AB119" s="64">
        <f ca="1">IF(OFFSET($AF$33,COLUMN(AD115)-COLUMN($AF$33),ROW(AD115)-ROW($AF$33))="","",OFFSET($AF$33,COLUMN(AD115)-COLUMN($AF$33),ROW(AD115)-ROW($AF$33)))</f>
      </c>
      <c r="AC119" s="14">
        <f>IF(Z119="","",IF(Z119&gt;AB119,"○",IF(Z119&gt;=AB119,"△","●")))</f>
      </c>
      <c r="AD119" s="58"/>
      <c r="AE119" s="59"/>
      <c r="AF119" s="59"/>
      <c r="AG119" s="14">
        <f>IF(AD119="","",IF(AD119&gt;AF119,"○",IF(AD119&gt;=AF119,"△","●")))</f>
      </c>
      <c r="AH119" s="11"/>
      <c r="AI119" s="12" t="s">
        <v>199</v>
      </c>
      <c r="AJ119" s="13"/>
      <c r="AK119" s="14">
        <f>IF(AH119="","",IF(AH119&gt;AJ119,"○",IF(AH119&gt;=AJ119,"△","●")))</f>
      </c>
      <c r="AL119" s="120"/>
      <c r="AM119" s="121"/>
      <c r="AN119" s="121"/>
      <c r="AO119" s="121"/>
      <c r="AP119" s="124"/>
      <c r="AQ119" s="125"/>
      <c r="AR119" s="126"/>
      <c r="AS119" s="121"/>
      <c r="AT119" s="127"/>
    </row>
    <row r="120" spans="1:46" ht="13.5" customHeight="1">
      <c r="A120" s="109"/>
      <c r="B120" s="18">
        <f ca="1">IF(OFFSET($H$10,COLUMN(F116)-COLUMN($H$10),ROW(F116)-ROW($H$10))="","",OFFSET($H$10,COLUMN(F116)-COLUMN($H$10),ROW(F116)-ROW($H$10)))</f>
      </c>
      <c r="C120" s="19"/>
      <c r="D120" s="19"/>
      <c r="E120" s="20"/>
      <c r="F120" s="112">
        <f ca="1">IF(OFFSET($L$14,COLUMN(J116)-COLUMN($L$14),ROW(J116)-ROW($L$14))="","",OFFSET($L$14,COLUMN(J116)-COLUMN($L$14),ROW(J116)-ROW($L$14)))</f>
      </c>
      <c r="G120" s="113"/>
      <c r="H120" s="113"/>
      <c r="I120" s="20"/>
      <c r="J120" s="112">
        <f ca="1">IF(OFFSET($P$18,COLUMN(N116)-COLUMN($P$18),ROW(N116)-ROW($P$18))="","",OFFSET($P$18,COLUMN(N116)-COLUMN($P$18),ROW(N116)-ROW($P$18)))</f>
      </c>
      <c r="K120" s="113"/>
      <c r="L120" s="113"/>
      <c r="M120" s="20"/>
      <c r="N120" s="6">
        <f ca="1">IF(OFFSET($T$22,COLUMN(R116)-COLUMN($T$22),ROW(R116)-ROW($T$22))="","",OFFSET($T$22,COLUMN(R116)-COLUMN($T$22),ROW(R116)-ROW($T$22)))</f>
      </c>
      <c r="O120" s="7"/>
      <c r="P120" s="7"/>
      <c r="Q120" s="20"/>
      <c r="R120" s="112">
        <f ca="1">IF(OFFSET($X$26,COLUMN(V116)-COLUMN($X$26),ROW(V116)-ROW($X$26))="","",OFFSET($X$26,COLUMN(V116)-COLUMN($X$26),ROW(V116)-ROW($X$26)))</f>
      </c>
      <c r="S120" s="113"/>
      <c r="T120" s="113"/>
      <c r="U120" s="20"/>
      <c r="V120" s="112">
        <f ca="1">IF(OFFSET($AB$30,COLUMN(Z116)-COLUMN($AB$30),ROW(Z116)-ROW($AB$30))="","",OFFSET($AB$30,COLUMN(Z116)-COLUMN($AB$30),ROW(Z116)-ROW($AB$30)))</f>
      </c>
      <c r="W120" s="113"/>
      <c r="X120" s="113"/>
      <c r="Y120" s="20"/>
      <c r="Z120" s="112">
        <f ca="1">IF(OFFSET($AF$34,COLUMN(AD116)-COLUMN($AF$34),ROW(AD116)-ROW($AF$34))="","",OFFSET($AF$34,COLUMN(AD116)-COLUMN($AF$34),ROW(AD116)-ROW($AF$34)))</f>
      </c>
      <c r="AA120" s="113"/>
      <c r="AB120" s="113"/>
      <c r="AC120" s="20"/>
      <c r="AD120" s="18"/>
      <c r="AE120" s="19"/>
      <c r="AF120" s="19"/>
      <c r="AG120" s="20"/>
      <c r="AH120" s="18"/>
      <c r="AI120" s="19"/>
      <c r="AJ120" s="19"/>
      <c r="AK120" s="20"/>
      <c r="AL120" s="120"/>
      <c r="AM120" s="121"/>
      <c r="AN120" s="121"/>
      <c r="AO120" s="121"/>
      <c r="AP120" s="124"/>
      <c r="AQ120" s="125"/>
      <c r="AR120" s="126"/>
      <c r="AS120" s="121"/>
      <c r="AT120" s="127"/>
    </row>
    <row r="121" spans="1:46" ht="13.5" customHeight="1">
      <c r="A121" s="109"/>
      <c r="B121" s="63">
        <f ca="1">IF(OFFSET($J$11,COLUMN($J$11)-COLUMN($J$11),ROW(H117)-ROW($J$11))="","",OFFSET($J$11,COLUMN($J$11)-COLUMN($J$11),ROW(H117)-ROW($J$11)))</f>
      </c>
      <c r="C121" s="12" t="s">
        <v>199</v>
      </c>
      <c r="D121" s="64">
        <f ca="1">IF(OFFSET($H$11,COLUMN(F117)-COLUMN($H$11),ROW(F117)-ROW($H$11))="","",OFFSET($H$11,COLUMN(F117)-COLUMN($H$11),ROW(F117)-ROW($H$11)))</f>
      </c>
      <c r="E121" s="26">
        <f>IF(B121="","",IF(B121&gt;D121,"○",IF(B121&gt;=D121,"△","●")))</f>
      </c>
      <c r="F121" s="65">
        <f ca="1">IF(OFFSET($N$15,COLUMN($N$15)-COLUMN($N$15),ROW(L117)-ROW($N$15))="","",OFFSET($N$15,COLUMN($N$15)-COLUMN($N$15),ROW(L117)-ROW($N$15)))</f>
      </c>
      <c r="G121" s="24" t="s">
        <v>199</v>
      </c>
      <c r="H121" s="66">
        <f ca="1">IF(OFFSET($L$15,COLUMN(J117)-COLUMN($L$15),ROW(J117)-ROW($L$15))="","",OFFSET($L$15,COLUMN(J117)-COLUMN($L$15),ROW(J117)-ROW($L$15)))</f>
      </c>
      <c r="I121" s="26">
        <f>IF(F121="","",IF(F121&gt;H121,"○",IF(F121&gt;=H121,"△","●")))</f>
      </c>
      <c r="J121" s="65">
        <f ca="1">IF(OFFSET($R$19,COLUMN(P117)-COLUMN($R$19),ROW(P117)-ROW($R$19))="","",OFFSET($R$19,COLUMN(P117)-COLUMN($R$19),ROW(P117)-ROW($R$19)))</f>
      </c>
      <c r="K121" s="24" t="s">
        <v>199</v>
      </c>
      <c r="L121" s="66">
        <f ca="1">IF(OFFSET($P$19,COLUMN(N117)-COLUMN($P$19),ROW(N117)-ROW($P$19))="","",OFFSET($P$19,COLUMN(N117)-COLUMN($P$19),ROW(N117)-ROW($P$19)))</f>
      </c>
      <c r="M121" s="26">
        <f>IF(J121="","",IF(J121&gt;L121,"○",IF(J121&gt;=L121,"△","●")))</f>
      </c>
      <c r="N121" s="65">
        <f ca="1">IF(OFFSET($V$23,COLUMN(T117)-COLUMN($V$23),ROW(T117)-ROW($V$23))="","",OFFSET($V$23,COLUMN(T117)-COLUMN($V$23),ROW(T117)-ROW($V$23)))</f>
      </c>
      <c r="O121" s="24" t="s">
        <v>199</v>
      </c>
      <c r="P121" s="66">
        <f ca="1">IF(OFFSET($T$23,COLUMN(R117)-COLUMN($T$23),ROW(R117)-ROW($T$23))="","",OFFSET($T$23,COLUMN(R117)-COLUMN($T$23),ROW(R117)-ROW($T$23)))</f>
      </c>
      <c r="Q121" s="26">
        <f>IF(N121="","",IF(N121&gt;P121,"○",IF(N121&gt;=P121,"△","●")))</f>
      </c>
      <c r="R121" s="65">
        <f ca="1">IF(OFFSET($Z$27,COLUMN(X117)-COLUMN($Z$27),ROW(X117)-ROW($Z$27))="","",OFFSET($Z$27,COLUMN(X117)-COLUMN($Z$27),ROW(X117)-ROW($Z$27)))</f>
      </c>
      <c r="S121" s="24" t="s">
        <v>199</v>
      </c>
      <c r="T121" s="66">
        <f ca="1">IF(OFFSET($T$23,COLUMN(V117)-COLUMN($T$23),ROW(V117)-ROW($T$23))="","",OFFSET($T$23,COLUMN(V117)-COLUMN($T$23),ROW(V117)-ROW($T$23)))</f>
      </c>
      <c r="U121" s="26">
        <f>IF(R121="","",IF(R121&gt;T121,"○",IF(R121&gt;=T121,"△","●")))</f>
      </c>
      <c r="V121" s="65">
        <f ca="1">IF(OFFSET($AD$31,COLUMN(AB117)-COLUMN($AD$31),ROW(AB117)-ROW($AD$31))="","",OFFSET($AD$31,COLUMN(AB117)-COLUMN($AD$31),ROW(AB117)-ROW($AD$31)))</f>
      </c>
      <c r="W121" s="24" t="s">
        <v>199</v>
      </c>
      <c r="X121" s="66">
        <f ca="1">IF(OFFSET($T$23,COLUMN(Z117)-COLUMN($T$23),ROW(Z117)-ROW($T$23))="","",OFFSET($T$23,COLUMN(Z117)-COLUMN($T$23),ROW(Z117)-ROW($T$23)))</f>
      </c>
      <c r="Y121" s="26">
        <f>IF(V121="","",IF(V121&gt;X121,"○",IF(V121&gt;=X121,"△","●")))</f>
      </c>
      <c r="Z121" s="65">
        <f ca="1">IF(OFFSET($AH$35,COLUMN(AF117)-COLUMN($AH$35),ROW(AF117)-ROW($AH$35))="","",OFFSET($AH$35,COLUMN(AF117)-COLUMN($AH$35),ROW(AF117)-ROW($AH$35)))</f>
      </c>
      <c r="AA121" s="24" t="s">
        <v>199</v>
      </c>
      <c r="AB121" s="66">
        <f ca="1">IF(OFFSET($T$23,COLUMN(AD117)-COLUMN($T$23),ROW(AD117)-ROW($T$23))="","",OFFSET($T$23,COLUMN(AD117)-COLUMN($T$23),ROW(AD117)-ROW($T$23)))</f>
      </c>
      <c r="AC121" s="26">
        <f>IF(Z121="","",IF(Z121&gt;AB121,"○",IF(Z121&gt;=AB121,"△","●")))</f>
      </c>
      <c r="AD121" s="69"/>
      <c r="AE121" s="24"/>
      <c r="AF121" s="70"/>
      <c r="AG121" s="26">
        <f>IF(AD121="","",IF(AD121&gt;AF121,"○",IF(AD121&gt;=AF121,"△","●")))</f>
      </c>
      <c r="AH121" s="69"/>
      <c r="AI121" s="24" t="s">
        <v>199</v>
      </c>
      <c r="AJ121" s="70"/>
      <c r="AK121" s="26">
        <f>IF(AH121="","",IF(AH121&gt;AJ121,"○",IF(AH121&gt;=AJ121,"△","●")))</f>
      </c>
      <c r="AL121" s="120"/>
      <c r="AM121" s="121"/>
      <c r="AN121" s="121"/>
      <c r="AO121" s="121"/>
      <c r="AP121" s="124"/>
      <c r="AQ121" s="125"/>
      <c r="AR121" s="126"/>
      <c r="AS121" s="121"/>
      <c r="AT121" s="127"/>
    </row>
    <row r="122" spans="1:46" ht="13.5" customHeight="1">
      <c r="A122" s="109">
        <f>'リーグ組合せ'!D29</f>
        <v>0</v>
      </c>
      <c r="B122" s="52">
        <f ca="1">IF(OFFSET($H$8,COLUMN(F118)-COLUMN($H$8),ROW(F118)-ROW($H$8))="","",OFFSET($H$8,COLUMN(F118)-COLUMN($H$8),ROW(F118)-ROW($H$8)))</f>
      </c>
      <c r="C122" s="53"/>
      <c r="D122" s="53"/>
      <c r="E122" s="81"/>
      <c r="F122" s="110">
        <f ca="1">IF(OFFSET($L$12,COLUMN(J118)-COLUMN($L$12),ROW(J118)-ROW($L$12))="","",OFFSET($L$12,COLUMN(J118)-COLUMN($L$12),ROW(J118)-ROW($L$12)))</f>
      </c>
      <c r="G122" s="111"/>
      <c r="H122" s="111"/>
      <c r="I122" s="81"/>
      <c r="J122" s="110">
        <f ca="1">IF(OFFSET($P$16,COLUMN(N118)-COLUMN($P$16),ROW(N118)-ROW($P$16))="","",OFFSET($P$16,COLUMN(N118)-COLUMN($P$16),ROW(N118)-ROW($P$16)))</f>
      </c>
      <c r="K122" s="111"/>
      <c r="L122" s="111"/>
      <c r="M122" s="81"/>
      <c r="N122" s="52">
        <f ca="1">IF(OFFSET($T$20,COLUMN(R118)-COLUMN($T$20),ROW(R118)-ROW($T$20))="","",OFFSET($T$20,COLUMN(R118)-COLUMN($T$20),ROW(R118)-ROW($T$20)))</f>
      </c>
      <c r="O122" s="53"/>
      <c r="P122" s="53"/>
      <c r="Q122" s="81"/>
      <c r="R122" s="52">
        <f ca="1">IF(OFFSET($X$24,COLUMN(V118)-COLUMN($X$24),ROW(V118)-ROW($X$24))="","",OFFSET($X$24,COLUMN(V118)-COLUMN($X$24),ROW(V118)-ROW($X$24)))</f>
      </c>
      <c r="S122" s="53"/>
      <c r="T122" s="53"/>
      <c r="U122" s="81"/>
      <c r="V122" s="52">
        <f ca="1">IF(OFFSET($AB$28,COLUMN(Z118)-COLUMN($AB$28),ROW(Z118)-ROW($AB$28))="","",OFFSET($AB$28,COLUMN(Z118)-COLUMN($AB$28),ROW(Z118)-ROW($AB$28)))</f>
      </c>
      <c r="W122" s="53"/>
      <c r="X122" s="53"/>
      <c r="Y122" s="81"/>
      <c r="Z122" s="52">
        <f ca="1">IF(OFFSET($AF$32,COLUMN(AD118)-COLUMN($AF$32),ROW(AD118)-ROW($AF$32))="","",OFFSET($AF$32,COLUMN(AD118)-COLUMN($AF$32),ROW(AD118)-ROW($AF$32)))</f>
      </c>
      <c r="AA122" s="53"/>
      <c r="AB122" s="53"/>
      <c r="AC122" s="81"/>
      <c r="AD122" s="52">
        <f ca="1">IF(OFFSET($AJ$36,COLUMN(AH118)-COLUMN($AJ$36),ROW(AH118)-ROW($AJ$36))="","",OFFSET($AJ$36,COLUMN(AH118)-COLUMN($AJ$36),ROW(AH118)-ROW($AJ$36)))</f>
      </c>
      <c r="AE122" s="53"/>
      <c r="AF122" s="53"/>
      <c r="AG122" s="81"/>
      <c r="AH122" s="79"/>
      <c r="AI122" s="80"/>
      <c r="AJ122" s="80"/>
      <c r="AK122" s="81"/>
      <c r="AL122" s="120">
        <f>SUM(AM122:AO123)</f>
        <v>0</v>
      </c>
      <c r="AM122" s="121"/>
      <c r="AN122" s="121"/>
      <c r="AO122" s="121"/>
      <c r="AP122" s="124" t="e">
        <f>AH123+AH125+AD123+AD125+Z123+Z125+V125+V123+R125+R123+N125+N123+J125+J123+F125+F123+B125+B123</f>
        <v>#VALUE!</v>
      </c>
      <c r="AQ122" s="125" t="e">
        <f>AJ125+AJ123+AF125+AF123+AB125+AB123+X125+X123+T125+T123+P125+P123+L125+L123+H125+H123+D125+D123</f>
        <v>#VALUE!</v>
      </c>
      <c r="AR122" s="126" t="e">
        <f>AP122-AQ122</f>
        <v>#VALUE!</v>
      </c>
      <c r="AS122" s="121">
        <f>SUM(AM124:AO125)</f>
        <v>0</v>
      </c>
      <c r="AT122" s="127"/>
    </row>
    <row r="123" spans="1:46" ht="13.5" customHeight="1">
      <c r="A123" s="109"/>
      <c r="B123" s="63">
        <f ca="1">IF(OFFSET($J$9,COLUMN($J$9)-COLUMN($J$9),ROW(H119)-ROW($J$9))="","",OFFSET($J$9,COLUMN($J$9)-COLUMN($J$9),ROW(H119)-ROW($J$9)))</f>
      </c>
      <c r="C123" s="12" t="s">
        <v>199</v>
      </c>
      <c r="D123" s="64">
        <f ca="1">IF(OFFSET($H$9,COLUMN(F119)-COLUMN($H$9),ROW(F119)-ROW($H$9))="","",OFFSET($H$9,COLUMN(F119)-COLUMN($H$9),ROW(F119)-ROW($H$9)))</f>
      </c>
      <c r="E123" s="14">
        <f>IF(B123="","",IF(B123&gt;D123,"○",IF(B123&gt;=D123,"△","●")))</f>
      </c>
      <c r="F123" s="63">
        <f ca="1">IF(OFFSET($N$13,COLUMN($N$13)-COLUMN($N$13),ROW(L119)-ROW($N$13))="","",OFFSET($N$13,COLUMN($N$13)-COLUMN($N$13),ROW(L119)-ROW($N$13)))</f>
      </c>
      <c r="G123" s="12" t="s">
        <v>199</v>
      </c>
      <c r="H123" s="64">
        <f ca="1">IF(OFFSET($L$13,COLUMN(J119)-COLUMN($L$13),ROW(J119)-ROW($L$13))="","",OFFSET($L$13,COLUMN(J119)-COLUMN($L$13),ROW(J119)-ROW($L$13)))</f>
      </c>
      <c r="I123" s="14">
        <f>IF(F123="","",IF(F123&gt;H123,"○",IF(F123&gt;=H123,"△","●")))</f>
      </c>
      <c r="J123" s="63">
        <f ca="1">IF(OFFSET($R$17,COLUMN(P119)-COLUMN($R$17),ROW(P119)-ROW($R$17))="","",OFFSET($R$17,COLUMN(P119)-COLUMN($R$17),ROW(P119)-ROW($R$17)))</f>
      </c>
      <c r="K123" s="12" t="s">
        <v>199</v>
      </c>
      <c r="L123" s="64">
        <f ca="1">IF(OFFSET($P$17,COLUMN(N119)-COLUMN($P$17),ROW(N119)-ROW($P$17))="","",OFFSET($P$17,COLUMN(N119)-COLUMN($P$17),ROW(N119)-ROW($P$17)))</f>
      </c>
      <c r="M123" s="14">
        <f>IF(J123="","",IF(J123&gt;L123,"○",IF(J123&gt;=L123,"△","●")))</f>
      </c>
      <c r="N123" s="63">
        <f ca="1">IF(OFFSET($V$21,COLUMN(T119)-COLUMN($V$21),ROW(T119)-ROW($V$21))="","",OFFSET($V$21,COLUMN(T119)-COLUMN($V$21),ROW(T119)-ROW($V$21)))</f>
      </c>
      <c r="O123" s="12" t="s">
        <v>199</v>
      </c>
      <c r="P123" s="64">
        <f ca="1">IF(OFFSET($T$21,COLUMN(R119)-COLUMN($T$21),ROW(R119)-ROW($T$21))="","",OFFSET($T$21,COLUMN(R119)-COLUMN($T$21),ROW(R119)-ROW($T$21)))</f>
      </c>
      <c r="Q123" s="14">
        <f>IF(N123="","",IF(N123&gt;P123,"○",IF(N123&gt;=P123,"△","●")))</f>
      </c>
      <c r="R123" s="63">
        <f ca="1">IF(OFFSET($Z$25,COLUMN(X119)-COLUMN($Z$25),ROW(X119)-ROW($Z$25))="","",OFFSET($Z$25,COLUMN(X119)-COLUMN($Z$25),ROW(X119)-ROW($Z$25)))</f>
      </c>
      <c r="S123" s="12" t="s">
        <v>199</v>
      </c>
      <c r="T123" s="64">
        <f ca="1">IF(OFFSET($X$25,COLUMN(V119)-COLUMN($X$25),ROW(V119)-ROW($X$25))="","",OFFSET($X$25,COLUMN(V119)-COLUMN($X$25),ROW(V119)-ROW($X$25)))</f>
      </c>
      <c r="U123" s="14">
        <f>IF(R123="","",IF(R123&gt;T123,"○",IF(R123&gt;=T123,"△","●")))</f>
      </c>
      <c r="V123" s="63">
        <f ca="1">IF(OFFSET($AD$29,COLUMN(AB119)-COLUMN($AD$29),ROW(AB119)-ROW($AD$29))="","",OFFSET($AD$29,COLUMN(AB119)-COLUMN($AD$29),ROW(AB119)-ROW($AD$29)))</f>
      </c>
      <c r="W123" s="12" t="s">
        <v>199</v>
      </c>
      <c r="X123" s="64">
        <f ca="1">IF(OFFSET($AB$29,COLUMN(Z119)-COLUMN($AB$29),ROW(Z119)-ROW($AB$29))="","",OFFSET($AB$29,COLUMN(Z119)-COLUMN($AB$29),ROW(Z119)-ROW($AB$29)))</f>
      </c>
      <c r="Y123" s="14">
        <f>IF(V123="","",IF(V123&gt;X123,"○",IF(V123&gt;=X123,"△","●")))</f>
      </c>
      <c r="Z123" s="63">
        <f ca="1">IF(OFFSET($AH$33,COLUMN(AF119)-COLUMN($AH$33),ROW(AF119)-ROW($AH$33))="","",OFFSET($AH$33,COLUMN(AF119)-COLUMN($AH$33),ROW(AF119)-ROW($AH$33)))</f>
      </c>
      <c r="AA123" s="12" t="s">
        <v>199</v>
      </c>
      <c r="AB123" s="64">
        <f ca="1">IF(OFFSET($AF$33,COLUMN(AD119)-COLUMN($AF$33),ROW(AD119)-ROW($AF$33))="","",OFFSET($AF$33,COLUMN(AD119)-COLUMN($AF$33),ROW(AD119)-ROW($AF$33)))</f>
      </c>
      <c r="AC123" s="14">
        <f>IF(Z123="","",IF(Z123&gt;AB123,"○",IF(Z123&gt;=AB123,"△","●")))</f>
      </c>
      <c r="AD123" s="63">
        <f ca="1">IF(OFFSET($AL$37,COLUMN(AJ119)-COLUMN($AL$37),ROW(AJ119)-ROW($AL$37))="","",OFFSET($AL$37,COLUMN(AJ119)-COLUMN($AL$37),ROW(AJ119)-ROW($AL$37)))</f>
      </c>
      <c r="AE123" s="12" t="s">
        <v>199</v>
      </c>
      <c r="AF123" s="64">
        <f ca="1">IF(OFFSET($AJ$37,COLUMN(AH119)-COLUMN($AJ$37),ROW(AH119)-ROW($AJ$37))="","",OFFSET($AJ$37,COLUMN(AH119)-COLUMN($AJ$37),ROW(AH119)-ROW($AJ$37)))</f>
      </c>
      <c r="AG123" s="14">
        <f>IF(AD123="","",IF(AD123&gt;AF123,"○",IF(AD123&gt;=AF123,"△","●")))</f>
      </c>
      <c r="AH123" s="11"/>
      <c r="AI123" s="12"/>
      <c r="AJ123" s="13"/>
      <c r="AK123" s="14">
        <f>IF(AH123="","",IF(AH123&gt;AJ123,"○",IF(AH123&gt;=AJ123,"△","●")))</f>
      </c>
      <c r="AL123" s="120"/>
      <c r="AM123" s="121"/>
      <c r="AN123" s="121"/>
      <c r="AO123" s="121"/>
      <c r="AP123" s="124"/>
      <c r="AQ123" s="125"/>
      <c r="AR123" s="126"/>
      <c r="AS123" s="121"/>
      <c r="AT123" s="127"/>
    </row>
    <row r="124" spans="1:46" ht="13.5" customHeight="1">
      <c r="A124" s="109"/>
      <c r="B124" s="18">
        <f ca="1">IF(OFFSET($H$10,COLUMN(F120)-COLUMN($H$10),ROW(F120)-ROW($H$10))="","",OFFSET($H$10,COLUMN(F120)-COLUMN($H$10),ROW(F120)-ROW($H$10)))</f>
      </c>
      <c r="C124" s="19"/>
      <c r="D124" s="19"/>
      <c r="E124" s="20"/>
      <c r="F124" s="112">
        <f ca="1">IF(OFFSET($L$14,COLUMN(J120)-COLUMN($L$14),ROW(J120)-ROW($L$14))="","",OFFSET($L$14,COLUMN(J120)-COLUMN($L$14),ROW(J120)-ROW($L$14)))</f>
      </c>
      <c r="G124" s="113"/>
      <c r="H124" s="113"/>
      <c r="I124" s="20"/>
      <c r="J124" s="112">
        <f ca="1">IF(OFFSET($P$18,COLUMN(N120)-COLUMN($P$18),ROW(N120)-ROW($P$18))="","",OFFSET($P$18,COLUMN(N120)-COLUMN($P$18),ROW(N120)-ROW($P$18)))</f>
      </c>
      <c r="K124" s="113"/>
      <c r="L124" s="113"/>
      <c r="M124" s="20"/>
      <c r="N124" s="6">
        <f ca="1">IF(OFFSET($T$22,COLUMN(R120)-COLUMN($T$22),ROW(R120)-ROW($T$22))="","",OFFSET($T$22,COLUMN(R120)-COLUMN($T$22),ROW(R120)-ROW($T$22)))</f>
      </c>
      <c r="O124" s="7"/>
      <c r="P124" s="7"/>
      <c r="Q124" s="20"/>
      <c r="R124" s="112">
        <f ca="1">IF(OFFSET($X$26,COLUMN(V120)-COLUMN($X$26),ROW(V120)-ROW($X$26))="","",OFFSET($X$26,COLUMN(V120)-COLUMN($X$26),ROW(V120)-ROW($X$26)))</f>
      </c>
      <c r="S124" s="113"/>
      <c r="T124" s="113"/>
      <c r="U124" s="20"/>
      <c r="V124" s="112">
        <f ca="1">IF(OFFSET($AB$30,COLUMN(Z120)-COLUMN($AB$30),ROW(Z120)-ROW($AB$30))="","",OFFSET($AB$30,COLUMN(Z120)-COLUMN($AB$30),ROW(Z120)-ROW($AB$30)))</f>
      </c>
      <c r="W124" s="113"/>
      <c r="X124" s="113"/>
      <c r="Y124" s="20"/>
      <c r="Z124" s="112">
        <f ca="1">IF(OFFSET($AF$34,COLUMN(AD120)-COLUMN($AF$34),ROW(AD120)-ROW($AF$34))="","",OFFSET($AF$34,COLUMN(AD120)-COLUMN($AF$34),ROW(AD120)-ROW($AF$34)))</f>
      </c>
      <c r="AA124" s="113"/>
      <c r="AB124" s="113"/>
      <c r="AC124" s="20"/>
      <c r="AD124" s="6">
        <f ca="1">IF(OFFSET($AJ$38,COLUMN(AH120)-COLUMN($AJ$38),ROW(AH120)-ROW($AJ$38))="","",OFFSET($AJ$38,COLUMN(AH120)-COLUMN($AJ$38),ROW(AH120)-ROW($AJ$38)))</f>
      </c>
      <c r="AE124" s="7"/>
      <c r="AF124" s="7"/>
      <c r="AG124" s="20"/>
      <c r="AH124" s="18"/>
      <c r="AI124" s="19"/>
      <c r="AJ124" s="19"/>
      <c r="AK124" s="20"/>
      <c r="AL124" s="120"/>
      <c r="AM124" s="121"/>
      <c r="AN124" s="121"/>
      <c r="AO124" s="121"/>
      <c r="AP124" s="124"/>
      <c r="AQ124" s="125"/>
      <c r="AR124" s="126"/>
      <c r="AS124" s="121"/>
      <c r="AT124" s="127"/>
    </row>
    <row r="125" spans="1:46" ht="13.5" customHeight="1">
      <c r="A125" s="109"/>
      <c r="B125" s="114">
        <f ca="1">IF(OFFSET($J$11,COLUMN($J$11)-COLUMN($J$11),ROW(H121)-ROW($J$11))="","",OFFSET($J$11,COLUMN($J$11)-COLUMN($J$11),ROW(H121)-ROW($J$11)))</f>
      </c>
      <c r="C125" s="83" t="s">
        <v>199</v>
      </c>
      <c r="D125" s="115">
        <f ca="1">IF(OFFSET($H$11,COLUMN(F121)-COLUMN($H$11),ROW(F121)-ROW($H$11))="","",OFFSET($H$11,COLUMN(F121)-COLUMN($H$11),ROW(F121)-ROW($H$11)))</f>
      </c>
      <c r="E125" s="85">
        <f>IF(B125="","",IF(B125&gt;D125,"○",IF(B125&gt;=D125,"△","●")))</f>
      </c>
      <c r="F125" s="114">
        <f ca="1">IF(OFFSET($N$15,COLUMN($N$15)-COLUMN($N$15),ROW(L121)-ROW($N$15))="","",OFFSET($N$15,COLUMN($N$15)-COLUMN($N$15),ROW(L121)-ROW($N$15)))</f>
      </c>
      <c r="G125" s="83" t="s">
        <v>199</v>
      </c>
      <c r="H125" s="115">
        <f ca="1">IF(OFFSET($L$15,COLUMN(J121)-COLUMN($L$15),ROW(J121)-ROW($L$15))="","",OFFSET($L$15,COLUMN(J121)-COLUMN($L$15),ROW(J121)-ROW($L$15)))</f>
      </c>
      <c r="I125" s="85">
        <f>IF(F125="","",IF(F125&gt;H125,"○",IF(F125&gt;=H125,"△","●")))</f>
      </c>
      <c r="J125" s="114">
        <f ca="1">IF(OFFSET($R$19,COLUMN(P121)-COLUMN($R$19),ROW(P121)-ROW($R$19))="","",OFFSET($R$19,COLUMN(P121)-COLUMN($R$19),ROW(P121)-ROW($R$19)))</f>
      </c>
      <c r="K125" s="83" t="s">
        <v>199</v>
      </c>
      <c r="L125" s="115">
        <f ca="1">IF(OFFSET($P$19,COLUMN(N121)-COLUMN($P$19),ROW(N121)-ROW($P$19))="","",OFFSET($P$19,COLUMN(N121)-COLUMN($P$19),ROW(N121)-ROW($P$19)))</f>
      </c>
      <c r="M125" s="85">
        <f>IF(J125="","",IF(J125&gt;L125,"○",IF(J125&gt;=L125,"△","●")))</f>
      </c>
      <c r="N125" s="114">
        <f ca="1">IF(OFFSET($V$23,COLUMN(T121)-COLUMN($V$23),ROW(T121)-ROW($V$23))="","",OFFSET($V$23,COLUMN(T121)-COLUMN($V$23),ROW(T121)-ROW($V$23)))</f>
      </c>
      <c r="O125" s="83" t="s">
        <v>199</v>
      </c>
      <c r="P125" s="115">
        <f ca="1">IF(OFFSET($T$23,COLUMN(R121)-COLUMN($T$23),ROW(R121)-ROW($T$23))="","",OFFSET($T$23,COLUMN(R121)-COLUMN($T$23),ROW(R121)-ROW($T$23)))</f>
      </c>
      <c r="Q125" s="85">
        <f>IF(N125="","",IF(N125&gt;P125,"○",IF(N125&gt;=P125,"△","●")))</f>
      </c>
      <c r="R125" s="114">
        <f ca="1">IF(OFFSET($Z$27,COLUMN(X121)-COLUMN($Z$27),ROW(X121)-ROW($Z$27))="","",OFFSET($Z$27,COLUMN(X121)-COLUMN($Z$27),ROW(X121)-ROW($Z$27)))</f>
      </c>
      <c r="S125" s="83" t="s">
        <v>199</v>
      </c>
      <c r="T125" s="115">
        <f ca="1">IF(OFFSET($T$23,COLUMN(V121)-COLUMN($T$23),ROW(V121)-ROW($T$23))="","",OFFSET($T$23,COLUMN(V121)-COLUMN($T$23),ROW(V121)-ROW($T$23)))</f>
      </c>
      <c r="U125" s="85">
        <f>IF(R125="","",IF(R125&gt;T125,"○",IF(R125&gt;=T125,"△","●")))</f>
      </c>
      <c r="V125" s="114">
        <f ca="1">IF(OFFSET($AD$31,COLUMN(AB121)-COLUMN($AD$31),ROW(AB121)-ROW($AD$31))="","",OFFSET($AD$31,COLUMN(AB121)-COLUMN($AD$31),ROW(AB121)-ROW($AD$31)))</f>
      </c>
      <c r="W125" s="83" t="s">
        <v>199</v>
      </c>
      <c r="X125" s="115">
        <f ca="1">IF(OFFSET($T$23,COLUMN(Z121)-COLUMN($T$23),ROW(Z121)-ROW($T$23))="","",OFFSET($T$23,COLUMN(Z121)-COLUMN($T$23),ROW(Z121)-ROW($T$23)))</f>
      </c>
      <c r="Y125" s="85">
        <f>IF(V125="","",IF(V125&gt;X125,"○",IF(V125&gt;=X125,"△","●")))</f>
      </c>
      <c r="Z125" s="114">
        <f ca="1">IF(OFFSET($AH$35,COLUMN(AF121)-COLUMN($AH$35),ROW(AF121)-ROW($AH$35))="","",OFFSET($AH$35,COLUMN(AF121)-COLUMN($AH$35),ROW(AF121)-ROW($AH$35)))</f>
      </c>
      <c r="AA125" s="83" t="s">
        <v>199</v>
      </c>
      <c r="AB125" s="115">
        <f ca="1">IF(OFFSET($T$23,COLUMN(AD121)-COLUMN($T$23),ROW(AD121)-ROW($T$23))="","",OFFSET($T$23,COLUMN(AD121)-COLUMN($T$23),ROW(AD121)-ROW($T$23)))</f>
      </c>
      <c r="AC125" s="85">
        <f>IF(Z125="","",IF(Z125&gt;AB125,"○",IF(Z125&gt;=AB125,"△","●")))</f>
      </c>
      <c r="AD125" s="114">
        <f ca="1">IF(OFFSET($AL$39,COLUMN(AJ121)-COLUMN($AL$39),ROW(AJ121)-ROW($AL$39))="","",OFFSET($AL$39,COLUMN(AJ121)-COLUMN($AL$39),ROW(AJ121)-ROW($AL$39)))</f>
      </c>
      <c r="AE125" s="83" t="s">
        <v>199</v>
      </c>
      <c r="AF125" s="115">
        <f ca="1">IF(OFFSET($T$23,COLUMN(AH121)-COLUMN($T$23),ROW(AH121)-ROW($T$23))="","",OFFSET($T$23,COLUMN(AH121)-COLUMN($T$23),ROW(AH121)-ROW($T$23)))</f>
      </c>
      <c r="AG125" s="85">
        <f>IF(AD125="","",IF(AD125&gt;AF125,"○",IF(AD125&gt;=AF125,"△","●")))</f>
      </c>
      <c r="AH125" s="82"/>
      <c r="AI125" s="83"/>
      <c r="AJ125" s="84"/>
      <c r="AK125" s="85">
        <f>IF(AH125="","",IF(AH125&gt;AJ125,"○",IF(AH125&gt;=AJ125,"△","●")))</f>
      </c>
      <c r="AL125" s="122"/>
      <c r="AM125" s="123"/>
      <c r="AN125" s="123"/>
      <c r="AO125" s="123"/>
      <c r="AP125" s="128"/>
      <c r="AQ125" s="129"/>
      <c r="AR125" s="130"/>
      <c r="AS125" s="123"/>
      <c r="AT125" s="131"/>
    </row>
  </sheetData>
  <sheetProtection/>
  <mergeCells count="885">
    <mergeCell ref="B6:D6"/>
    <mergeCell ref="F6:H6"/>
    <mergeCell ref="J6:L6"/>
    <mergeCell ref="N6:P6"/>
    <mergeCell ref="R6:T6"/>
    <mergeCell ref="V6:X6"/>
    <mergeCell ref="Z6:AB6"/>
    <mergeCell ref="AD6:AF6"/>
    <mergeCell ref="AH6:AJ6"/>
    <mergeCell ref="B8:D8"/>
    <mergeCell ref="F8:H8"/>
    <mergeCell ref="J8:L8"/>
    <mergeCell ref="N8:P8"/>
    <mergeCell ref="R8:T8"/>
    <mergeCell ref="V8:X8"/>
    <mergeCell ref="Z8:AB8"/>
    <mergeCell ref="AD8:AF8"/>
    <mergeCell ref="AH8:AJ8"/>
    <mergeCell ref="B10:D10"/>
    <mergeCell ref="F10:H10"/>
    <mergeCell ref="J10:L10"/>
    <mergeCell ref="N10:P10"/>
    <mergeCell ref="R10:T10"/>
    <mergeCell ref="V10:X10"/>
    <mergeCell ref="Z10:AB10"/>
    <mergeCell ref="AD10:AF10"/>
    <mergeCell ref="AH10:AJ10"/>
    <mergeCell ref="B12:D12"/>
    <mergeCell ref="F12:H12"/>
    <mergeCell ref="J12:L12"/>
    <mergeCell ref="N12:P12"/>
    <mergeCell ref="R12:T12"/>
    <mergeCell ref="V12:X12"/>
    <mergeCell ref="Z12:AB12"/>
    <mergeCell ref="AD12:AF12"/>
    <mergeCell ref="AH12:AJ12"/>
    <mergeCell ref="B14:D14"/>
    <mergeCell ref="F14:H14"/>
    <mergeCell ref="J14:L14"/>
    <mergeCell ref="N14:P14"/>
    <mergeCell ref="R14:T14"/>
    <mergeCell ref="V14:X14"/>
    <mergeCell ref="Z14:AB14"/>
    <mergeCell ref="AD14:AF14"/>
    <mergeCell ref="AH14:AJ14"/>
    <mergeCell ref="B16:D16"/>
    <mergeCell ref="F16:G16"/>
    <mergeCell ref="J16:L16"/>
    <mergeCell ref="N16:P16"/>
    <mergeCell ref="R16:T16"/>
    <mergeCell ref="V16:X16"/>
    <mergeCell ref="Z16:AB16"/>
    <mergeCell ref="AD16:AF16"/>
    <mergeCell ref="AH16:AJ16"/>
    <mergeCell ref="B18:D18"/>
    <mergeCell ref="F18:H18"/>
    <mergeCell ref="J18:L18"/>
    <mergeCell ref="N18:P18"/>
    <mergeCell ref="R18:T18"/>
    <mergeCell ref="V18:X18"/>
    <mergeCell ref="Z18:AB18"/>
    <mergeCell ref="AD18:AF18"/>
    <mergeCell ref="AH18:AJ18"/>
    <mergeCell ref="B20:D20"/>
    <mergeCell ref="F20:G20"/>
    <mergeCell ref="J20:K20"/>
    <mergeCell ref="N20:P20"/>
    <mergeCell ref="R20:T20"/>
    <mergeCell ref="V20:X20"/>
    <mergeCell ref="Z20:AB20"/>
    <mergeCell ref="AD20:AF20"/>
    <mergeCell ref="AH20:AJ20"/>
    <mergeCell ref="B22:D22"/>
    <mergeCell ref="F22:H22"/>
    <mergeCell ref="J22:L22"/>
    <mergeCell ref="N22:P22"/>
    <mergeCell ref="R22:T22"/>
    <mergeCell ref="V22:X22"/>
    <mergeCell ref="Z22:AB22"/>
    <mergeCell ref="AD22:AF22"/>
    <mergeCell ref="AH22:AJ22"/>
    <mergeCell ref="B24:D24"/>
    <mergeCell ref="F24:H24"/>
    <mergeCell ref="J24:L24"/>
    <mergeCell ref="N24:P24"/>
    <mergeCell ref="R24:T24"/>
    <mergeCell ref="V24:X24"/>
    <mergeCell ref="Z24:AB24"/>
    <mergeCell ref="AD24:AF24"/>
    <mergeCell ref="AH24:AJ24"/>
    <mergeCell ref="B26:D26"/>
    <mergeCell ref="F26:H26"/>
    <mergeCell ref="J26:L26"/>
    <mergeCell ref="N26:P26"/>
    <mergeCell ref="R26:T26"/>
    <mergeCell ref="V26:X26"/>
    <mergeCell ref="Z26:AB26"/>
    <mergeCell ref="AD26:AF26"/>
    <mergeCell ref="AH26:AJ26"/>
    <mergeCell ref="B28:D28"/>
    <mergeCell ref="F28:H28"/>
    <mergeCell ref="J28:L28"/>
    <mergeCell ref="N28:P28"/>
    <mergeCell ref="R28:T28"/>
    <mergeCell ref="V28:X28"/>
    <mergeCell ref="Z28:AB28"/>
    <mergeCell ref="AD28:AF28"/>
    <mergeCell ref="AH28:AJ28"/>
    <mergeCell ref="B30:D30"/>
    <mergeCell ref="F30:H30"/>
    <mergeCell ref="J30:L30"/>
    <mergeCell ref="N30:P30"/>
    <mergeCell ref="R30:T30"/>
    <mergeCell ref="V30:X30"/>
    <mergeCell ref="Z30:AB30"/>
    <mergeCell ref="AD30:AF30"/>
    <mergeCell ref="AH30:AJ30"/>
    <mergeCell ref="B32:D32"/>
    <mergeCell ref="F32:H32"/>
    <mergeCell ref="J32:L32"/>
    <mergeCell ref="N32:P32"/>
    <mergeCell ref="R32:T32"/>
    <mergeCell ref="V32:X32"/>
    <mergeCell ref="Z32:AB32"/>
    <mergeCell ref="AD32:AF32"/>
    <mergeCell ref="AH32:AJ32"/>
    <mergeCell ref="B34:D34"/>
    <mergeCell ref="F34:H34"/>
    <mergeCell ref="J34:L34"/>
    <mergeCell ref="N34:P34"/>
    <mergeCell ref="R34:T34"/>
    <mergeCell ref="V34:X34"/>
    <mergeCell ref="Z34:AB34"/>
    <mergeCell ref="AH34:AJ34"/>
    <mergeCell ref="B36:D36"/>
    <mergeCell ref="F36:H36"/>
    <mergeCell ref="J36:L36"/>
    <mergeCell ref="N36:P36"/>
    <mergeCell ref="R36:T36"/>
    <mergeCell ref="V36:X36"/>
    <mergeCell ref="Z36:AB36"/>
    <mergeCell ref="AH36:AJ36"/>
    <mergeCell ref="B38:D38"/>
    <mergeCell ref="F38:H38"/>
    <mergeCell ref="J38:L38"/>
    <mergeCell ref="N38:P38"/>
    <mergeCell ref="R38:T38"/>
    <mergeCell ref="V38:X38"/>
    <mergeCell ref="Z38:AB38"/>
    <mergeCell ref="AD38:AF38"/>
    <mergeCell ref="B40:D40"/>
    <mergeCell ref="F40:H40"/>
    <mergeCell ref="J40:L40"/>
    <mergeCell ref="N40:P40"/>
    <mergeCell ref="R40:T40"/>
    <mergeCell ref="V40:X40"/>
    <mergeCell ref="Z40:AB40"/>
    <mergeCell ref="AD40:AF40"/>
    <mergeCell ref="B48:D48"/>
    <mergeCell ref="F48:H48"/>
    <mergeCell ref="J48:L48"/>
    <mergeCell ref="N48:P48"/>
    <mergeCell ref="R48:T48"/>
    <mergeCell ref="V48:X48"/>
    <mergeCell ref="Z48:AB48"/>
    <mergeCell ref="AD48:AF48"/>
    <mergeCell ref="AH48:AJ48"/>
    <mergeCell ref="B50:D50"/>
    <mergeCell ref="F50:H50"/>
    <mergeCell ref="J50:L50"/>
    <mergeCell ref="N50:P50"/>
    <mergeCell ref="R50:T50"/>
    <mergeCell ref="V50:X50"/>
    <mergeCell ref="Z50:AB50"/>
    <mergeCell ref="AD50:AF50"/>
    <mergeCell ref="AH50:AJ50"/>
    <mergeCell ref="B52:D52"/>
    <mergeCell ref="F52:H52"/>
    <mergeCell ref="J52:L52"/>
    <mergeCell ref="N52:P52"/>
    <mergeCell ref="R52:T52"/>
    <mergeCell ref="V52:X52"/>
    <mergeCell ref="Z52:AB52"/>
    <mergeCell ref="AD52:AF52"/>
    <mergeCell ref="AH52:AJ52"/>
    <mergeCell ref="B54:D54"/>
    <mergeCell ref="F54:H54"/>
    <mergeCell ref="J54:L54"/>
    <mergeCell ref="N54:P54"/>
    <mergeCell ref="R54:T54"/>
    <mergeCell ref="V54:X54"/>
    <mergeCell ref="Z54:AB54"/>
    <mergeCell ref="AD54:AF54"/>
    <mergeCell ref="AH54:AJ54"/>
    <mergeCell ref="B56:D56"/>
    <mergeCell ref="F56:H56"/>
    <mergeCell ref="J56:L56"/>
    <mergeCell ref="N56:P56"/>
    <mergeCell ref="R56:T56"/>
    <mergeCell ref="V56:X56"/>
    <mergeCell ref="Z56:AB56"/>
    <mergeCell ref="AD56:AF56"/>
    <mergeCell ref="AH56:AJ56"/>
    <mergeCell ref="B58:D58"/>
    <mergeCell ref="F58:G58"/>
    <mergeCell ref="J58:L58"/>
    <mergeCell ref="N58:P58"/>
    <mergeCell ref="R58:T58"/>
    <mergeCell ref="V58:X58"/>
    <mergeCell ref="Z58:AB58"/>
    <mergeCell ref="AD58:AF58"/>
    <mergeCell ref="AH58:AJ58"/>
    <mergeCell ref="B60:D60"/>
    <mergeCell ref="F60:H60"/>
    <mergeCell ref="J60:L60"/>
    <mergeCell ref="N60:P60"/>
    <mergeCell ref="R60:T60"/>
    <mergeCell ref="V60:X60"/>
    <mergeCell ref="Z60:AB60"/>
    <mergeCell ref="AD60:AF60"/>
    <mergeCell ref="AH60:AJ60"/>
    <mergeCell ref="B62:D62"/>
    <mergeCell ref="F62:G62"/>
    <mergeCell ref="J62:K62"/>
    <mergeCell ref="N62:P62"/>
    <mergeCell ref="R62:T62"/>
    <mergeCell ref="V62:X62"/>
    <mergeCell ref="Z62:AB62"/>
    <mergeCell ref="AD62:AF62"/>
    <mergeCell ref="AH62:AJ62"/>
    <mergeCell ref="B64:D64"/>
    <mergeCell ref="F64:H64"/>
    <mergeCell ref="J64:L64"/>
    <mergeCell ref="N64:P64"/>
    <mergeCell ref="R64:T64"/>
    <mergeCell ref="V64:X64"/>
    <mergeCell ref="Z64:AB64"/>
    <mergeCell ref="AD64:AF64"/>
    <mergeCell ref="AH64:AJ64"/>
    <mergeCell ref="B66:D66"/>
    <mergeCell ref="F66:H66"/>
    <mergeCell ref="J66:L66"/>
    <mergeCell ref="N66:P66"/>
    <mergeCell ref="R66:T66"/>
    <mergeCell ref="V66:X66"/>
    <mergeCell ref="Z66:AB66"/>
    <mergeCell ref="AD66:AF66"/>
    <mergeCell ref="AH66:AJ66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B70:D70"/>
    <mergeCell ref="F70:H70"/>
    <mergeCell ref="J70:L70"/>
    <mergeCell ref="N70:P70"/>
    <mergeCell ref="R70:T70"/>
    <mergeCell ref="V70:X70"/>
    <mergeCell ref="Z70:AB70"/>
    <mergeCell ref="AD70:AF70"/>
    <mergeCell ref="AH70:AJ70"/>
    <mergeCell ref="B72:D72"/>
    <mergeCell ref="F72:H72"/>
    <mergeCell ref="J72:L72"/>
    <mergeCell ref="N72:P72"/>
    <mergeCell ref="R72:T72"/>
    <mergeCell ref="V72:X72"/>
    <mergeCell ref="Z72:AB72"/>
    <mergeCell ref="AD72:AF72"/>
    <mergeCell ref="AH72:AJ72"/>
    <mergeCell ref="B74:D74"/>
    <mergeCell ref="F74:H74"/>
    <mergeCell ref="J74:L74"/>
    <mergeCell ref="N74:P74"/>
    <mergeCell ref="R74:T74"/>
    <mergeCell ref="V74:X74"/>
    <mergeCell ref="Z74:AB74"/>
    <mergeCell ref="AD74:AF74"/>
    <mergeCell ref="AH74:AJ74"/>
    <mergeCell ref="B76:D76"/>
    <mergeCell ref="F76:H76"/>
    <mergeCell ref="J76:L76"/>
    <mergeCell ref="N76:P76"/>
    <mergeCell ref="R76:T76"/>
    <mergeCell ref="V76:X76"/>
    <mergeCell ref="Z76:AB76"/>
    <mergeCell ref="AH76:AJ76"/>
    <mergeCell ref="B78:D78"/>
    <mergeCell ref="F78:H78"/>
    <mergeCell ref="J78:L78"/>
    <mergeCell ref="N78:P78"/>
    <mergeCell ref="R78:T78"/>
    <mergeCell ref="V78:X78"/>
    <mergeCell ref="Z78:AB78"/>
    <mergeCell ref="AH78:AJ78"/>
    <mergeCell ref="B80:D80"/>
    <mergeCell ref="F80:H80"/>
    <mergeCell ref="J80:L80"/>
    <mergeCell ref="N80:P80"/>
    <mergeCell ref="R80:T80"/>
    <mergeCell ref="V80:X80"/>
    <mergeCell ref="Z80:AB80"/>
    <mergeCell ref="AD80:AF80"/>
    <mergeCell ref="B82:D82"/>
    <mergeCell ref="F82:H82"/>
    <mergeCell ref="J82:L82"/>
    <mergeCell ref="N82:P82"/>
    <mergeCell ref="R82:T82"/>
    <mergeCell ref="V82:X82"/>
    <mergeCell ref="Z82:AB82"/>
    <mergeCell ref="AD82:AF82"/>
    <mergeCell ref="B90:D90"/>
    <mergeCell ref="F90:H90"/>
    <mergeCell ref="J90:L90"/>
    <mergeCell ref="N90:P90"/>
    <mergeCell ref="R90:T90"/>
    <mergeCell ref="V90:X90"/>
    <mergeCell ref="Z90:AB90"/>
    <mergeCell ref="AD90:AF90"/>
    <mergeCell ref="AH90:AJ90"/>
    <mergeCell ref="B92:D92"/>
    <mergeCell ref="F92:H92"/>
    <mergeCell ref="J92:L92"/>
    <mergeCell ref="N92:P92"/>
    <mergeCell ref="R92:T92"/>
    <mergeCell ref="V92:X92"/>
    <mergeCell ref="Z92:AB92"/>
    <mergeCell ref="AD92:AF92"/>
    <mergeCell ref="AH92:AJ92"/>
    <mergeCell ref="B94:D94"/>
    <mergeCell ref="F94:H94"/>
    <mergeCell ref="J94:L94"/>
    <mergeCell ref="N94:P94"/>
    <mergeCell ref="R94:T94"/>
    <mergeCell ref="V94:X94"/>
    <mergeCell ref="Z94:AB94"/>
    <mergeCell ref="AD94:AF94"/>
    <mergeCell ref="AH94:AJ94"/>
    <mergeCell ref="B96:D96"/>
    <mergeCell ref="F96:H96"/>
    <mergeCell ref="J96:L96"/>
    <mergeCell ref="N96:P96"/>
    <mergeCell ref="R96:T96"/>
    <mergeCell ref="V96:X96"/>
    <mergeCell ref="Z96:AB96"/>
    <mergeCell ref="AD96:AF96"/>
    <mergeCell ref="AH96:AJ96"/>
    <mergeCell ref="B98:D98"/>
    <mergeCell ref="F98:H98"/>
    <mergeCell ref="J98:L98"/>
    <mergeCell ref="N98:P98"/>
    <mergeCell ref="R98:T98"/>
    <mergeCell ref="V98:X98"/>
    <mergeCell ref="Z98:AB98"/>
    <mergeCell ref="AD98:AF98"/>
    <mergeCell ref="AH98:AJ98"/>
    <mergeCell ref="B100:D100"/>
    <mergeCell ref="F100:G100"/>
    <mergeCell ref="J100:L100"/>
    <mergeCell ref="N100:P100"/>
    <mergeCell ref="R100:T100"/>
    <mergeCell ref="V100:X100"/>
    <mergeCell ref="Z100:AB100"/>
    <mergeCell ref="AD100:AF100"/>
    <mergeCell ref="AH100:AJ100"/>
    <mergeCell ref="B102:D102"/>
    <mergeCell ref="F102:H102"/>
    <mergeCell ref="J102:L102"/>
    <mergeCell ref="N102:P102"/>
    <mergeCell ref="R102:T102"/>
    <mergeCell ref="V102:X102"/>
    <mergeCell ref="Z102:AB102"/>
    <mergeCell ref="AD102:AF102"/>
    <mergeCell ref="AH102:AJ102"/>
    <mergeCell ref="B104:D104"/>
    <mergeCell ref="F104:G104"/>
    <mergeCell ref="J104:K104"/>
    <mergeCell ref="N104:P104"/>
    <mergeCell ref="R104:T104"/>
    <mergeCell ref="V104:X104"/>
    <mergeCell ref="Z104:AB104"/>
    <mergeCell ref="AD104:AF104"/>
    <mergeCell ref="AH104:AJ104"/>
    <mergeCell ref="B106:D106"/>
    <mergeCell ref="F106:H106"/>
    <mergeCell ref="J106:L106"/>
    <mergeCell ref="N106:P106"/>
    <mergeCell ref="R106:T106"/>
    <mergeCell ref="V106:X106"/>
    <mergeCell ref="Z106:AB106"/>
    <mergeCell ref="AD106:AF106"/>
    <mergeCell ref="AH106:AJ106"/>
    <mergeCell ref="B108:D108"/>
    <mergeCell ref="F108:H108"/>
    <mergeCell ref="J108:L108"/>
    <mergeCell ref="N108:P108"/>
    <mergeCell ref="R108:T108"/>
    <mergeCell ref="V108:X108"/>
    <mergeCell ref="Z108:AB108"/>
    <mergeCell ref="AD108:AF108"/>
    <mergeCell ref="AH108:AJ108"/>
    <mergeCell ref="B110:D110"/>
    <mergeCell ref="F110:H110"/>
    <mergeCell ref="J110:L110"/>
    <mergeCell ref="N110:P110"/>
    <mergeCell ref="R110:T110"/>
    <mergeCell ref="V110:X110"/>
    <mergeCell ref="Z110:AB110"/>
    <mergeCell ref="AD110:AF110"/>
    <mergeCell ref="AH110:AJ110"/>
    <mergeCell ref="B112:D112"/>
    <mergeCell ref="F112:H112"/>
    <mergeCell ref="J112:L112"/>
    <mergeCell ref="N112:P112"/>
    <mergeCell ref="R112:T112"/>
    <mergeCell ref="V112:X112"/>
    <mergeCell ref="Z112:AB112"/>
    <mergeCell ref="AD112:AF112"/>
    <mergeCell ref="AH112:AJ112"/>
    <mergeCell ref="B114:D114"/>
    <mergeCell ref="F114:H114"/>
    <mergeCell ref="J114:L114"/>
    <mergeCell ref="N114:P114"/>
    <mergeCell ref="R114:T114"/>
    <mergeCell ref="V114:X114"/>
    <mergeCell ref="Z114:AB114"/>
    <mergeCell ref="AD114:AF114"/>
    <mergeCell ref="AH114:AJ114"/>
    <mergeCell ref="B116:D116"/>
    <mergeCell ref="F116:H116"/>
    <mergeCell ref="J116:L116"/>
    <mergeCell ref="N116:P116"/>
    <mergeCell ref="R116:T116"/>
    <mergeCell ref="V116:X116"/>
    <mergeCell ref="Z116:AB116"/>
    <mergeCell ref="AD116:AF116"/>
    <mergeCell ref="AH116:AJ116"/>
    <mergeCell ref="B118:D118"/>
    <mergeCell ref="F118:H118"/>
    <mergeCell ref="J118:L118"/>
    <mergeCell ref="N118:P118"/>
    <mergeCell ref="R118:T118"/>
    <mergeCell ref="V118:X118"/>
    <mergeCell ref="Z118:AB118"/>
    <mergeCell ref="AH118:AJ118"/>
    <mergeCell ref="B120:D120"/>
    <mergeCell ref="F120:H120"/>
    <mergeCell ref="J120:L120"/>
    <mergeCell ref="N120:P120"/>
    <mergeCell ref="R120:T120"/>
    <mergeCell ref="V120:X120"/>
    <mergeCell ref="Z120:AB120"/>
    <mergeCell ref="AH120:AJ120"/>
    <mergeCell ref="B122:D122"/>
    <mergeCell ref="F122:H122"/>
    <mergeCell ref="J122:L122"/>
    <mergeCell ref="N122:P122"/>
    <mergeCell ref="R122:T122"/>
    <mergeCell ref="V122:X122"/>
    <mergeCell ref="Z122:AB122"/>
    <mergeCell ref="AD122:AF122"/>
    <mergeCell ref="B124:D124"/>
    <mergeCell ref="F124:H124"/>
    <mergeCell ref="J124:L124"/>
    <mergeCell ref="N124:P124"/>
    <mergeCell ref="R124:T124"/>
    <mergeCell ref="V124:X124"/>
    <mergeCell ref="Z124:AB124"/>
    <mergeCell ref="AD124:AF124"/>
    <mergeCell ref="A4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6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88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L4:AL5"/>
    <mergeCell ref="AL6:AL9"/>
    <mergeCell ref="AL10:AL13"/>
    <mergeCell ref="AL14:AL17"/>
    <mergeCell ref="AL18:AL21"/>
    <mergeCell ref="AL22:AL25"/>
    <mergeCell ref="AL26:AL29"/>
    <mergeCell ref="AL30:AL33"/>
    <mergeCell ref="AL34:AL37"/>
    <mergeCell ref="AL38:AL41"/>
    <mergeCell ref="AL46:AL47"/>
    <mergeCell ref="AL48:AL51"/>
    <mergeCell ref="AL52:AL55"/>
    <mergeCell ref="AL56:AL59"/>
    <mergeCell ref="AL60:AL63"/>
    <mergeCell ref="AL64:AL67"/>
    <mergeCell ref="AL68:AL71"/>
    <mergeCell ref="AL72:AL75"/>
    <mergeCell ref="AL76:AL79"/>
    <mergeCell ref="AL80:AL83"/>
    <mergeCell ref="AL88:AL89"/>
    <mergeCell ref="AL90:AL93"/>
    <mergeCell ref="AL94:AL97"/>
    <mergeCell ref="AL98:AL101"/>
    <mergeCell ref="AL102:AL105"/>
    <mergeCell ref="AL106:AL109"/>
    <mergeCell ref="AL110:AL113"/>
    <mergeCell ref="AL114:AL117"/>
    <mergeCell ref="AL118:AL121"/>
    <mergeCell ref="AL122:AL125"/>
    <mergeCell ref="AM4:AM5"/>
    <mergeCell ref="AM6:AM7"/>
    <mergeCell ref="AM8:AM9"/>
    <mergeCell ref="AM10:AM11"/>
    <mergeCell ref="AM12:AM13"/>
    <mergeCell ref="AM14:AM15"/>
    <mergeCell ref="AM16:AM17"/>
    <mergeCell ref="AM18:AM19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36:AM37"/>
    <mergeCell ref="AM38:AM39"/>
    <mergeCell ref="AM40:AM41"/>
    <mergeCell ref="AM46:AM47"/>
    <mergeCell ref="AM48:AM49"/>
    <mergeCell ref="AM50:AM51"/>
    <mergeCell ref="AM52:AM53"/>
    <mergeCell ref="AM54:AM55"/>
    <mergeCell ref="AM56:AM57"/>
    <mergeCell ref="AM58:AM59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82:AM83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AM108:AM109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N4:AN5"/>
    <mergeCell ref="AN6:AN7"/>
    <mergeCell ref="AN8:AN9"/>
    <mergeCell ref="AN10:AN11"/>
    <mergeCell ref="AN12:AN13"/>
    <mergeCell ref="AN14:AN15"/>
    <mergeCell ref="AN16:AN17"/>
    <mergeCell ref="AN18:AN19"/>
    <mergeCell ref="AN20:AN21"/>
    <mergeCell ref="AN22:AN23"/>
    <mergeCell ref="AN24:AN25"/>
    <mergeCell ref="AN26:AN27"/>
    <mergeCell ref="AN28:AN29"/>
    <mergeCell ref="AN30:AN31"/>
    <mergeCell ref="AN32:AN33"/>
    <mergeCell ref="AN34:AN35"/>
    <mergeCell ref="AN36:AN37"/>
    <mergeCell ref="AN38:AN39"/>
    <mergeCell ref="AN40:AN41"/>
    <mergeCell ref="AN46:AN47"/>
    <mergeCell ref="AN48:AN49"/>
    <mergeCell ref="AN50:AN51"/>
    <mergeCell ref="AN52:AN53"/>
    <mergeCell ref="AN54:AN55"/>
    <mergeCell ref="AN56:AN57"/>
    <mergeCell ref="AN58:AN59"/>
    <mergeCell ref="AN60:AN61"/>
    <mergeCell ref="AN62:AN63"/>
    <mergeCell ref="AN64:AN65"/>
    <mergeCell ref="AN66:AN67"/>
    <mergeCell ref="AN68:AN69"/>
    <mergeCell ref="AN70:AN71"/>
    <mergeCell ref="AN72:AN73"/>
    <mergeCell ref="AN74:AN75"/>
    <mergeCell ref="AN76:AN77"/>
    <mergeCell ref="AN78:AN79"/>
    <mergeCell ref="AN80:AN81"/>
    <mergeCell ref="AN82:AN83"/>
    <mergeCell ref="AN88:AN89"/>
    <mergeCell ref="AN90:AN91"/>
    <mergeCell ref="AN92:AN93"/>
    <mergeCell ref="AN94:AN95"/>
    <mergeCell ref="AN96:AN97"/>
    <mergeCell ref="AN98:AN99"/>
    <mergeCell ref="AN100:AN101"/>
    <mergeCell ref="AN102:AN103"/>
    <mergeCell ref="AN104:AN105"/>
    <mergeCell ref="AN106:AN107"/>
    <mergeCell ref="AN108:AN109"/>
    <mergeCell ref="AN110:AN111"/>
    <mergeCell ref="AN112:AN113"/>
    <mergeCell ref="AN114:AN115"/>
    <mergeCell ref="AN116:AN117"/>
    <mergeCell ref="AN118:AN119"/>
    <mergeCell ref="AN120:AN121"/>
    <mergeCell ref="AN122:AN123"/>
    <mergeCell ref="AN124:AN125"/>
    <mergeCell ref="AO4:AO5"/>
    <mergeCell ref="AO6:AO7"/>
    <mergeCell ref="AO8:AO9"/>
    <mergeCell ref="AO10:AO11"/>
    <mergeCell ref="AO12:AO13"/>
    <mergeCell ref="AO14:AO15"/>
    <mergeCell ref="AO16:AO17"/>
    <mergeCell ref="AO18:AO19"/>
    <mergeCell ref="AO20:AO21"/>
    <mergeCell ref="AO22:AO23"/>
    <mergeCell ref="AO24:AO25"/>
    <mergeCell ref="AO26:AO27"/>
    <mergeCell ref="AO28:AO29"/>
    <mergeCell ref="AO30:AO31"/>
    <mergeCell ref="AO32:AO33"/>
    <mergeCell ref="AO34:AO35"/>
    <mergeCell ref="AO36:AO37"/>
    <mergeCell ref="AO38:AO39"/>
    <mergeCell ref="AO40:AO41"/>
    <mergeCell ref="AO46:AO47"/>
    <mergeCell ref="AO48:AO49"/>
    <mergeCell ref="AO50:AO51"/>
    <mergeCell ref="AO52:AO53"/>
    <mergeCell ref="AO54:AO55"/>
    <mergeCell ref="AO56:AO57"/>
    <mergeCell ref="AO58:AO59"/>
    <mergeCell ref="AO60:AO61"/>
    <mergeCell ref="AO62:AO63"/>
    <mergeCell ref="AO64:AO65"/>
    <mergeCell ref="AO66:AO67"/>
    <mergeCell ref="AO68:AO69"/>
    <mergeCell ref="AO70:AO71"/>
    <mergeCell ref="AO72:AO73"/>
    <mergeCell ref="AO74:AO75"/>
    <mergeCell ref="AO76:AO77"/>
    <mergeCell ref="AO78:AO79"/>
    <mergeCell ref="AO80:AO81"/>
    <mergeCell ref="AO82:AO83"/>
    <mergeCell ref="AO88:AO89"/>
    <mergeCell ref="AO90:AO91"/>
    <mergeCell ref="AO92:AO93"/>
    <mergeCell ref="AO94:AO95"/>
    <mergeCell ref="AO96:AO97"/>
    <mergeCell ref="AO98:AO99"/>
    <mergeCell ref="AO100:AO101"/>
    <mergeCell ref="AO102:AO103"/>
    <mergeCell ref="AO104:AO105"/>
    <mergeCell ref="AO106:AO107"/>
    <mergeCell ref="AO108:AO109"/>
    <mergeCell ref="AO110:AO111"/>
    <mergeCell ref="AO112:AO113"/>
    <mergeCell ref="AO114:AO115"/>
    <mergeCell ref="AO116:AO117"/>
    <mergeCell ref="AO118:AO119"/>
    <mergeCell ref="AO120:AO121"/>
    <mergeCell ref="AO122:AO123"/>
    <mergeCell ref="AO124:AO125"/>
    <mergeCell ref="AP4:AP5"/>
    <mergeCell ref="AP6:AP9"/>
    <mergeCell ref="AP10:AP13"/>
    <mergeCell ref="AP14:AP17"/>
    <mergeCell ref="AP18:AP21"/>
    <mergeCell ref="AP22:AP25"/>
    <mergeCell ref="AP26:AP29"/>
    <mergeCell ref="AP30:AP33"/>
    <mergeCell ref="AP34:AP37"/>
    <mergeCell ref="AP38:AP41"/>
    <mergeCell ref="AP46:AP47"/>
    <mergeCell ref="AP48:AP51"/>
    <mergeCell ref="AP52:AP55"/>
    <mergeCell ref="AP56:AP59"/>
    <mergeCell ref="AP60:AP63"/>
    <mergeCell ref="AP64:AP67"/>
    <mergeCell ref="AP68:AP71"/>
    <mergeCell ref="AP72:AP75"/>
    <mergeCell ref="AP76:AP79"/>
    <mergeCell ref="AP80:AP83"/>
    <mergeCell ref="AP88:AP89"/>
    <mergeCell ref="AP90:AP93"/>
    <mergeCell ref="AP94:AP97"/>
    <mergeCell ref="AP98:AP101"/>
    <mergeCell ref="AP102:AP105"/>
    <mergeCell ref="AP106:AP109"/>
    <mergeCell ref="AP110:AP113"/>
    <mergeCell ref="AP114:AP117"/>
    <mergeCell ref="AP118:AP121"/>
    <mergeCell ref="AP122:AP125"/>
    <mergeCell ref="AQ4:AQ5"/>
    <mergeCell ref="AQ6:AQ9"/>
    <mergeCell ref="AQ10:AQ13"/>
    <mergeCell ref="AQ14:AQ17"/>
    <mergeCell ref="AQ18:AQ21"/>
    <mergeCell ref="AQ22:AQ25"/>
    <mergeCell ref="AQ26:AQ29"/>
    <mergeCell ref="AQ30:AQ33"/>
    <mergeCell ref="AQ34:AQ37"/>
    <mergeCell ref="AQ38:AQ41"/>
    <mergeCell ref="AQ46:AQ47"/>
    <mergeCell ref="AQ48:AQ51"/>
    <mergeCell ref="AQ52:AQ55"/>
    <mergeCell ref="AQ56:AQ59"/>
    <mergeCell ref="AQ60:AQ63"/>
    <mergeCell ref="AQ64:AQ67"/>
    <mergeCell ref="AQ68:AQ71"/>
    <mergeCell ref="AQ72:AQ75"/>
    <mergeCell ref="AQ76:AQ79"/>
    <mergeCell ref="AQ80:AQ83"/>
    <mergeCell ref="AQ88:AQ89"/>
    <mergeCell ref="AQ90:AQ93"/>
    <mergeCell ref="AQ94:AQ97"/>
    <mergeCell ref="AQ98:AQ101"/>
    <mergeCell ref="AQ102:AQ105"/>
    <mergeCell ref="AQ106:AQ109"/>
    <mergeCell ref="AQ110:AQ113"/>
    <mergeCell ref="AQ114:AQ117"/>
    <mergeCell ref="AQ118:AQ121"/>
    <mergeCell ref="AQ122:AQ125"/>
    <mergeCell ref="AR4:AR5"/>
    <mergeCell ref="AR6:AR9"/>
    <mergeCell ref="AR10:AR13"/>
    <mergeCell ref="AR14:AR17"/>
    <mergeCell ref="AR18:AR21"/>
    <mergeCell ref="AR22:AR25"/>
    <mergeCell ref="AR26:AR29"/>
    <mergeCell ref="AR30:AR33"/>
    <mergeCell ref="AR34:AR37"/>
    <mergeCell ref="AR38:AR41"/>
    <mergeCell ref="AR46:AR47"/>
    <mergeCell ref="AR48:AR51"/>
    <mergeCell ref="AR52:AR55"/>
    <mergeCell ref="AR56:AR59"/>
    <mergeCell ref="AR60:AR63"/>
    <mergeCell ref="AR64:AR67"/>
    <mergeCell ref="AR68:AR71"/>
    <mergeCell ref="AR72:AR75"/>
    <mergeCell ref="AR76:AR79"/>
    <mergeCell ref="AR80:AR83"/>
    <mergeCell ref="AR88:AR89"/>
    <mergeCell ref="AR90:AR93"/>
    <mergeCell ref="AR94:AR97"/>
    <mergeCell ref="AR98:AR101"/>
    <mergeCell ref="AR102:AR105"/>
    <mergeCell ref="AR106:AR109"/>
    <mergeCell ref="AR110:AR113"/>
    <mergeCell ref="AR114:AR117"/>
    <mergeCell ref="AR118:AR121"/>
    <mergeCell ref="AR122:AR125"/>
    <mergeCell ref="AS4:AS5"/>
    <mergeCell ref="AS6:AS9"/>
    <mergeCell ref="AS10:AS13"/>
    <mergeCell ref="AS14:AS17"/>
    <mergeCell ref="AS18:AS21"/>
    <mergeCell ref="AS22:AS25"/>
    <mergeCell ref="AS26:AS29"/>
    <mergeCell ref="AS30:AS33"/>
    <mergeCell ref="AS34:AS37"/>
    <mergeCell ref="AS38:AS41"/>
    <mergeCell ref="AS46:AS47"/>
    <mergeCell ref="AS48:AS51"/>
    <mergeCell ref="AS52:AS55"/>
    <mergeCell ref="AS56:AS59"/>
    <mergeCell ref="AS60:AS63"/>
    <mergeCell ref="AS64:AS67"/>
    <mergeCell ref="AS68:AS71"/>
    <mergeCell ref="AS72:AS75"/>
    <mergeCell ref="AS76:AS79"/>
    <mergeCell ref="AS80:AS83"/>
    <mergeCell ref="AS88:AS89"/>
    <mergeCell ref="AS90:AS93"/>
    <mergeCell ref="AS94:AS97"/>
    <mergeCell ref="AS98:AS101"/>
    <mergeCell ref="AS102:AS105"/>
    <mergeCell ref="AS106:AS109"/>
    <mergeCell ref="AS110:AS113"/>
    <mergeCell ref="AS114:AS117"/>
    <mergeCell ref="AS118:AS121"/>
    <mergeCell ref="AS122:AS125"/>
    <mergeCell ref="AT4:AT5"/>
    <mergeCell ref="AT6:AT9"/>
    <mergeCell ref="AT10:AT13"/>
    <mergeCell ref="AT14:AT17"/>
    <mergeCell ref="AT18:AT21"/>
    <mergeCell ref="AT22:AT25"/>
    <mergeCell ref="AT26:AT29"/>
    <mergeCell ref="AT30:AT33"/>
    <mergeCell ref="AT34:AT37"/>
    <mergeCell ref="AT38:AT41"/>
    <mergeCell ref="AT46:AT47"/>
    <mergeCell ref="AT48:AT51"/>
    <mergeCell ref="AT52:AT55"/>
    <mergeCell ref="AT56:AT59"/>
    <mergeCell ref="AT60:AT63"/>
    <mergeCell ref="AT64:AT67"/>
    <mergeCell ref="AT68:AT71"/>
    <mergeCell ref="AT72:AT75"/>
    <mergeCell ref="AT76:AT79"/>
    <mergeCell ref="AT80:AT83"/>
    <mergeCell ref="AT88:AT89"/>
    <mergeCell ref="AT90:AT93"/>
    <mergeCell ref="AT94:AT97"/>
    <mergeCell ref="AT98:AT101"/>
    <mergeCell ref="AT102:AT105"/>
    <mergeCell ref="AT106:AT109"/>
    <mergeCell ref="AT110:AT113"/>
    <mergeCell ref="AT114:AT117"/>
    <mergeCell ref="AT118:AT121"/>
    <mergeCell ref="AT122:AT125"/>
    <mergeCell ref="B46:E47"/>
    <mergeCell ref="F46:I47"/>
    <mergeCell ref="J46:M47"/>
    <mergeCell ref="N46:Q47"/>
    <mergeCell ref="R46:U47"/>
    <mergeCell ref="V46:Y47"/>
    <mergeCell ref="Z46:AC47"/>
    <mergeCell ref="AD46:AG47"/>
    <mergeCell ref="AH46:AK47"/>
    <mergeCell ref="B88:E89"/>
    <mergeCell ref="F88:I89"/>
    <mergeCell ref="J88:M89"/>
    <mergeCell ref="N88:Q89"/>
    <mergeCell ref="R88:U89"/>
    <mergeCell ref="V88:Y89"/>
    <mergeCell ref="Z88:AC89"/>
    <mergeCell ref="AD88:AG89"/>
    <mergeCell ref="AH88:AK89"/>
    <mergeCell ref="G85:AB86"/>
    <mergeCell ref="B4:E5"/>
    <mergeCell ref="F4:I5"/>
    <mergeCell ref="J4:M5"/>
    <mergeCell ref="N4:Q5"/>
    <mergeCell ref="R4:U5"/>
    <mergeCell ref="V4:Y5"/>
    <mergeCell ref="Z4:AC5"/>
    <mergeCell ref="AD4:AG5"/>
    <mergeCell ref="AH4:AK5"/>
    <mergeCell ref="G1:AB2"/>
    <mergeCell ref="G43:AB44"/>
  </mergeCells>
  <printOptions/>
  <pageMargins left="0.1968503937007874" right="0" top="0.7480314960629921" bottom="0" header="0.31496062992125984" footer="0.3149606299212598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0"/>
  <sheetViews>
    <sheetView zoomScale="90" zoomScaleNormal="90" workbookViewId="0" topLeftCell="A13">
      <selection activeCell="B17" sqref="B17:AG17"/>
    </sheetView>
  </sheetViews>
  <sheetFormatPr defaultColWidth="9.00390625" defaultRowHeight="13.5"/>
  <cols>
    <col min="1" max="1" width="5.50390625" style="237" customWidth="1"/>
    <col min="2" max="16" width="2.125" style="237" customWidth="1"/>
    <col min="17" max="17" width="3.75390625" style="237" customWidth="1"/>
    <col min="18" max="18" width="2.125" style="237" customWidth="1"/>
    <col min="19" max="19" width="3.625" style="237" customWidth="1"/>
    <col min="20" max="27" width="2.125" style="237" customWidth="1"/>
    <col min="28" max="33" width="2.75390625" style="237" customWidth="1"/>
    <col min="34" max="34" width="9.00390625" style="237" customWidth="1"/>
    <col min="35" max="35" width="12.375" style="237" customWidth="1"/>
    <col min="36" max="16384" width="9.00390625" style="237" customWidth="1"/>
  </cols>
  <sheetData>
    <row r="1" spans="3:28" ht="23.25" customHeight="1">
      <c r="C1" s="238" t="s">
        <v>118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3:31" ht="18.75"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AC2" s="290"/>
      <c r="AD2" s="290"/>
      <c r="AE2" s="290"/>
    </row>
    <row r="4" spans="2:16" ht="13.5">
      <c r="B4" s="237" t="s">
        <v>119</v>
      </c>
      <c r="N4"/>
      <c r="P4"/>
    </row>
    <row r="5" spans="6:43" ht="13.5">
      <c r="F5" s="239">
        <f>'１節'!H6</f>
        <v>45025</v>
      </c>
      <c r="G5" s="239"/>
      <c r="H5" s="239"/>
      <c r="I5" s="239"/>
      <c r="J5" s="239"/>
      <c r="K5" s="239"/>
      <c r="R5" s="276" t="str">
        <f>'１節'!H5</f>
        <v>台山Ｇ</v>
      </c>
      <c r="S5" s="277"/>
      <c r="T5" s="277"/>
      <c r="U5" s="277"/>
      <c r="V5" s="277"/>
      <c r="W5" s="277"/>
      <c r="X5" s="278" t="s">
        <v>52</v>
      </c>
      <c r="AB5" s="291">
        <f>'１節'!H7</f>
        <v>0.375</v>
      </c>
      <c r="AC5" s="292"/>
      <c r="AD5" s="292"/>
      <c r="AE5" s="292"/>
      <c r="AJ5" s="309" t="s">
        <v>120</v>
      </c>
      <c r="AK5" s="310" t="s">
        <v>121</v>
      </c>
      <c r="AL5" s="310" t="s">
        <v>122</v>
      </c>
      <c r="AM5" s="310" t="s">
        <v>123</v>
      </c>
      <c r="AN5" s="310" t="s">
        <v>124</v>
      </c>
      <c r="AO5" s="310" t="s">
        <v>125</v>
      </c>
      <c r="AP5" s="310" t="s">
        <v>126</v>
      </c>
      <c r="AQ5" s="310" t="s">
        <v>127</v>
      </c>
    </row>
    <row r="6" spans="2:43" ht="13.5">
      <c r="B6" s="240" t="s">
        <v>128</v>
      </c>
      <c r="C6" s="241"/>
      <c r="D6" s="241" t="s">
        <v>129</v>
      </c>
      <c r="E6" s="241"/>
      <c r="F6" s="241"/>
      <c r="G6" s="241"/>
      <c r="H6" s="241"/>
      <c r="I6" s="241" t="s">
        <v>130</v>
      </c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 t="s">
        <v>131</v>
      </c>
      <c r="AC6" s="241"/>
      <c r="AD6" s="241"/>
      <c r="AE6" s="241"/>
      <c r="AF6" s="241"/>
      <c r="AG6" s="311"/>
      <c r="AM6" s="312"/>
      <c r="AN6" s="312"/>
      <c r="AO6" s="312"/>
      <c r="AP6" s="312"/>
      <c r="AQ6" s="312"/>
    </row>
    <row r="7" spans="2:43" ht="13.5">
      <c r="B7" s="242">
        <v>1</v>
      </c>
      <c r="C7" s="243"/>
      <c r="D7" s="244">
        <f>AB5</f>
        <v>0.375</v>
      </c>
      <c r="E7" s="245"/>
      <c r="F7" s="245"/>
      <c r="G7" s="245"/>
      <c r="H7" s="245"/>
      <c r="I7" s="261" t="str">
        <f>'リーグ組合せ'!D2</f>
        <v>美濃</v>
      </c>
      <c r="J7" s="261"/>
      <c r="K7" s="261"/>
      <c r="L7" s="261"/>
      <c r="M7" s="261"/>
      <c r="N7" s="261"/>
      <c r="O7" s="262"/>
      <c r="P7" s="263"/>
      <c r="Q7" s="279">
        <v>0</v>
      </c>
      <c r="R7" s="477" t="s">
        <v>132</v>
      </c>
      <c r="S7" s="279">
        <v>1</v>
      </c>
      <c r="T7" s="263"/>
      <c r="U7" s="273" t="str">
        <f>'リーグ組合せ'!D4</f>
        <v>山手</v>
      </c>
      <c r="V7" s="273"/>
      <c r="W7" s="273"/>
      <c r="X7" s="273"/>
      <c r="Y7" s="273"/>
      <c r="Z7" s="273"/>
      <c r="AA7" s="273"/>
      <c r="AB7" s="293" t="str">
        <f>'リーグ組合せ'!D3</f>
        <v>大和</v>
      </c>
      <c r="AC7" s="294"/>
      <c r="AD7" s="294"/>
      <c r="AE7" s="294"/>
      <c r="AF7" s="294"/>
      <c r="AG7" s="313"/>
      <c r="AI7" s="237" t="str">
        <f>I7</f>
        <v>美濃</v>
      </c>
      <c r="AJ7" s="312">
        <v>1</v>
      </c>
      <c r="AK7" s="312">
        <v>1</v>
      </c>
      <c r="AL7" s="312">
        <v>0</v>
      </c>
      <c r="AM7" s="312">
        <f>Q7+Q9</f>
        <v>4</v>
      </c>
      <c r="AN7" s="312">
        <f>S7+S9</f>
        <v>1</v>
      </c>
      <c r="AO7" s="312">
        <f>AM7-AN7</f>
        <v>3</v>
      </c>
      <c r="AP7" s="312">
        <f>AJ7*3+AL7*1</f>
        <v>3</v>
      </c>
      <c r="AQ7" s="322">
        <v>2</v>
      </c>
    </row>
    <row r="8" spans="2:43" ht="13.5">
      <c r="B8" s="242">
        <v>2</v>
      </c>
      <c r="C8" s="243"/>
      <c r="D8" s="246">
        <f>D7+"1:2０"</f>
        <v>0.4305555555555556</v>
      </c>
      <c r="E8" s="243"/>
      <c r="F8" s="243"/>
      <c r="G8" s="243"/>
      <c r="H8" s="243"/>
      <c r="I8" s="264" t="str">
        <f>AB7</f>
        <v>大和</v>
      </c>
      <c r="J8" s="264"/>
      <c r="K8" s="264"/>
      <c r="L8" s="264"/>
      <c r="M8" s="264"/>
      <c r="N8" s="264"/>
      <c r="O8" s="265"/>
      <c r="P8" s="266"/>
      <c r="Q8" s="280">
        <v>1</v>
      </c>
      <c r="R8" s="478" t="s">
        <v>132</v>
      </c>
      <c r="S8" s="280">
        <v>2</v>
      </c>
      <c r="T8" s="266"/>
      <c r="U8" s="281" t="str">
        <f>U7</f>
        <v>山手</v>
      </c>
      <c r="V8" s="281"/>
      <c r="W8" s="281"/>
      <c r="X8" s="281"/>
      <c r="Y8" s="281"/>
      <c r="Z8" s="281"/>
      <c r="AA8" s="281"/>
      <c r="AB8" s="295" t="str">
        <f>I7</f>
        <v>美濃</v>
      </c>
      <c r="AC8" s="296"/>
      <c r="AD8" s="296"/>
      <c r="AE8" s="296"/>
      <c r="AF8" s="296"/>
      <c r="AG8" s="314"/>
      <c r="AI8" s="237" t="str">
        <f>I8</f>
        <v>大和</v>
      </c>
      <c r="AJ8" s="312">
        <v>0</v>
      </c>
      <c r="AK8" s="312">
        <v>2</v>
      </c>
      <c r="AL8" s="312">
        <v>0</v>
      </c>
      <c r="AM8" s="312">
        <f>Q8+S9</f>
        <v>1</v>
      </c>
      <c r="AN8" s="312">
        <f>S8+Q9</f>
        <v>6</v>
      </c>
      <c r="AO8" s="312">
        <f>AM8-AN8</f>
        <v>-5</v>
      </c>
      <c r="AP8" s="312">
        <f>AJ8*3+AL8*1</f>
        <v>0</v>
      </c>
      <c r="AQ8" s="322">
        <v>3</v>
      </c>
    </row>
    <row r="9" spans="2:43" ht="13.5">
      <c r="B9" s="247">
        <v>3</v>
      </c>
      <c r="C9" s="248"/>
      <c r="D9" s="249">
        <f>D8+"1：2０"</f>
        <v>0.48611111111111116</v>
      </c>
      <c r="E9" s="250"/>
      <c r="F9" s="250"/>
      <c r="G9" s="250"/>
      <c r="H9" s="250"/>
      <c r="I9" s="267" t="str">
        <f>I7</f>
        <v>美濃</v>
      </c>
      <c r="J9" s="267"/>
      <c r="K9" s="267"/>
      <c r="L9" s="267"/>
      <c r="M9" s="267"/>
      <c r="N9" s="267"/>
      <c r="O9" s="268"/>
      <c r="P9" s="269"/>
      <c r="Q9" s="282">
        <v>4</v>
      </c>
      <c r="R9" s="479" t="s">
        <v>132</v>
      </c>
      <c r="S9" s="282">
        <v>0</v>
      </c>
      <c r="T9" s="269"/>
      <c r="U9" s="283" t="str">
        <f>AB7</f>
        <v>大和</v>
      </c>
      <c r="V9" s="283"/>
      <c r="W9" s="283"/>
      <c r="X9" s="283"/>
      <c r="Y9" s="283"/>
      <c r="Z9" s="283"/>
      <c r="AA9" s="283"/>
      <c r="AB9" s="297" t="str">
        <f>U7</f>
        <v>山手</v>
      </c>
      <c r="AC9" s="298"/>
      <c r="AD9" s="298"/>
      <c r="AE9" s="298"/>
      <c r="AF9" s="298"/>
      <c r="AG9" s="315"/>
      <c r="AI9" s="237" t="str">
        <f>U7</f>
        <v>山手</v>
      </c>
      <c r="AJ9" s="312">
        <v>2</v>
      </c>
      <c r="AK9" s="312">
        <v>0</v>
      </c>
      <c r="AL9" s="312">
        <v>0</v>
      </c>
      <c r="AM9" s="312">
        <f>S7+S8</f>
        <v>3</v>
      </c>
      <c r="AN9" s="312">
        <f>Q7+Q8</f>
        <v>1</v>
      </c>
      <c r="AO9" s="312">
        <f>AM9-AN9</f>
        <v>2</v>
      </c>
      <c r="AP9" s="312">
        <f>AJ9*3+AL9*1</f>
        <v>6</v>
      </c>
      <c r="AQ9" s="322">
        <v>1</v>
      </c>
    </row>
    <row r="11" spans="2:16" ht="13.5">
      <c r="B11" s="237" t="s">
        <v>133</v>
      </c>
      <c r="N11"/>
      <c r="P11"/>
    </row>
    <row r="12" spans="6:43" ht="13.5">
      <c r="F12" s="239">
        <f>'１節'!K6</f>
        <v>45025</v>
      </c>
      <c r="G12" s="239"/>
      <c r="H12" s="239"/>
      <c r="I12" s="239"/>
      <c r="J12" s="239"/>
      <c r="K12" s="239"/>
      <c r="R12" s="276" t="str">
        <f>'１節'!K5</f>
        <v>旧中濃高校Ｇ</v>
      </c>
      <c r="S12" s="277"/>
      <c r="T12" s="277"/>
      <c r="U12" s="277"/>
      <c r="V12" s="277"/>
      <c r="W12" s="277"/>
      <c r="X12" s="278" t="s">
        <v>52</v>
      </c>
      <c r="AB12" s="291">
        <f>'１節'!K7</f>
        <v>0.3958333333333333</v>
      </c>
      <c r="AC12" s="292"/>
      <c r="AD12" s="292"/>
      <c r="AE12" s="292"/>
      <c r="AJ12" s="309" t="s">
        <v>120</v>
      </c>
      <c r="AK12" s="310" t="s">
        <v>121</v>
      </c>
      <c r="AL12" s="310" t="s">
        <v>122</v>
      </c>
      <c r="AM12" s="310" t="s">
        <v>123</v>
      </c>
      <c r="AN12" s="310" t="s">
        <v>124</v>
      </c>
      <c r="AO12" s="310" t="s">
        <v>125</v>
      </c>
      <c r="AP12" s="310" t="s">
        <v>126</v>
      </c>
      <c r="AQ12" s="310" t="s">
        <v>127</v>
      </c>
    </row>
    <row r="13" spans="2:43" ht="13.5">
      <c r="B13" s="240" t="s">
        <v>128</v>
      </c>
      <c r="C13" s="241"/>
      <c r="D13" s="241" t="s">
        <v>129</v>
      </c>
      <c r="E13" s="241"/>
      <c r="F13" s="241"/>
      <c r="G13" s="241"/>
      <c r="H13" s="241"/>
      <c r="I13" s="241" t="s">
        <v>130</v>
      </c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 t="s">
        <v>131</v>
      </c>
      <c r="AC13" s="241"/>
      <c r="AD13" s="241"/>
      <c r="AE13" s="241"/>
      <c r="AF13" s="241"/>
      <c r="AG13" s="311"/>
      <c r="AM13" s="312"/>
      <c r="AN13" s="312"/>
      <c r="AO13" s="312"/>
      <c r="AP13" s="312"/>
      <c r="AQ13" s="312"/>
    </row>
    <row r="14" spans="2:43" ht="13.5">
      <c r="B14" s="242">
        <v>1</v>
      </c>
      <c r="C14" s="243"/>
      <c r="D14" s="244">
        <f>AB12</f>
        <v>0.3958333333333333</v>
      </c>
      <c r="E14" s="245"/>
      <c r="F14" s="245"/>
      <c r="G14" s="245"/>
      <c r="H14" s="245"/>
      <c r="I14" s="261" t="str">
        <f>'リーグ組合せ'!D5</f>
        <v>加茂野</v>
      </c>
      <c r="J14" s="261"/>
      <c r="K14" s="261"/>
      <c r="L14" s="261"/>
      <c r="M14" s="261"/>
      <c r="N14" s="261"/>
      <c r="O14" s="262"/>
      <c r="P14" s="263"/>
      <c r="Q14" s="279">
        <v>1</v>
      </c>
      <c r="R14" s="477" t="s">
        <v>132</v>
      </c>
      <c r="S14" s="279">
        <v>4</v>
      </c>
      <c r="T14" s="263"/>
      <c r="U14" s="273" t="str">
        <f>'リーグ組合せ'!D7</f>
        <v>武儀</v>
      </c>
      <c r="V14" s="273"/>
      <c r="W14" s="273"/>
      <c r="X14" s="273"/>
      <c r="Y14" s="273"/>
      <c r="Z14" s="273"/>
      <c r="AA14" s="273"/>
      <c r="AB14" s="293" t="str">
        <f>'リーグ組合せ'!D6</f>
        <v>旭ヶ丘</v>
      </c>
      <c r="AC14" s="294"/>
      <c r="AD14" s="294"/>
      <c r="AE14" s="294"/>
      <c r="AF14" s="294"/>
      <c r="AG14" s="313"/>
      <c r="AI14" s="237" t="str">
        <f>I14</f>
        <v>加茂野</v>
      </c>
      <c r="AJ14" s="312">
        <v>1</v>
      </c>
      <c r="AK14" s="312">
        <v>1</v>
      </c>
      <c r="AL14" s="312">
        <v>0</v>
      </c>
      <c r="AM14" s="312">
        <f>Q14+Q16</f>
        <v>3</v>
      </c>
      <c r="AN14" s="312">
        <f>S14+S16</f>
        <v>4</v>
      </c>
      <c r="AO14" s="312">
        <f>AM14-AN14</f>
        <v>-1</v>
      </c>
      <c r="AP14" s="312">
        <f>AJ14*3+AL14*1</f>
        <v>3</v>
      </c>
      <c r="AQ14" s="322">
        <v>3</v>
      </c>
    </row>
    <row r="15" spans="2:43" ht="13.5">
      <c r="B15" s="242">
        <v>2</v>
      </c>
      <c r="C15" s="243"/>
      <c r="D15" s="246">
        <f>D14+"1:2０"</f>
        <v>0.45138888888888884</v>
      </c>
      <c r="E15" s="243"/>
      <c r="F15" s="243"/>
      <c r="G15" s="243"/>
      <c r="H15" s="243"/>
      <c r="I15" s="264" t="str">
        <f>AB14</f>
        <v>旭ヶ丘</v>
      </c>
      <c r="J15" s="264"/>
      <c r="K15" s="264"/>
      <c r="L15" s="264"/>
      <c r="M15" s="264"/>
      <c r="N15" s="264"/>
      <c r="O15" s="265"/>
      <c r="P15" s="266"/>
      <c r="Q15" s="280">
        <v>4</v>
      </c>
      <c r="R15" s="478" t="s">
        <v>132</v>
      </c>
      <c r="S15" s="280">
        <v>0</v>
      </c>
      <c r="T15" s="266"/>
      <c r="U15" s="281" t="str">
        <f>U14</f>
        <v>武儀</v>
      </c>
      <c r="V15" s="281"/>
      <c r="W15" s="281"/>
      <c r="X15" s="281"/>
      <c r="Y15" s="281"/>
      <c r="Z15" s="281"/>
      <c r="AA15" s="281"/>
      <c r="AB15" s="295" t="str">
        <f>I14</f>
        <v>加茂野</v>
      </c>
      <c r="AC15" s="296"/>
      <c r="AD15" s="296"/>
      <c r="AE15" s="296"/>
      <c r="AF15" s="296"/>
      <c r="AG15" s="314"/>
      <c r="AI15" s="237" t="str">
        <f>I15</f>
        <v>旭ヶ丘</v>
      </c>
      <c r="AJ15" s="312">
        <v>1</v>
      </c>
      <c r="AK15" s="312">
        <v>1</v>
      </c>
      <c r="AL15" s="312">
        <v>0</v>
      </c>
      <c r="AM15" s="312">
        <f>Q15+S16</f>
        <v>4</v>
      </c>
      <c r="AN15" s="312">
        <f>S15+Q16</f>
        <v>2</v>
      </c>
      <c r="AO15" s="312">
        <f>AM15-AN15</f>
        <v>2</v>
      </c>
      <c r="AP15" s="312">
        <f>AJ15*3+AL15*1</f>
        <v>3</v>
      </c>
      <c r="AQ15" s="322">
        <v>1</v>
      </c>
    </row>
    <row r="16" spans="2:43" ht="13.5">
      <c r="B16" s="247">
        <v>3</v>
      </c>
      <c r="C16" s="248"/>
      <c r="D16" s="249">
        <f>D15+"1：2０"</f>
        <v>0.5069444444444444</v>
      </c>
      <c r="E16" s="250"/>
      <c r="F16" s="250"/>
      <c r="G16" s="250"/>
      <c r="H16" s="250"/>
      <c r="I16" s="267" t="str">
        <f>I14</f>
        <v>加茂野</v>
      </c>
      <c r="J16" s="267"/>
      <c r="K16" s="267"/>
      <c r="L16" s="267"/>
      <c r="M16" s="267"/>
      <c r="N16" s="267"/>
      <c r="O16" s="268"/>
      <c r="P16" s="269"/>
      <c r="Q16" s="282">
        <v>2</v>
      </c>
      <c r="R16" s="479" t="s">
        <v>132</v>
      </c>
      <c r="S16" s="282">
        <v>0</v>
      </c>
      <c r="T16" s="269"/>
      <c r="U16" s="283" t="str">
        <f>AB14</f>
        <v>旭ヶ丘</v>
      </c>
      <c r="V16" s="283"/>
      <c r="W16" s="283"/>
      <c r="X16" s="283"/>
      <c r="Y16" s="283"/>
      <c r="Z16" s="283"/>
      <c r="AA16" s="283"/>
      <c r="AB16" s="297" t="str">
        <f>U14</f>
        <v>武儀</v>
      </c>
      <c r="AC16" s="298"/>
      <c r="AD16" s="298"/>
      <c r="AE16" s="298"/>
      <c r="AF16" s="298"/>
      <c r="AG16" s="315"/>
      <c r="AI16" s="237" t="str">
        <f>U14</f>
        <v>武儀</v>
      </c>
      <c r="AJ16" s="312">
        <v>1</v>
      </c>
      <c r="AK16" s="312">
        <v>1</v>
      </c>
      <c r="AL16" s="312">
        <v>0</v>
      </c>
      <c r="AM16" s="312">
        <f>S14+S15</f>
        <v>4</v>
      </c>
      <c r="AN16" s="312">
        <f>Q14+Q15</f>
        <v>5</v>
      </c>
      <c r="AO16" s="312">
        <f>AM16-AN16</f>
        <v>-1</v>
      </c>
      <c r="AP16" s="312">
        <f>AJ16*3+AL16*1</f>
        <v>3</v>
      </c>
      <c r="AQ16" s="322">
        <v>2</v>
      </c>
    </row>
    <row r="17" spans="2:33" ht="13.5">
      <c r="B17" s="448" t="s">
        <v>134</v>
      </c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</row>
    <row r="18" spans="2:16" ht="13.5">
      <c r="B18" s="237" t="s">
        <v>135</v>
      </c>
      <c r="N18"/>
      <c r="P18"/>
    </row>
    <row r="19" spans="2:43" ht="13.5">
      <c r="B19" s="251"/>
      <c r="C19" s="251"/>
      <c r="D19" s="251"/>
      <c r="E19" s="251"/>
      <c r="F19" s="239">
        <f>'１節'!N6</f>
        <v>45025</v>
      </c>
      <c r="G19" s="239"/>
      <c r="H19" s="239"/>
      <c r="I19" s="239"/>
      <c r="J19" s="239"/>
      <c r="K19" s="239"/>
      <c r="L19" s="251"/>
      <c r="M19" s="251"/>
      <c r="N19" s="251"/>
      <c r="O19" s="251"/>
      <c r="P19" s="251"/>
      <c r="Q19" s="251"/>
      <c r="R19" s="276" t="str">
        <f>'１節'!N5</f>
        <v>Ｌポート</v>
      </c>
      <c r="S19" s="277"/>
      <c r="T19" s="277"/>
      <c r="U19" s="277"/>
      <c r="V19" s="277"/>
      <c r="W19" s="277"/>
      <c r="X19" s="284" t="s">
        <v>52</v>
      </c>
      <c r="Y19" s="251"/>
      <c r="Z19" s="251"/>
      <c r="AA19" s="251"/>
      <c r="AB19" s="291">
        <f>'１節'!N7</f>
        <v>0.5416666666666666</v>
      </c>
      <c r="AC19" s="292"/>
      <c r="AD19" s="292"/>
      <c r="AE19" s="292"/>
      <c r="AF19" s="251"/>
      <c r="AG19" s="251"/>
      <c r="AJ19" s="309" t="s">
        <v>120</v>
      </c>
      <c r="AK19" s="310" t="s">
        <v>121</v>
      </c>
      <c r="AL19" s="310" t="s">
        <v>122</v>
      </c>
      <c r="AM19" s="310" t="s">
        <v>123</v>
      </c>
      <c r="AN19" s="310" t="s">
        <v>124</v>
      </c>
      <c r="AO19" s="310" t="s">
        <v>125</v>
      </c>
      <c r="AP19" s="310" t="s">
        <v>126</v>
      </c>
      <c r="AQ19" s="310" t="s">
        <v>127</v>
      </c>
    </row>
    <row r="20" spans="2:43" ht="13.5">
      <c r="B20" s="240" t="s">
        <v>128</v>
      </c>
      <c r="C20" s="241"/>
      <c r="D20" s="241" t="s">
        <v>129</v>
      </c>
      <c r="E20" s="241"/>
      <c r="F20" s="241"/>
      <c r="G20" s="241"/>
      <c r="H20" s="241"/>
      <c r="I20" s="241" t="s">
        <v>130</v>
      </c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 t="s">
        <v>131</v>
      </c>
      <c r="AC20" s="241"/>
      <c r="AD20" s="241"/>
      <c r="AE20" s="241"/>
      <c r="AF20" s="241"/>
      <c r="AG20" s="311"/>
      <c r="AM20" s="312"/>
      <c r="AN20" s="312"/>
      <c r="AO20" s="312"/>
      <c r="AP20" s="312"/>
      <c r="AQ20" s="312"/>
    </row>
    <row r="21" spans="2:43" ht="13.5">
      <c r="B21" s="242">
        <v>1</v>
      </c>
      <c r="C21" s="243"/>
      <c r="D21" s="244">
        <f>AB19</f>
        <v>0.5416666666666666</v>
      </c>
      <c r="E21" s="245"/>
      <c r="F21" s="245"/>
      <c r="G21" s="245"/>
      <c r="H21" s="245"/>
      <c r="I21" s="261" t="str">
        <f>'１節'!N9</f>
        <v>桜ヶ丘</v>
      </c>
      <c r="J21" s="261"/>
      <c r="K21" s="261"/>
      <c r="L21" s="261"/>
      <c r="M21" s="261"/>
      <c r="N21" s="261"/>
      <c r="O21" s="262"/>
      <c r="P21" s="263"/>
      <c r="Q21" s="279">
        <v>0</v>
      </c>
      <c r="R21" s="477" t="s">
        <v>132</v>
      </c>
      <c r="S21" s="279">
        <v>0</v>
      </c>
      <c r="T21" s="263"/>
      <c r="U21" s="273" t="str">
        <f>'１節'!P9</f>
        <v>アンフィニ青</v>
      </c>
      <c r="V21" s="273"/>
      <c r="W21" s="273"/>
      <c r="X21" s="273"/>
      <c r="Y21" s="273"/>
      <c r="Z21" s="273"/>
      <c r="AA21" s="273"/>
      <c r="AB21" s="293" t="str">
        <f>'１節'!O9</f>
        <v>土田</v>
      </c>
      <c r="AC21" s="294"/>
      <c r="AD21" s="294"/>
      <c r="AE21" s="294"/>
      <c r="AF21" s="294"/>
      <c r="AG21" s="313"/>
      <c r="AI21" s="237" t="str">
        <f>I21</f>
        <v>桜ヶ丘</v>
      </c>
      <c r="AJ21" s="312">
        <v>0</v>
      </c>
      <c r="AK21" s="312">
        <v>1</v>
      </c>
      <c r="AL21" s="312">
        <v>1</v>
      </c>
      <c r="AM21" s="312">
        <f>Q21+Q23</f>
        <v>1</v>
      </c>
      <c r="AN21" s="312">
        <f>S21+S23</f>
        <v>2</v>
      </c>
      <c r="AO21" s="312">
        <f>AM21-AN21</f>
        <v>-1</v>
      </c>
      <c r="AP21" s="312">
        <f>AJ21*3+AL21*1</f>
        <v>1</v>
      </c>
      <c r="AQ21" s="322">
        <v>3</v>
      </c>
    </row>
    <row r="22" spans="2:43" ht="13.5">
      <c r="B22" s="242">
        <v>2</v>
      </c>
      <c r="C22" s="243"/>
      <c r="D22" s="246">
        <f>D21+"1:2０"</f>
        <v>0.5972222222222222</v>
      </c>
      <c r="E22" s="243"/>
      <c r="F22" s="243"/>
      <c r="G22" s="243"/>
      <c r="H22" s="243"/>
      <c r="I22" s="264" t="str">
        <f>AB21</f>
        <v>土田</v>
      </c>
      <c r="J22" s="264"/>
      <c r="K22" s="264"/>
      <c r="L22" s="264"/>
      <c r="M22" s="264"/>
      <c r="N22" s="264"/>
      <c r="O22" s="265"/>
      <c r="P22" s="266"/>
      <c r="Q22" s="280">
        <v>2</v>
      </c>
      <c r="R22" s="478" t="s">
        <v>132</v>
      </c>
      <c r="S22" s="280">
        <v>2</v>
      </c>
      <c r="T22" s="266"/>
      <c r="U22" s="281" t="str">
        <f>'１節'!P9</f>
        <v>アンフィニ青</v>
      </c>
      <c r="V22" s="281"/>
      <c r="W22" s="281"/>
      <c r="X22" s="281"/>
      <c r="Y22" s="281"/>
      <c r="Z22" s="281"/>
      <c r="AA22" s="281"/>
      <c r="AB22" s="295" t="str">
        <f>I21</f>
        <v>桜ヶ丘</v>
      </c>
      <c r="AC22" s="296"/>
      <c r="AD22" s="296"/>
      <c r="AE22" s="296"/>
      <c r="AF22" s="296"/>
      <c r="AG22" s="314"/>
      <c r="AI22" s="237" t="str">
        <f>I22</f>
        <v>土田</v>
      </c>
      <c r="AJ22" s="312">
        <v>1</v>
      </c>
      <c r="AK22" s="312">
        <v>0</v>
      </c>
      <c r="AL22" s="312">
        <v>1</v>
      </c>
      <c r="AM22" s="312">
        <f>Q22+S23</f>
        <v>4</v>
      </c>
      <c r="AN22" s="312">
        <f>S22+Q23</f>
        <v>3</v>
      </c>
      <c r="AO22" s="312">
        <f>AM22-AN22</f>
        <v>1</v>
      </c>
      <c r="AP22" s="312">
        <f>AJ22*3+AL22*1</f>
        <v>4</v>
      </c>
      <c r="AQ22" s="322">
        <v>2</v>
      </c>
    </row>
    <row r="23" spans="2:43" ht="13.5">
      <c r="B23" s="247">
        <v>3</v>
      </c>
      <c r="C23" s="248"/>
      <c r="D23" s="249">
        <f>D22+"1：2０"</f>
        <v>0.6527777777777778</v>
      </c>
      <c r="E23" s="250"/>
      <c r="F23" s="250"/>
      <c r="G23" s="250"/>
      <c r="H23" s="250"/>
      <c r="I23" s="267" t="str">
        <f>I21</f>
        <v>桜ヶ丘</v>
      </c>
      <c r="J23" s="267"/>
      <c r="K23" s="267"/>
      <c r="L23" s="267"/>
      <c r="M23" s="267"/>
      <c r="N23" s="267"/>
      <c r="O23" s="268"/>
      <c r="P23" s="269"/>
      <c r="Q23" s="282">
        <v>1</v>
      </c>
      <c r="R23" s="479" t="s">
        <v>132</v>
      </c>
      <c r="S23" s="282">
        <v>2</v>
      </c>
      <c r="T23" s="269"/>
      <c r="U23" s="283" t="str">
        <f>AB21</f>
        <v>土田</v>
      </c>
      <c r="V23" s="283"/>
      <c r="W23" s="283"/>
      <c r="X23" s="283"/>
      <c r="Y23" s="283"/>
      <c r="Z23" s="283"/>
      <c r="AA23" s="283"/>
      <c r="AB23" s="297" t="str">
        <f>U21</f>
        <v>アンフィニ青</v>
      </c>
      <c r="AC23" s="298"/>
      <c r="AD23" s="298"/>
      <c r="AE23" s="298"/>
      <c r="AF23" s="298"/>
      <c r="AG23" s="315"/>
      <c r="AI23" s="237" t="str">
        <f>U21</f>
        <v>アンフィニ青</v>
      </c>
      <c r="AJ23" s="312">
        <v>0</v>
      </c>
      <c r="AK23" s="312">
        <v>0</v>
      </c>
      <c r="AL23" s="312">
        <v>2</v>
      </c>
      <c r="AM23" s="312">
        <f>S21+S22</f>
        <v>2</v>
      </c>
      <c r="AN23" s="312">
        <f>Q21+Q22</f>
        <v>2</v>
      </c>
      <c r="AO23" s="312">
        <f>AM23-AN23</f>
        <v>0</v>
      </c>
      <c r="AP23" s="312">
        <f>AJ23*3+AL23*1</f>
        <v>2</v>
      </c>
      <c r="AQ23" s="322">
        <v>1</v>
      </c>
    </row>
    <row r="25" spans="2:16" ht="13.5">
      <c r="B25" s="237" t="s">
        <v>136</v>
      </c>
      <c r="N25"/>
      <c r="P25"/>
    </row>
    <row r="26" spans="2:43" ht="13.5">
      <c r="B26" s="251"/>
      <c r="C26" s="251"/>
      <c r="D26" s="251"/>
      <c r="E26" s="251"/>
      <c r="F26" s="239">
        <f>'１節'!Q6</f>
        <v>45025</v>
      </c>
      <c r="G26" s="239"/>
      <c r="H26" s="239"/>
      <c r="I26" s="239"/>
      <c r="J26" s="239"/>
      <c r="K26" s="239"/>
      <c r="L26" s="251"/>
      <c r="M26" s="251"/>
      <c r="N26" s="251"/>
      <c r="O26" s="251"/>
      <c r="P26" s="251"/>
      <c r="Q26" s="251"/>
      <c r="R26" s="276" t="str">
        <f>'１節'!Q5</f>
        <v>白山Ｇ</v>
      </c>
      <c r="S26" s="277"/>
      <c r="T26" s="277"/>
      <c r="U26" s="277"/>
      <c r="V26" s="277"/>
      <c r="W26" s="277"/>
      <c r="X26" s="284" t="s">
        <v>52</v>
      </c>
      <c r="Y26" s="251"/>
      <c r="Z26" s="251"/>
      <c r="AA26" s="251"/>
      <c r="AB26" s="291">
        <f>'１節'!Q7</f>
        <v>0.5625</v>
      </c>
      <c r="AC26" s="292"/>
      <c r="AD26" s="292"/>
      <c r="AE26" s="292"/>
      <c r="AF26" s="251"/>
      <c r="AG26" s="251"/>
      <c r="AJ26" s="309" t="s">
        <v>120</v>
      </c>
      <c r="AK26" s="310" t="s">
        <v>121</v>
      </c>
      <c r="AL26" s="310" t="s">
        <v>122</v>
      </c>
      <c r="AM26" s="310" t="s">
        <v>123</v>
      </c>
      <c r="AN26" s="310" t="s">
        <v>124</v>
      </c>
      <c r="AO26" s="310" t="s">
        <v>125</v>
      </c>
      <c r="AP26" s="310" t="s">
        <v>126</v>
      </c>
      <c r="AQ26" s="310" t="s">
        <v>127</v>
      </c>
    </row>
    <row r="27" spans="2:43" ht="13.5">
      <c r="B27" s="240" t="s">
        <v>128</v>
      </c>
      <c r="C27" s="241"/>
      <c r="D27" s="241" t="s">
        <v>129</v>
      </c>
      <c r="E27" s="241"/>
      <c r="F27" s="241"/>
      <c r="G27" s="241"/>
      <c r="H27" s="241"/>
      <c r="I27" s="241" t="s">
        <v>130</v>
      </c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 t="s">
        <v>131</v>
      </c>
      <c r="AC27" s="241"/>
      <c r="AD27" s="241"/>
      <c r="AE27" s="241"/>
      <c r="AF27" s="241"/>
      <c r="AG27" s="311"/>
      <c r="AM27" s="312"/>
      <c r="AN27" s="312"/>
      <c r="AO27" s="312"/>
      <c r="AP27" s="312"/>
      <c r="AQ27" s="312"/>
    </row>
    <row r="28" spans="2:43" ht="13.5">
      <c r="B28" s="242">
        <v>1</v>
      </c>
      <c r="C28" s="243"/>
      <c r="D28" s="244">
        <f>AB26</f>
        <v>0.5625</v>
      </c>
      <c r="E28" s="245"/>
      <c r="F28" s="245"/>
      <c r="G28" s="245"/>
      <c r="H28" s="245"/>
      <c r="I28" s="261" t="str">
        <f>'リーグ組合せ'!D11</f>
        <v>御嵩</v>
      </c>
      <c r="J28" s="261"/>
      <c r="K28" s="261"/>
      <c r="L28" s="261"/>
      <c r="M28" s="261"/>
      <c r="N28" s="261"/>
      <c r="O28" s="262"/>
      <c r="P28" s="263"/>
      <c r="Q28" s="279">
        <v>3</v>
      </c>
      <c r="R28" s="477" t="s">
        <v>132</v>
      </c>
      <c r="S28" s="279">
        <v>2</v>
      </c>
      <c r="T28" s="263"/>
      <c r="U28" s="273" t="str">
        <f>'リーグ組合せ'!D13</f>
        <v>コヴィーダ</v>
      </c>
      <c r="V28" s="273"/>
      <c r="W28" s="273"/>
      <c r="X28" s="273"/>
      <c r="Y28" s="273"/>
      <c r="Z28" s="273"/>
      <c r="AA28" s="273"/>
      <c r="AB28" s="293" t="str">
        <f>'リーグ組合せ'!D12</f>
        <v>太田</v>
      </c>
      <c r="AC28" s="294"/>
      <c r="AD28" s="294"/>
      <c r="AE28" s="294"/>
      <c r="AF28" s="294"/>
      <c r="AG28" s="313"/>
      <c r="AI28" s="237" t="str">
        <f>I28</f>
        <v>御嵩</v>
      </c>
      <c r="AJ28" s="312">
        <v>2</v>
      </c>
      <c r="AK28" s="312">
        <v>0</v>
      </c>
      <c r="AL28" s="312">
        <v>0</v>
      </c>
      <c r="AM28" s="312">
        <f>Q28+Q30</f>
        <v>6</v>
      </c>
      <c r="AN28" s="312">
        <f>S28+S30</f>
        <v>2</v>
      </c>
      <c r="AO28" s="312">
        <f>AM28-AN28</f>
        <v>4</v>
      </c>
      <c r="AP28" s="312">
        <f>AJ28*3+AL28*1</f>
        <v>6</v>
      </c>
      <c r="AQ28" s="322">
        <v>1</v>
      </c>
    </row>
    <row r="29" spans="2:43" ht="13.5">
      <c r="B29" s="242">
        <v>2</v>
      </c>
      <c r="C29" s="243"/>
      <c r="D29" s="246">
        <f>D28+"1:2０"</f>
        <v>0.6180555555555556</v>
      </c>
      <c r="E29" s="243"/>
      <c r="F29" s="243"/>
      <c r="G29" s="243"/>
      <c r="H29" s="243"/>
      <c r="I29" s="264" t="str">
        <f>AB28</f>
        <v>太田</v>
      </c>
      <c r="J29" s="264"/>
      <c r="K29" s="264"/>
      <c r="L29" s="264"/>
      <c r="M29" s="264"/>
      <c r="N29" s="264"/>
      <c r="O29" s="265"/>
      <c r="P29" s="266"/>
      <c r="Q29" s="280">
        <v>0</v>
      </c>
      <c r="R29" s="478" t="s">
        <v>132</v>
      </c>
      <c r="S29" s="280">
        <v>2</v>
      </c>
      <c r="T29" s="266"/>
      <c r="U29" s="281" t="str">
        <f>U28</f>
        <v>コヴィーダ</v>
      </c>
      <c r="V29" s="281"/>
      <c r="W29" s="281"/>
      <c r="X29" s="281"/>
      <c r="Y29" s="281"/>
      <c r="Z29" s="281"/>
      <c r="AA29" s="281"/>
      <c r="AB29" s="295" t="str">
        <f>I28</f>
        <v>御嵩</v>
      </c>
      <c r="AC29" s="296"/>
      <c r="AD29" s="296"/>
      <c r="AE29" s="296"/>
      <c r="AF29" s="296"/>
      <c r="AG29" s="314"/>
      <c r="AI29" s="237" t="str">
        <f>I29</f>
        <v>太田</v>
      </c>
      <c r="AJ29" s="312">
        <v>0</v>
      </c>
      <c r="AK29" s="312">
        <v>2</v>
      </c>
      <c r="AL29" s="312">
        <v>0</v>
      </c>
      <c r="AM29" s="312">
        <f>Q29+S30</f>
        <v>0</v>
      </c>
      <c r="AN29" s="312">
        <f>S29+Q30</f>
        <v>5</v>
      </c>
      <c r="AO29" s="312">
        <f>AM29-AN29</f>
        <v>-5</v>
      </c>
      <c r="AP29" s="312">
        <f>AJ29*3+AL29*1</f>
        <v>0</v>
      </c>
      <c r="AQ29" s="322">
        <v>3</v>
      </c>
    </row>
    <row r="30" spans="2:43" ht="13.5">
      <c r="B30" s="247">
        <v>3</v>
      </c>
      <c r="C30" s="248"/>
      <c r="D30" s="249">
        <f>D29+"1：2０"</f>
        <v>0.6736111111111112</v>
      </c>
      <c r="E30" s="250"/>
      <c r="F30" s="250"/>
      <c r="G30" s="250"/>
      <c r="H30" s="250"/>
      <c r="I30" s="267" t="str">
        <f>I28</f>
        <v>御嵩</v>
      </c>
      <c r="J30" s="267"/>
      <c r="K30" s="267"/>
      <c r="L30" s="267"/>
      <c r="M30" s="267"/>
      <c r="N30" s="267"/>
      <c r="O30" s="268"/>
      <c r="P30" s="269"/>
      <c r="Q30" s="282">
        <v>3</v>
      </c>
      <c r="R30" s="479" t="s">
        <v>132</v>
      </c>
      <c r="S30" s="282">
        <v>0</v>
      </c>
      <c r="T30" s="269"/>
      <c r="U30" s="283" t="str">
        <f>AB28</f>
        <v>太田</v>
      </c>
      <c r="V30" s="283"/>
      <c r="W30" s="283"/>
      <c r="X30" s="283"/>
      <c r="Y30" s="283"/>
      <c r="Z30" s="283"/>
      <c r="AA30" s="283"/>
      <c r="AB30" s="297" t="str">
        <f>U28</f>
        <v>コヴィーダ</v>
      </c>
      <c r="AC30" s="298"/>
      <c r="AD30" s="298"/>
      <c r="AE30" s="298"/>
      <c r="AF30" s="298"/>
      <c r="AG30" s="315"/>
      <c r="AI30" s="237" t="str">
        <f>U28</f>
        <v>コヴィーダ</v>
      </c>
      <c r="AJ30" s="312">
        <v>1</v>
      </c>
      <c r="AK30" s="312">
        <v>1</v>
      </c>
      <c r="AL30" s="312">
        <v>0</v>
      </c>
      <c r="AM30" s="312">
        <f>S28+S29</f>
        <v>4</v>
      </c>
      <c r="AN30" s="312">
        <f>Q28+Q29</f>
        <v>3</v>
      </c>
      <c r="AO30" s="312">
        <f>AM30-AN30</f>
        <v>1</v>
      </c>
      <c r="AP30" s="312">
        <f>AJ30*3+AL30*1</f>
        <v>3</v>
      </c>
      <c r="AQ30" s="322">
        <v>2</v>
      </c>
    </row>
    <row r="32" spans="2:16" ht="13.5">
      <c r="B32" s="237" t="s">
        <v>137</v>
      </c>
      <c r="N32"/>
      <c r="P32"/>
    </row>
    <row r="33" spans="2:43" ht="13.5">
      <c r="B33" s="251"/>
      <c r="C33" s="251"/>
      <c r="D33" s="251"/>
      <c r="E33" s="251"/>
      <c r="F33" s="239">
        <f>'１節'!T6</f>
        <v>45025</v>
      </c>
      <c r="G33" s="239"/>
      <c r="H33" s="239"/>
      <c r="I33" s="239"/>
      <c r="J33" s="239"/>
      <c r="K33" s="239"/>
      <c r="L33" s="251"/>
      <c r="M33" s="251"/>
      <c r="N33" s="251"/>
      <c r="O33" s="251"/>
      <c r="P33" s="251"/>
      <c r="Q33" s="251"/>
      <c r="R33" s="276" t="str">
        <f>'１節'!T5</f>
        <v>南帷子小</v>
      </c>
      <c r="S33" s="277"/>
      <c r="T33" s="277"/>
      <c r="U33" s="277"/>
      <c r="V33" s="277"/>
      <c r="W33" s="277"/>
      <c r="X33" s="284" t="s">
        <v>52</v>
      </c>
      <c r="Y33" s="251"/>
      <c r="Z33" s="251"/>
      <c r="AA33" s="251"/>
      <c r="AB33" s="291">
        <f>'１節'!T7</f>
        <v>0.5625</v>
      </c>
      <c r="AC33" s="292"/>
      <c r="AD33" s="292"/>
      <c r="AE33" s="292"/>
      <c r="AF33" s="251"/>
      <c r="AG33" s="251"/>
      <c r="AJ33" s="309" t="s">
        <v>120</v>
      </c>
      <c r="AK33" s="310" t="s">
        <v>121</v>
      </c>
      <c r="AL33" s="310" t="s">
        <v>122</v>
      </c>
      <c r="AM33" s="310" t="s">
        <v>123</v>
      </c>
      <c r="AN33" s="310" t="s">
        <v>124</v>
      </c>
      <c r="AO33" s="310" t="s">
        <v>125</v>
      </c>
      <c r="AP33" s="310" t="s">
        <v>126</v>
      </c>
      <c r="AQ33" s="310" t="s">
        <v>127</v>
      </c>
    </row>
    <row r="34" spans="2:43" ht="13.5">
      <c r="B34" s="240" t="s">
        <v>128</v>
      </c>
      <c r="C34" s="241"/>
      <c r="D34" s="241" t="s">
        <v>129</v>
      </c>
      <c r="E34" s="241"/>
      <c r="F34" s="241"/>
      <c r="G34" s="241"/>
      <c r="H34" s="241"/>
      <c r="I34" s="241" t="s">
        <v>130</v>
      </c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 t="s">
        <v>131</v>
      </c>
      <c r="AC34" s="241"/>
      <c r="AD34" s="241"/>
      <c r="AE34" s="241"/>
      <c r="AF34" s="241"/>
      <c r="AG34" s="311"/>
      <c r="AM34" s="312"/>
      <c r="AN34" s="312"/>
      <c r="AO34" s="312"/>
      <c r="AP34" s="312"/>
      <c r="AQ34" s="312"/>
    </row>
    <row r="35" spans="2:43" ht="13.5">
      <c r="B35" s="242">
        <v>1</v>
      </c>
      <c r="C35" s="243"/>
      <c r="D35" s="244">
        <f>AB33</f>
        <v>0.5625</v>
      </c>
      <c r="E35" s="245"/>
      <c r="F35" s="245"/>
      <c r="G35" s="245"/>
      <c r="H35" s="245"/>
      <c r="I35" s="261" t="str">
        <f>'１節'!T9</f>
        <v>郡上八幡</v>
      </c>
      <c r="J35" s="261"/>
      <c r="K35" s="261"/>
      <c r="L35" s="261"/>
      <c r="M35" s="261"/>
      <c r="N35" s="261"/>
      <c r="O35" s="262"/>
      <c r="P35" s="263"/>
      <c r="Q35" s="279">
        <v>0</v>
      </c>
      <c r="R35" s="477" t="s">
        <v>132</v>
      </c>
      <c r="S35" s="279">
        <v>0</v>
      </c>
      <c r="T35" s="263"/>
      <c r="U35" s="273" t="str">
        <f>'１節'!V9</f>
        <v>西可児</v>
      </c>
      <c r="V35" s="273"/>
      <c r="W35" s="273"/>
      <c r="X35" s="273"/>
      <c r="Y35" s="273"/>
      <c r="Z35" s="273"/>
      <c r="AA35" s="273"/>
      <c r="AB35" s="293" t="str">
        <f>'１節'!U9</f>
        <v>瀬尻</v>
      </c>
      <c r="AC35" s="294"/>
      <c r="AD35" s="294"/>
      <c r="AE35" s="294"/>
      <c r="AF35" s="294"/>
      <c r="AG35" s="313"/>
      <c r="AI35" s="237" t="str">
        <f>I35</f>
        <v>郡上八幡</v>
      </c>
      <c r="AJ35" s="312">
        <v>1</v>
      </c>
      <c r="AK35" s="312">
        <v>0</v>
      </c>
      <c r="AL35" s="312">
        <v>1</v>
      </c>
      <c r="AM35" s="312">
        <f>Q35+Q37</f>
        <v>2</v>
      </c>
      <c r="AN35" s="312">
        <f>S35+S37</f>
        <v>0</v>
      </c>
      <c r="AO35" s="312">
        <f>AM35-AN35</f>
        <v>2</v>
      </c>
      <c r="AP35" s="312">
        <f>AJ35*3+AL35*1</f>
        <v>4</v>
      </c>
      <c r="AQ35" s="322">
        <v>2</v>
      </c>
    </row>
    <row r="36" spans="2:43" ht="13.5">
      <c r="B36" s="242">
        <v>2</v>
      </c>
      <c r="C36" s="243"/>
      <c r="D36" s="246">
        <f>D35+"1:2０"</f>
        <v>0.6180555555555556</v>
      </c>
      <c r="E36" s="243"/>
      <c r="F36" s="243"/>
      <c r="G36" s="243"/>
      <c r="H36" s="243"/>
      <c r="I36" s="264" t="str">
        <f>AB35</f>
        <v>瀬尻</v>
      </c>
      <c r="J36" s="264"/>
      <c r="K36" s="264"/>
      <c r="L36" s="264"/>
      <c r="M36" s="264"/>
      <c r="N36" s="264"/>
      <c r="O36" s="265"/>
      <c r="P36" s="266"/>
      <c r="Q36" s="280">
        <v>0</v>
      </c>
      <c r="R36" s="478" t="s">
        <v>132</v>
      </c>
      <c r="S36" s="280">
        <v>3</v>
      </c>
      <c r="T36" s="266"/>
      <c r="U36" s="281" t="str">
        <f>U35</f>
        <v>西可児</v>
      </c>
      <c r="V36" s="281"/>
      <c r="W36" s="281"/>
      <c r="X36" s="281"/>
      <c r="Y36" s="281"/>
      <c r="Z36" s="281"/>
      <c r="AA36" s="281"/>
      <c r="AB36" s="295" t="str">
        <f>I35</f>
        <v>郡上八幡</v>
      </c>
      <c r="AC36" s="296"/>
      <c r="AD36" s="296"/>
      <c r="AE36" s="296"/>
      <c r="AF36" s="296"/>
      <c r="AG36" s="314"/>
      <c r="AI36" s="237" t="str">
        <f>I36</f>
        <v>瀬尻</v>
      </c>
      <c r="AJ36" s="312">
        <v>0</v>
      </c>
      <c r="AK36" s="312">
        <v>2</v>
      </c>
      <c r="AL36" s="312">
        <v>0</v>
      </c>
      <c r="AM36" s="312">
        <f>Q36+S37</f>
        <v>0</v>
      </c>
      <c r="AN36" s="312">
        <f>S36+Q37</f>
        <v>5</v>
      </c>
      <c r="AO36" s="312">
        <f>AM36-AN36</f>
        <v>-5</v>
      </c>
      <c r="AP36" s="312">
        <f>AJ36*3+AL36*1</f>
        <v>0</v>
      </c>
      <c r="AQ36" s="322">
        <v>3</v>
      </c>
    </row>
    <row r="37" spans="2:43" ht="13.5">
      <c r="B37" s="247">
        <v>3</v>
      </c>
      <c r="C37" s="248"/>
      <c r="D37" s="249">
        <f>D36+"1：2０"</f>
        <v>0.6736111111111112</v>
      </c>
      <c r="E37" s="250"/>
      <c r="F37" s="250"/>
      <c r="G37" s="250"/>
      <c r="H37" s="250"/>
      <c r="I37" s="267" t="str">
        <f>I35</f>
        <v>郡上八幡</v>
      </c>
      <c r="J37" s="267"/>
      <c r="K37" s="267"/>
      <c r="L37" s="267"/>
      <c r="M37" s="267"/>
      <c r="N37" s="267"/>
      <c r="O37" s="268"/>
      <c r="P37" s="269"/>
      <c r="Q37" s="282">
        <v>2</v>
      </c>
      <c r="R37" s="479" t="s">
        <v>132</v>
      </c>
      <c r="S37" s="282">
        <v>0</v>
      </c>
      <c r="T37" s="269"/>
      <c r="U37" s="283" t="str">
        <f>AB35</f>
        <v>瀬尻</v>
      </c>
      <c r="V37" s="283"/>
      <c r="W37" s="283"/>
      <c r="X37" s="283"/>
      <c r="Y37" s="283"/>
      <c r="Z37" s="283"/>
      <c r="AA37" s="283"/>
      <c r="AB37" s="297" t="str">
        <f>U35</f>
        <v>西可児</v>
      </c>
      <c r="AC37" s="298"/>
      <c r="AD37" s="298"/>
      <c r="AE37" s="298"/>
      <c r="AF37" s="298"/>
      <c r="AG37" s="315"/>
      <c r="AI37" s="237" t="str">
        <f>U35</f>
        <v>西可児</v>
      </c>
      <c r="AJ37" s="312">
        <v>1</v>
      </c>
      <c r="AK37" s="312">
        <v>0</v>
      </c>
      <c r="AL37" s="312">
        <v>1</v>
      </c>
      <c r="AM37" s="312">
        <f>S35+S36</f>
        <v>3</v>
      </c>
      <c r="AN37" s="312">
        <f>Q35+Q36</f>
        <v>0</v>
      </c>
      <c r="AO37" s="312">
        <f>AM37-AN37</f>
        <v>3</v>
      </c>
      <c r="AP37" s="312">
        <f>AJ37*3+AL37*1</f>
        <v>4</v>
      </c>
      <c r="AQ37" s="322">
        <v>1</v>
      </c>
    </row>
    <row r="39" spans="2:16" ht="13.5">
      <c r="B39" s="237" t="s">
        <v>138</v>
      </c>
      <c r="N39"/>
      <c r="P39"/>
    </row>
    <row r="40" spans="2:43" ht="13.5">
      <c r="B40" s="251"/>
      <c r="C40" s="251"/>
      <c r="D40" s="251"/>
      <c r="E40" s="251"/>
      <c r="F40" s="239">
        <f>'１節'!W6</f>
        <v>45025</v>
      </c>
      <c r="G40" s="239"/>
      <c r="H40" s="239"/>
      <c r="I40" s="239"/>
      <c r="J40" s="239"/>
      <c r="K40" s="239"/>
      <c r="L40" s="251"/>
      <c r="M40" s="251"/>
      <c r="N40" s="251"/>
      <c r="O40" s="251"/>
      <c r="P40" s="251"/>
      <c r="Q40" s="251"/>
      <c r="R40" s="276" t="str">
        <f>'１節'!W5</f>
        <v>今渡北</v>
      </c>
      <c r="S40" s="277"/>
      <c r="T40" s="277"/>
      <c r="U40" s="277"/>
      <c r="V40" s="277"/>
      <c r="W40" s="277"/>
      <c r="X40" s="284" t="s">
        <v>52</v>
      </c>
      <c r="Y40" s="251"/>
      <c r="Z40" s="251"/>
      <c r="AA40" s="251"/>
      <c r="AB40" s="291">
        <f>'１節'!W7</f>
        <v>0.375</v>
      </c>
      <c r="AC40" s="292"/>
      <c r="AD40" s="292"/>
      <c r="AE40" s="292"/>
      <c r="AF40" s="251"/>
      <c r="AG40" s="251"/>
      <c r="AJ40" s="309" t="s">
        <v>120</v>
      </c>
      <c r="AK40" s="310" t="s">
        <v>121</v>
      </c>
      <c r="AL40" s="310" t="s">
        <v>122</v>
      </c>
      <c r="AM40" s="310" t="s">
        <v>123</v>
      </c>
      <c r="AN40" s="310" t="s">
        <v>124</v>
      </c>
      <c r="AO40" s="310" t="s">
        <v>125</v>
      </c>
      <c r="AP40" s="310" t="s">
        <v>126</v>
      </c>
      <c r="AQ40" s="310" t="s">
        <v>127</v>
      </c>
    </row>
    <row r="41" spans="2:42" ht="13.5">
      <c r="B41" s="240" t="s">
        <v>128</v>
      </c>
      <c r="C41" s="241"/>
      <c r="D41" s="241" t="s">
        <v>129</v>
      </c>
      <c r="E41" s="241"/>
      <c r="F41" s="241"/>
      <c r="G41" s="241"/>
      <c r="H41" s="241"/>
      <c r="I41" s="241" t="s">
        <v>130</v>
      </c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 t="s">
        <v>131</v>
      </c>
      <c r="AC41" s="241"/>
      <c r="AD41" s="241"/>
      <c r="AE41" s="241"/>
      <c r="AF41" s="241"/>
      <c r="AG41" s="311"/>
      <c r="AM41" s="312"/>
      <c r="AN41" s="312"/>
      <c r="AO41" s="312"/>
      <c r="AP41" s="312"/>
    </row>
    <row r="42" spans="2:43" ht="13.5">
      <c r="B42" s="242">
        <v>1</v>
      </c>
      <c r="C42" s="243"/>
      <c r="D42" s="244">
        <f>AB40</f>
        <v>0.375</v>
      </c>
      <c r="E42" s="245"/>
      <c r="F42" s="245"/>
      <c r="G42" s="245"/>
      <c r="H42" s="245"/>
      <c r="I42" s="261" t="str">
        <f>'１節'!W9</f>
        <v>今渡</v>
      </c>
      <c r="J42" s="261"/>
      <c r="K42" s="261"/>
      <c r="L42" s="261"/>
      <c r="M42" s="261"/>
      <c r="N42" s="261"/>
      <c r="O42" s="262"/>
      <c r="P42" s="263"/>
      <c r="Q42" s="279">
        <v>0</v>
      </c>
      <c r="R42" s="477" t="s">
        <v>132</v>
      </c>
      <c r="S42" s="279">
        <v>22</v>
      </c>
      <c r="T42" s="263"/>
      <c r="U42" s="273" t="str">
        <f>'１節'!Y9</f>
        <v>スカーボ</v>
      </c>
      <c r="V42" s="273"/>
      <c r="W42" s="273"/>
      <c r="X42" s="273"/>
      <c r="Y42" s="273"/>
      <c r="Z42" s="273"/>
      <c r="AA42" s="273"/>
      <c r="AB42" s="293" t="str">
        <f>'１節'!X9</f>
        <v>アンフィニ白</v>
      </c>
      <c r="AC42" s="294"/>
      <c r="AD42" s="294"/>
      <c r="AE42" s="294"/>
      <c r="AF42" s="294"/>
      <c r="AG42" s="313"/>
      <c r="AI42" s="237" t="str">
        <f>I42</f>
        <v>今渡</v>
      </c>
      <c r="AJ42" s="312">
        <v>0</v>
      </c>
      <c r="AK42" s="312">
        <v>2</v>
      </c>
      <c r="AL42" s="312">
        <v>0</v>
      </c>
      <c r="AM42" s="312">
        <f>Q42+Q44</f>
        <v>1</v>
      </c>
      <c r="AN42" s="312">
        <f>S42+S44</f>
        <v>25</v>
      </c>
      <c r="AO42" s="312">
        <f>AM42-AN42</f>
        <v>-24</v>
      </c>
      <c r="AP42" s="312">
        <f>AJ42*3+AL42*1</f>
        <v>0</v>
      </c>
      <c r="AQ42" s="322">
        <v>3</v>
      </c>
    </row>
    <row r="43" spans="2:43" ht="13.5">
      <c r="B43" s="242">
        <v>2</v>
      </c>
      <c r="C43" s="243"/>
      <c r="D43" s="246">
        <f>D42+"1:2０"</f>
        <v>0.4305555555555556</v>
      </c>
      <c r="E43" s="243"/>
      <c r="F43" s="243"/>
      <c r="G43" s="243"/>
      <c r="H43" s="243"/>
      <c r="I43" s="264" t="str">
        <f>AB42</f>
        <v>アンフィニ白</v>
      </c>
      <c r="J43" s="264"/>
      <c r="K43" s="264"/>
      <c r="L43" s="264"/>
      <c r="M43" s="264"/>
      <c r="N43" s="264"/>
      <c r="O43" s="265"/>
      <c r="P43" s="266"/>
      <c r="Q43" s="280">
        <v>1</v>
      </c>
      <c r="R43" s="478" t="s">
        <v>132</v>
      </c>
      <c r="S43" s="280">
        <v>3</v>
      </c>
      <c r="T43" s="266"/>
      <c r="U43" s="281" t="str">
        <f>U42</f>
        <v>スカーボ</v>
      </c>
      <c r="V43" s="281"/>
      <c r="W43" s="281"/>
      <c r="X43" s="281"/>
      <c r="Y43" s="281"/>
      <c r="Z43" s="281"/>
      <c r="AA43" s="281"/>
      <c r="AB43" s="295" t="str">
        <f>I42</f>
        <v>今渡</v>
      </c>
      <c r="AC43" s="296"/>
      <c r="AD43" s="296"/>
      <c r="AE43" s="296"/>
      <c r="AF43" s="296"/>
      <c r="AG43" s="314"/>
      <c r="AI43" s="237" t="str">
        <f>AB42</f>
        <v>アンフィニ白</v>
      </c>
      <c r="AJ43" s="312">
        <v>1</v>
      </c>
      <c r="AK43" s="312">
        <v>1</v>
      </c>
      <c r="AL43" s="312">
        <v>0</v>
      </c>
      <c r="AM43" s="312">
        <f>Q43+S44</f>
        <v>4</v>
      </c>
      <c r="AN43" s="312">
        <f>S43+Q44</f>
        <v>4</v>
      </c>
      <c r="AO43" s="312">
        <f>AM43-AN43</f>
        <v>0</v>
      </c>
      <c r="AP43" s="312">
        <f>AJ43*3+AL43*1</f>
        <v>3</v>
      </c>
      <c r="AQ43" s="322">
        <v>2</v>
      </c>
    </row>
    <row r="44" spans="2:43" ht="13.5">
      <c r="B44" s="247">
        <v>3</v>
      </c>
      <c r="C44" s="248"/>
      <c r="D44" s="249">
        <f>D43+"1：2０"</f>
        <v>0.48611111111111116</v>
      </c>
      <c r="E44" s="250"/>
      <c r="F44" s="250"/>
      <c r="G44" s="250"/>
      <c r="H44" s="250"/>
      <c r="I44" s="270" t="str">
        <f>I42</f>
        <v>今渡</v>
      </c>
      <c r="J44" s="270"/>
      <c r="K44" s="270"/>
      <c r="L44" s="270"/>
      <c r="M44" s="270"/>
      <c r="N44" s="270"/>
      <c r="O44" s="271"/>
      <c r="P44" s="272"/>
      <c r="Q44" s="285">
        <v>1</v>
      </c>
      <c r="R44" s="480" t="s">
        <v>132</v>
      </c>
      <c r="S44" s="285">
        <v>3</v>
      </c>
      <c r="T44" s="272"/>
      <c r="U44" s="286" t="str">
        <f>AB42</f>
        <v>アンフィニ白</v>
      </c>
      <c r="V44" s="286"/>
      <c r="W44" s="286"/>
      <c r="X44" s="286"/>
      <c r="Y44" s="286"/>
      <c r="Z44" s="286"/>
      <c r="AA44" s="286"/>
      <c r="AB44" s="299" t="str">
        <f>U42</f>
        <v>スカーボ</v>
      </c>
      <c r="AC44" s="300"/>
      <c r="AD44" s="300"/>
      <c r="AE44" s="300"/>
      <c r="AF44" s="300"/>
      <c r="AG44" s="316"/>
      <c r="AI44" s="237" t="str">
        <f>U42</f>
        <v>スカーボ</v>
      </c>
      <c r="AJ44" s="312">
        <v>2</v>
      </c>
      <c r="AK44" s="312">
        <v>0</v>
      </c>
      <c r="AL44" s="312">
        <v>0</v>
      </c>
      <c r="AM44" s="312">
        <f>S42+S43</f>
        <v>25</v>
      </c>
      <c r="AN44" s="312">
        <f>Q42+Q43</f>
        <v>1</v>
      </c>
      <c r="AO44" s="312">
        <f>AM44-AN44</f>
        <v>24</v>
      </c>
      <c r="AP44" s="312">
        <f>AJ44*3+AL44*1</f>
        <v>6</v>
      </c>
      <c r="AQ44" s="322">
        <v>1</v>
      </c>
    </row>
    <row r="45" ht="13.5">
      <c r="AK45" s="237" t="s">
        <v>139</v>
      </c>
    </row>
    <row r="46" spans="2:16" ht="13.5">
      <c r="B46" s="237" t="s">
        <v>140</v>
      </c>
      <c r="N46"/>
      <c r="P46"/>
    </row>
    <row r="47" spans="2:43" ht="13.5">
      <c r="B47" s="251"/>
      <c r="C47" s="251"/>
      <c r="D47" s="251"/>
      <c r="E47" s="251"/>
      <c r="F47" s="239">
        <f>'１節'!Z6</f>
        <v>45025</v>
      </c>
      <c r="G47" s="239"/>
      <c r="H47" s="239"/>
      <c r="I47" s="239"/>
      <c r="J47" s="239"/>
      <c r="K47" s="239"/>
      <c r="L47" s="251"/>
      <c r="M47" s="251"/>
      <c r="N47" s="251"/>
      <c r="O47" s="251"/>
      <c r="P47" s="251"/>
      <c r="Q47" s="251"/>
      <c r="R47" s="276" t="str">
        <f>'１節'!Z5</f>
        <v>旭小Ｇ</v>
      </c>
      <c r="S47" s="276"/>
      <c r="T47" s="276"/>
      <c r="U47" s="276"/>
      <c r="V47" s="276"/>
      <c r="W47" s="276"/>
      <c r="X47" s="284" t="s">
        <v>52</v>
      </c>
      <c r="Y47" s="251"/>
      <c r="Z47" s="251"/>
      <c r="AA47" s="251"/>
      <c r="AB47" s="291">
        <f>'１節'!Z7</f>
        <v>0.5625</v>
      </c>
      <c r="AC47" s="291"/>
      <c r="AD47" s="291"/>
      <c r="AE47" s="291"/>
      <c r="AF47" s="251"/>
      <c r="AG47" s="251"/>
      <c r="AJ47" s="309" t="s">
        <v>120</v>
      </c>
      <c r="AK47" s="310" t="s">
        <v>121</v>
      </c>
      <c r="AL47" s="310" t="s">
        <v>122</v>
      </c>
      <c r="AM47" s="310" t="s">
        <v>123</v>
      </c>
      <c r="AN47" s="310" t="s">
        <v>124</v>
      </c>
      <c r="AO47" s="310" t="s">
        <v>125</v>
      </c>
      <c r="AP47" s="310" t="s">
        <v>126</v>
      </c>
      <c r="AQ47" s="310" t="s">
        <v>127</v>
      </c>
    </row>
    <row r="48" spans="2:42" ht="13.5">
      <c r="B48" s="252" t="s">
        <v>128</v>
      </c>
      <c r="C48" s="253"/>
      <c r="D48" s="254" t="s">
        <v>129</v>
      </c>
      <c r="E48" s="255"/>
      <c r="F48" s="255"/>
      <c r="G48" s="255"/>
      <c r="H48" s="253"/>
      <c r="I48" s="254" t="s">
        <v>130</v>
      </c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3"/>
      <c r="AB48" s="254" t="s">
        <v>131</v>
      </c>
      <c r="AC48" s="255"/>
      <c r="AD48" s="255"/>
      <c r="AE48" s="255"/>
      <c r="AF48" s="255"/>
      <c r="AG48" s="317"/>
      <c r="AM48" s="312"/>
      <c r="AN48" s="312"/>
      <c r="AO48" s="312"/>
      <c r="AP48" s="312"/>
    </row>
    <row r="49" spans="2:43" ht="13.5">
      <c r="B49" s="242">
        <v>1</v>
      </c>
      <c r="C49" s="243"/>
      <c r="D49" s="244">
        <f>AB47</f>
        <v>0.5625</v>
      </c>
      <c r="E49" s="245"/>
      <c r="F49" s="245"/>
      <c r="G49" s="245"/>
      <c r="H49" s="245"/>
      <c r="I49" s="273" t="str">
        <f>'１節'!Z9</f>
        <v>中部</v>
      </c>
      <c r="J49" s="273"/>
      <c r="K49" s="273"/>
      <c r="L49" s="273"/>
      <c r="M49" s="273"/>
      <c r="N49" s="273"/>
      <c r="O49" s="273"/>
      <c r="P49" s="263"/>
      <c r="Q49" s="279">
        <v>5</v>
      </c>
      <c r="R49" s="477" t="s">
        <v>132</v>
      </c>
      <c r="S49" s="279">
        <v>0</v>
      </c>
      <c r="T49" s="263"/>
      <c r="U49" s="281" t="str">
        <f>'１節'!AB9</f>
        <v>関さくら</v>
      </c>
      <c r="V49" s="281"/>
      <c r="W49" s="281"/>
      <c r="X49" s="281"/>
      <c r="Y49" s="281"/>
      <c r="Z49" s="281"/>
      <c r="AA49" s="274"/>
      <c r="AB49" s="301" t="str">
        <f>'１節'!AA9</f>
        <v>金竜</v>
      </c>
      <c r="AC49" s="302"/>
      <c r="AD49" s="302"/>
      <c r="AE49" s="302"/>
      <c r="AF49" s="302"/>
      <c r="AG49" s="318"/>
      <c r="AH49" s="308"/>
      <c r="AI49" s="237" t="str">
        <f>I49</f>
        <v>中部</v>
      </c>
      <c r="AJ49" s="312">
        <v>2</v>
      </c>
      <c r="AK49" s="312">
        <v>0</v>
      </c>
      <c r="AL49" s="312">
        <v>0</v>
      </c>
      <c r="AM49" s="312">
        <f>Q49+Q51</f>
        <v>7</v>
      </c>
      <c r="AN49" s="312">
        <f>S49+S51</f>
        <v>0</v>
      </c>
      <c r="AO49" s="312">
        <f>AM49-AN49</f>
        <v>7</v>
      </c>
      <c r="AP49" s="312">
        <f>AJ49*3+AL49*1</f>
        <v>6</v>
      </c>
      <c r="AQ49" s="322">
        <v>1</v>
      </c>
    </row>
    <row r="50" spans="2:43" ht="13.5">
      <c r="B50" s="242">
        <v>2</v>
      </c>
      <c r="C50" s="243"/>
      <c r="D50" s="246">
        <f>D49+"1:2０"</f>
        <v>0.6180555555555556</v>
      </c>
      <c r="E50" s="243"/>
      <c r="F50" s="243"/>
      <c r="G50" s="243"/>
      <c r="H50" s="243"/>
      <c r="I50" s="261" t="str">
        <f>AB49</f>
        <v>金竜</v>
      </c>
      <c r="J50" s="261"/>
      <c r="K50" s="261"/>
      <c r="L50" s="261"/>
      <c r="M50" s="261"/>
      <c r="N50" s="261"/>
      <c r="O50" s="262"/>
      <c r="P50" s="266"/>
      <c r="Q50" s="280">
        <v>0</v>
      </c>
      <c r="R50" s="478" t="s">
        <v>132</v>
      </c>
      <c r="S50" s="280">
        <v>0</v>
      </c>
      <c r="T50" s="266"/>
      <c r="U50" s="274" t="str">
        <f>U49</f>
        <v>関さくら</v>
      </c>
      <c r="V50" s="264"/>
      <c r="W50" s="264"/>
      <c r="X50" s="264"/>
      <c r="Y50" s="264"/>
      <c r="Z50" s="264"/>
      <c r="AA50" s="264"/>
      <c r="AB50" s="301" t="str">
        <f>I49</f>
        <v>中部</v>
      </c>
      <c r="AC50" s="302"/>
      <c r="AD50" s="302"/>
      <c r="AE50" s="302"/>
      <c r="AF50" s="302"/>
      <c r="AG50" s="318"/>
      <c r="AH50" s="308"/>
      <c r="AI50" s="237" t="str">
        <f>AB49</f>
        <v>金竜</v>
      </c>
      <c r="AJ50" s="312">
        <v>0</v>
      </c>
      <c r="AK50" s="312">
        <v>1</v>
      </c>
      <c r="AL50" s="312">
        <v>1</v>
      </c>
      <c r="AM50" s="312">
        <f>Q50+S51</f>
        <v>0</v>
      </c>
      <c r="AN50" s="312">
        <f>S50+Q51</f>
        <v>2</v>
      </c>
      <c r="AO50" s="312">
        <f>AM50-AN50</f>
        <v>-2</v>
      </c>
      <c r="AP50" s="312">
        <f>AJ50*3+AL50*1</f>
        <v>1</v>
      </c>
      <c r="AQ50" s="322">
        <v>2</v>
      </c>
    </row>
    <row r="51" spans="2:43" ht="13.5">
      <c r="B51" s="247">
        <v>3</v>
      </c>
      <c r="C51" s="248"/>
      <c r="D51" s="249">
        <f>D50+"1：2０"</f>
        <v>0.6736111111111112</v>
      </c>
      <c r="E51" s="250"/>
      <c r="F51" s="250"/>
      <c r="G51" s="250"/>
      <c r="H51" s="250"/>
      <c r="I51" s="270" t="str">
        <f>I49</f>
        <v>中部</v>
      </c>
      <c r="J51" s="270"/>
      <c r="K51" s="270"/>
      <c r="L51" s="270"/>
      <c r="M51" s="270"/>
      <c r="N51" s="270"/>
      <c r="O51" s="271"/>
      <c r="P51" s="272"/>
      <c r="Q51" s="285">
        <v>2</v>
      </c>
      <c r="R51" s="480" t="s">
        <v>132</v>
      </c>
      <c r="S51" s="285">
        <v>0</v>
      </c>
      <c r="T51" s="272"/>
      <c r="U51" s="286" t="str">
        <f>AB49</f>
        <v>金竜</v>
      </c>
      <c r="V51" s="286"/>
      <c r="W51" s="286"/>
      <c r="X51" s="286"/>
      <c r="Y51" s="286"/>
      <c r="Z51" s="286"/>
      <c r="AA51" s="286"/>
      <c r="AB51" s="303" t="str">
        <f>U49</f>
        <v>関さくら</v>
      </c>
      <c r="AC51" s="304"/>
      <c r="AD51" s="304"/>
      <c r="AE51" s="304"/>
      <c r="AF51" s="304"/>
      <c r="AG51" s="319"/>
      <c r="AH51" s="308"/>
      <c r="AI51" s="237" t="str">
        <f>U49</f>
        <v>関さくら</v>
      </c>
      <c r="AJ51" s="312">
        <v>0</v>
      </c>
      <c r="AK51" s="312">
        <v>1</v>
      </c>
      <c r="AL51" s="312">
        <v>1</v>
      </c>
      <c r="AM51" s="312">
        <f>S49+S50</f>
        <v>0</v>
      </c>
      <c r="AN51" s="312">
        <f>Q49+Q50</f>
        <v>5</v>
      </c>
      <c r="AO51" s="312">
        <f>AM51-AN51</f>
        <v>-5</v>
      </c>
      <c r="AP51" s="312">
        <f>AJ51*3+AL51*1</f>
        <v>1</v>
      </c>
      <c r="AQ51" s="322">
        <v>3</v>
      </c>
    </row>
    <row r="53" spans="2:34" ht="13.5">
      <c r="B53" s="237" t="s">
        <v>141</v>
      </c>
      <c r="AB53" s="305"/>
      <c r="AC53" s="305"/>
      <c r="AD53" s="305"/>
      <c r="AE53" s="305"/>
      <c r="AF53" s="305"/>
      <c r="AG53" s="305"/>
      <c r="AH53" s="305"/>
    </row>
    <row r="54" spans="5:44" ht="13.5">
      <c r="E54" s="237"/>
      <c r="F54" s="256">
        <f>'１節'!AC6</f>
        <v>45025</v>
      </c>
      <c r="G54" s="257"/>
      <c r="H54" s="257"/>
      <c r="I54" s="257"/>
      <c r="J54" s="257"/>
      <c r="K54" s="257"/>
      <c r="L54" s="257"/>
      <c r="R54" s="257" t="str">
        <f>'１節'!AC5</f>
        <v>坂祝総合</v>
      </c>
      <c r="S54" s="257"/>
      <c r="T54" s="257"/>
      <c r="U54" s="257"/>
      <c r="V54" s="257"/>
      <c r="W54" s="257"/>
      <c r="X54" s="287" t="s">
        <v>74</v>
      </c>
      <c r="AB54" s="291">
        <f>'１節'!AC7</f>
        <v>0.5416666666666666</v>
      </c>
      <c r="AC54" s="292"/>
      <c r="AD54" s="292"/>
      <c r="AE54" s="292"/>
      <c r="AG54" s="305"/>
      <c r="AH54" s="305"/>
      <c r="AJ54" s="309" t="s">
        <v>120</v>
      </c>
      <c r="AK54" s="310" t="s">
        <v>121</v>
      </c>
      <c r="AL54" s="310" t="s">
        <v>122</v>
      </c>
      <c r="AM54" s="310" t="s">
        <v>123</v>
      </c>
      <c r="AN54" s="310" t="s">
        <v>124</v>
      </c>
      <c r="AO54" s="310" t="s">
        <v>125</v>
      </c>
      <c r="AP54" s="310" t="s">
        <v>126</v>
      </c>
      <c r="AQ54" s="310" t="s">
        <v>127</v>
      </c>
      <c r="AR54" s="237"/>
    </row>
    <row r="55" spans="2:34" ht="13.5">
      <c r="B55" s="240" t="s">
        <v>128</v>
      </c>
      <c r="C55" s="241"/>
      <c r="D55" s="241" t="s">
        <v>129</v>
      </c>
      <c r="E55" s="241"/>
      <c r="F55" s="241"/>
      <c r="G55" s="241"/>
      <c r="H55" s="241"/>
      <c r="I55" s="241" t="s">
        <v>130</v>
      </c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306" t="s">
        <v>131</v>
      </c>
      <c r="AC55" s="307"/>
      <c r="AD55" s="307"/>
      <c r="AE55" s="307"/>
      <c r="AF55" s="307"/>
      <c r="AG55" s="320"/>
      <c r="AH55" s="321"/>
    </row>
    <row r="56" spans="2:43" ht="12.75" customHeight="1">
      <c r="B56" s="242">
        <v>1</v>
      </c>
      <c r="C56" s="243"/>
      <c r="D56" s="244">
        <f>AB54</f>
        <v>0.5416666666666666</v>
      </c>
      <c r="E56" s="245"/>
      <c r="F56" s="245"/>
      <c r="G56" s="245"/>
      <c r="H56" s="245"/>
      <c r="I56" s="273" t="str">
        <f>'１節'!AD9</f>
        <v>安桜</v>
      </c>
      <c r="J56" s="273"/>
      <c r="K56" s="273"/>
      <c r="L56" s="273"/>
      <c r="M56" s="273"/>
      <c r="N56" s="273"/>
      <c r="O56" s="273"/>
      <c r="P56" s="263"/>
      <c r="Q56" s="279">
        <v>1</v>
      </c>
      <c r="R56" s="477" t="s">
        <v>132</v>
      </c>
      <c r="S56" s="279">
        <v>1</v>
      </c>
      <c r="T56" s="263"/>
      <c r="U56" s="273" t="str">
        <f>'１節'!AE9</f>
        <v>下有知</v>
      </c>
      <c r="V56" s="273"/>
      <c r="W56" s="273"/>
      <c r="X56" s="273"/>
      <c r="Y56" s="273"/>
      <c r="Z56" s="273"/>
      <c r="AA56" s="273"/>
      <c r="AB56" s="301" t="str">
        <f>U57</f>
        <v>ティグレイ</v>
      </c>
      <c r="AC56" s="302"/>
      <c r="AD56" s="302"/>
      <c r="AE56" s="302"/>
      <c r="AF56" s="302"/>
      <c r="AG56" s="318"/>
      <c r="AH56" s="308"/>
      <c r="AI56" s="237" t="str">
        <f>I57</f>
        <v>坂祝</v>
      </c>
      <c r="AJ56" s="312">
        <v>1</v>
      </c>
      <c r="AK56" s="312">
        <v>1</v>
      </c>
      <c r="AL56" s="312">
        <v>0</v>
      </c>
      <c r="AM56" s="312">
        <f>Q57+Q59</f>
        <v>3</v>
      </c>
      <c r="AN56" s="312">
        <f>S57+S59</f>
        <v>6</v>
      </c>
      <c r="AO56" s="312">
        <f>AM56-AN56</f>
        <v>-3</v>
      </c>
      <c r="AP56" s="312">
        <f>AJ56*3+AL56*1</f>
        <v>3</v>
      </c>
      <c r="AQ56" s="322">
        <v>2</v>
      </c>
    </row>
    <row r="57" spans="2:43" ht="12.75" customHeight="1">
      <c r="B57" s="242">
        <v>2</v>
      </c>
      <c r="C57" s="243"/>
      <c r="D57" s="246">
        <f>D56+"1:0０"</f>
        <v>0.5833333333333333</v>
      </c>
      <c r="E57" s="243"/>
      <c r="F57" s="243"/>
      <c r="G57" s="243"/>
      <c r="H57" s="243"/>
      <c r="I57" s="273" t="str">
        <f>'１節'!AC9</f>
        <v>坂祝</v>
      </c>
      <c r="J57" s="273"/>
      <c r="K57" s="273"/>
      <c r="L57" s="273"/>
      <c r="M57" s="273"/>
      <c r="N57" s="273"/>
      <c r="O57" s="273"/>
      <c r="P57" s="266"/>
      <c r="Q57" s="280">
        <v>0</v>
      </c>
      <c r="R57" s="478" t="s">
        <v>132</v>
      </c>
      <c r="S57" s="280">
        <v>5</v>
      </c>
      <c r="T57" s="266"/>
      <c r="U57" s="273" t="str">
        <f>'１節'!AF9</f>
        <v>ティグレイ</v>
      </c>
      <c r="V57" s="273"/>
      <c r="W57" s="273"/>
      <c r="X57" s="273"/>
      <c r="Y57" s="273"/>
      <c r="Z57" s="273"/>
      <c r="AA57" s="273"/>
      <c r="AB57" s="301" t="str">
        <f>I56</f>
        <v>安桜</v>
      </c>
      <c r="AC57" s="302"/>
      <c r="AD57" s="302"/>
      <c r="AE57" s="302"/>
      <c r="AF57" s="302"/>
      <c r="AG57" s="318"/>
      <c r="AH57" s="308"/>
      <c r="AI57" s="237" t="str">
        <f>I56</f>
        <v>安桜</v>
      </c>
      <c r="AJ57" s="312">
        <v>0</v>
      </c>
      <c r="AK57" s="312">
        <v>1</v>
      </c>
      <c r="AL57" s="312">
        <v>1</v>
      </c>
      <c r="AM57" s="312">
        <f>Q56+S59</f>
        <v>2</v>
      </c>
      <c r="AN57" s="312">
        <f>S56+Q59</f>
        <v>4</v>
      </c>
      <c r="AO57" s="312">
        <f>AM57-AN57</f>
        <v>-2</v>
      </c>
      <c r="AP57" s="312">
        <f>AJ57*3+AL57*1</f>
        <v>1</v>
      </c>
      <c r="AQ57" s="322">
        <v>4</v>
      </c>
    </row>
    <row r="58" spans="2:43" ht="12.75" customHeight="1">
      <c r="B58" s="242">
        <v>3</v>
      </c>
      <c r="C58" s="243"/>
      <c r="D58" s="246">
        <f>D57+"1:2０"</f>
        <v>0.6388888888888888</v>
      </c>
      <c r="E58" s="243"/>
      <c r="F58" s="243"/>
      <c r="G58" s="243"/>
      <c r="H58" s="243"/>
      <c r="I58" s="264" t="str">
        <f>U56</f>
        <v>下有知</v>
      </c>
      <c r="J58" s="264"/>
      <c r="K58" s="264"/>
      <c r="L58" s="264"/>
      <c r="M58" s="264"/>
      <c r="N58" s="264"/>
      <c r="O58" s="265"/>
      <c r="P58" s="266"/>
      <c r="Q58" s="280">
        <v>0</v>
      </c>
      <c r="R58" s="478" t="s">
        <v>132</v>
      </c>
      <c r="S58" s="280">
        <v>8</v>
      </c>
      <c r="T58" s="266"/>
      <c r="U58" s="274" t="str">
        <f>U57</f>
        <v>ティグレイ</v>
      </c>
      <c r="V58" s="264"/>
      <c r="W58" s="264"/>
      <c r="X58" s="264"/>
      <c r="Y58" s="264"/>
      <c r="Z58" s="264"/>
      <c r="AA58" s="264"/>
      <c r="AB58" s="301" t="str">
        <f>I57</f>
        <v>坂祝</v>
      </c>
      <c r="AC58" s="302"/>
      <c r="AD58" s="302"/>
      <c r="AE58" s="302"/>
      <c r="AF58" s="302"/>
      <c r="AG58" s="318"/>
      <c r="AH58" s="308"/>
      <c r="AI58" s="237" t="str">
        <f>U56</f>
        <v>下有知</v>
      </c>
      <c r="AJ58" s="312">
        <v>0</v>
      </c>
      <c r="AK58" s="312">
        <v>1</v>
      </c>
      <c r="AL58" s="312">
        <v>1</v>
      </c>
      <c r="AM58" s="312">
        <f>S56+Q58</f>
        <v>1</v>
      </c>
      <c r="AN58" s="312">
        <f>S56+Q58</f>
        <v>1</v>
      </c>
      <c r="AO58" s="312">
        <f>AM58-AN58</f>
        <v>0</v>
      </c>
      <c r="AP58" s="312">
        <f>AJ58*3+AL58*1</f>
        <v>1</v>
      </c>
      <c r="AQ58" s="322">
        <v>3</v>
      </c>
    </row>
    <row r="59" spans="2:43" ht="12.75" customHeight="1">
      <c r="B59" s="247">
        <v>4</v>
      </c>
      <c r="C59" s="248"/>
      <c r="D59" s="244">
        <f>D58+"1:0０"</f>
        <v>0.6805555555555555</v>
      </c>
      <c r="E59" s="245"/>
      <c r="F59" s="245"/>
      <c r="G59" s="245"/>
      <c r="H59" s="245"/>
      <c r="I59" s="267" t="str">
        <f>I57</f>
        <v>坂祝</v>
      </c>
      <c r="J59" s="267"/>
      <c r="K59" s="267"/>
      <c r="L59" s="267"/>
      <c r="M59" s="267"/>
      <c r="N59" s="267"/>
      <c r="O59" s="268"/>
      <c r="P59" s="272"/>
      <c r="Q59" s="285">
        <v>3</v>
      </c>
      <c r="R59" s="480" t="s">
        <v>132</v>
      </c>
      <c r="S59" s="285">
        <v>1</v>
      </c>
      <c r="T59" s="272"/>
      <c r="U59" s="288" t="str">
        <f>I56</f>
        <v>安桜</v>
      </c>
      <c r="V59" s="270"/>
      <c r="W59" s="270"/>
      <c r="X59" s="270"/>
      <c r="Y59" s="270"/>
      <c r="Z59" s="270"/>
      <c r="AA59" s="270"/>
      <c r="AB59" s="303" t="str">
        <f>I58</f>
        <v>下有知</v>
      </c>
      <c r="AC59" s="304"/>
      <c r="AD59" s="304"/>
      <c r="AE59" s="304"/>
      <c r="AF59" s="304"/>
      <c r="AG59" s="319"/>
      <c r="AH59" s="308"/>
      <c r="AI59" s="237" t="str">
        <f>U57</f>
        <v>ティグレイ</v>
      </c>
      <c r="AJ59" s="312">
        <v>2</v>
      </c>
      <c r="AK59" s="312">
        <v>0</v>
      </c>
      <c r="AL59" s="312">
        <v>0</v>
      </c>
      <c r="AM59" s="312">
        <f>S57+S58</f>
        <v>13</v>
      </c>
      <c r="AN59" s="312">
        <f>Q57+Q58</f>
        <v>0</v>
      </c>
      <c r="AO59" s="312">
        <f>AM59-AN59</f>
        <v>13</v>
      </c>
      <c r="AP59" s="312">
        <f>AJ59*3+AL59*1</f>
        <v>6</v>
      </c>
      <c r="AQ59" s="322">
        <v>1</v>
      </c>
    </row>
    <row r="60" spans="2:34" ht="13.5">
      <c r="B60" s="258"/>
      <c r="C60" s="258"/>
      <c r="D60" s="449"/>
      <c r="E60" s="449"/>
      <c r="F60" s="449"/>
      <c r="G60" s="449"/>
      <c r="H60" s="449"/>
      <c r="I60" s="273"/>
      <c r="J60" s="273"/>
      <c r="K60" s="273"/>
      <c r="L60" s="273"/>
      <c r="M60" s="273"/>
      <c r="N60" s="273"/>
      <c r="O60" s="273"/>
      <c r="P60" s="263"/>
      <c r="Q60" s="289"/>
      <c r="R60" s="289"/>
      <c r="S60" s="289"/>
      <c r="T60" s="263"/>
      <c r="U60" s="273"/>
      <c r="V60" s="273"/>
      <c r="W60" s="273"/>
      <c r="X60" s="273"/>
      <c r="Y60" s="273"/>
      <c r="Z60" s="273"/>
      <c r="AA60" s="273"/>
      <c r="AB60" s="308"/>
      <c r="AC60" s="308"/>
      <c r="AD60" s="308"/>
      <c r="AE60" s="308"/>
      <c r="AF60" s="308"/>
      <c r="AG60" s="308"/>
      <c r="AH60" s="308"/>
    </row>
    <row r="61" spans="1:43" ht="13.5">
      <c r="A61" s="260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</row>
    <row r="62" spans="1:43" ht="13.5">
      <c r="A62" s="260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</row>
    <row r="63" spans="1:43" ht="13.5">
      <c r="A63" s="260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</row>
    <row r="64" spans="1:43" ht="13.5">
      <c r="A64" s="260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</row>
    <row r="65" spans="1:43" ht="13.5">
      <c r="A65" s="260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</row>
    <row r="66" spans="1:43" ht="13.5">
      <c r="A66" s="260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</row>
    <row r="67" spans="1:43" ht="13.5">
      <c r="A67" s="260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</row>
    <row r="68" spans="1:43" ht="13.5">
      <c r="A68" s="260"/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</row>
    <row r="69" spans="2:34" ht="13.5">
      <c r="B69" s="258"/>
      <c r="C69" s="258"/>
      <c r="D69" s="259"/>
      <c r="E69" s="259"/>
      <c r="F69" s="259"/>
      <c r="G69" s="259"/>
      <c r="H69" s="259"/>
      <c r="I69" s="273"/>
      <c r="J69" s="273"/>
      <c r="K69" s="273"/>
      <c r="L69" s="273"/>
      <c r="M69" s="273"/>
      <c r="N69" s="273"/>
      <c r="O69" s="273"/>
      <c r="P69" s="263"/>
      <c r="Q69" s="289"/>
      <c r="R69" s="289"/>
      <c r="S69" s="289"/>
      <c r="T69" s="263"/>
      <c r="U69" s="273"/>
      <c r="V69" s="273"/>
      <c r="W69" s="273"/>
      <c r="X69" s="273"/>
      <c r="Y69" s="273"/>
      <c r="Z69" s="273"/>
      <c r="AA69" s="273"/>
      <c r="AB69" s="308"/>
      <c r="AC69" s="308"/>
      <c r="AD69" s="308"/>
      <c r="AE69" s="308"/>
      <c r="AF69" s="308"/>
      <c r="AG69" s="308"/>
      <c r="AH69" s="308"/>
    </row>
    <row r="70" spans="2:34" ht="13.5">
      <c r="B70" s="258"/>
      <c r="C70" s="258"/>
      <c r="D70" s="259"/>
      <c r="E70" s="259"/>
      <c r="F70" s="259"/>
      <c r="G70" s="259"/>
      <c r="H70" s="259"/>
      <c r="I70" s="273"/>
      <c r="J70" s="273"/>
      <c r="K70" s="273"/>
      <c r="L70" s="273"/>
      <c r="M70" s="273"/>
      <c r="N70" s="273"/>
      <c r="O70" s="273"/>
      <c r="P70" s="263"/>
      <c r="Q70" s="289"/>
      <c r="R70" s="289"/>
      <c r="S70" s="289"/>
      <c r="T70" s="263"/>
      <c r="U70" s="273"/>
      <c r="V70" s="273"/>
      <c r="W70" s="273"/>
      <c r="X70" s="273"/>
      <c r="Y70" s="273"/>
      <c r="Z70" s="273"/>
      <c r="AA70" s="273"/>
      <c r="AB70" s="308"/>
      <c r="AC70" s="308"/>
      <c r="AD70" s="308"/>
      <c r="AE70" s="308"/>
      <c r="AF70" s="308"/>
      <c r="AG70" s="308"/>
      <c r="AH70" s="308"/>
    </row>
  </sheetData>
  <sheetProtection/>
  <mergeCells count="184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B17:AG17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</mergeCells>
  <printOptions/>
  <pageMargins left="0.787" right="0.787" top="0.26" bottom="0.4" header="0.16" footer="0.27"/>
  <pageSetup fitToHeight="1" fitToWidth="1" horizontalDpi="600" verticalDpi="600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50"/>
  <sheetViews>
    <sheetView zoomScale="110" zoomScaleNormal="110" workbookViewId="0" topLeftCell="D1">
      <selection activeCell="Z15" sqref="Z15"/>
    </sheetView>
  </sheetViews>
  <sheetFormatPr defaultColWidth="2.50390625" defaultRowHeight="13.5"/>
  <cols>
    <col min="1" max="8" width="2.50390625" style="323" customWidth="1"/>
    <col min="9" max="50" width="4.25390625" style="323" customWidth="1"/>
    <col min="51" max="51" width="2.50390625" style="323" customWidth="1"/>
    <col min="52" max="16384" width="2.50390625" style="323" customWidth="1"/>
  </cols>
  <sheetData>
    <row r="1" spans="1:32" ht="13.5" customHeight="1">
      <c r="A1" s="324" t="s">
        <v>142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</row>
    <row r="2" spans="1:41" ht="13.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409">
        <v>43233</v>
      </c>
      <c r="AH2" s="409"/>
      <c r="AI2" s="409"/>
      <c r="AJ2" s="409"/>
      <c r="AK2" s="409"/>
      <c r="AL2" s="409"/>
      <c r="AM2" s="323" t="s">
        <v>66</v>
      </c>
      <c r="AN2" s="410"/>
      <c r="AO2" s="410"/>
    </row>
    <row r="3" spans="2:43" ht="14.25">
      <c r="B3" s="325"/>
      <c r="C3" s="325"/>
      <c r="D3" s="325"/>
      <c r="E3" s="326" t="s">
        <v>68</v>
      </c>
      <c r="F3" s="326"/>
      <c r="G3" s="326"/>
      <c r="H3" s="326"/>
      <c r="I3" s="323" t="s">
        <v>143</v>
      </c>
      <c r="AH3" s="411"/>
      <c r="AI3" s="411"/>
      <c r="AJ3" s="411"/>
      <c r="AK3" s="411"/>
      <c r="AM3" s="367"/>
      <c r="AN3" s="412"/>
      <c r="AO3" s="412"/>
      <c r="AQ3" s="410"/>
    </row>
    <row r="4" spans="2:40" ht="14.25">
      <c r="B4" s="325"/>
      <c r="C4" s="325"/>
      <c r="D4" s="325"/>
      <c r="E4" s="326"/>
      <c r="F4" s="326"/>
      <c r="G4" s="326"/>
      <c r="H4" s="326"/>
      <c r="I4" s="331" t="s">
        <v>68</v>
      </c>
      <c r="J4" s="332"/>
      <c r="K4" s="333"/>
      <c r="L4" s="331" t="s">
        <v>69</v>
      </c>
      <c r="M4" s="332"/>
      <c r="N4" s="333"/>
      <c r="O4" s="331" t="s">
        <v>70</v>
      </c>
      <c r="P4" s="332"/>
      <c r="Q4" s="332"/>
      <c r="R4" s="331" t="s">
        <v>71</v>
      </c>
      <c r="S4" s="332"/>
      <c r="T4" s="332"/>
      <c r="U4" s="370" t="s">
        <v>72</v>
      </c>
      <c r="V4" s="371"/>
      <c r="W4" s="371"/>
      <c r="X4" s="331" t="s">
        <v>73</v>
      </c>
      <c r="Y4" s="332"/>
      <c r="Z4" s="332"/>
      <c r="AA4" s="331" t="s">
        <v>74</v>
      </c>
      <c r="AB4" s="332"/>
      <c r="AC4" s="333"/>
      <c r="AD4" s="332" t="s">
        <v>75</v>
      </c>
      <c r="AE4" s="332"/>
      <c r="AF4" s="332"/>
      <c r="AG4" s="332"/>
      <c r="AH4" s="413"/>
      <c r="AI4" s="411"/>
      <c r="AJ4" s="411"/>
      <c r="AK4" s="411"/>
      <c r="AL4" s="414"/>
      <c r="AM4" s="415"/>
      <c r="AN4" s="323" t="s">
        <v>76</v>
      </c>
    </row>
    <row r="5" spans="3:40" ht="13.5" customHeight="1">
      <c r="C5" s="327" t="s">
        <v>77</v>
      </c>
      <c r="D5" s="327"/>
      <c r="E5" s="327"/>
      <c r="F5" s="327"/>
      <c r="G5" s="327"/>
      <c r="H5" s="327"/>
      <c r="I5" s="334" t="s">
        <v>144</v>
      </c>
      <c r="J5" s="335"/>
      <c r="K5" s="336"/>
      <c r="L5" s="334" t="s">
        <v>145</v>
      </c>
      <c r="M5" s="335"/>
      <c r="N5" s="336"/>
      <c r="O5" s="334" t="s">
        <v>79</v>
      </c>
      <c r="P5" s="337"/>
      <c r="Q5" s="335"/>
      <c r="R5" s="334" t="s">
        <v>81</v>
      </c>
      <c r="S5" s="337"/>
      <c r="T5" s="335"/>
      <c r="U5" s="372" t="s">
        <v>146</v>
      </c>
      <c r="V5" s="373"/>
      <c r="W5" s="374"/>
      <c r="X5" s="375" t="s">
        <v>82</v>
      </c>
      <c r="Y5" s="387"/>
      <c r="Z5" s="387"/>
      <c r="AA5" s="375" t="s">
        <v>85</v>
      </c>
      <c r="AB5" s="387"/>
      <c r="AC5" s="388"/>
      <c r="AD5" s="387" t="s">
        <v>147</v>
      </c>
      <c r="AE5" s="387"/>
      <c r="AF5" s="387"/>
      <c r="AG5" s="387"/>
      <c r="AH5" s="413"/>
      <c r="AI5" s="411"/>
      <c r="AJ5" s="411"/>
      <c r="AK5" s="411"/>
      <c r="AL5" s="414"/>
      <c r="AM5" s="367"/>
      <c r="AN5" s="416" t="s">
        <v>86</v>
      </c>
    </row>
    <row r="6" spans="3:40" ht="13.5" customHeight="1">
      <c r="C6" s="327" t="s">
        <v>87</v>
      </c>
      <c r="D6" s="327"/>
      <c r="E6" s="327"/>
      <c r="F6" s="327"/>
      <c r="G6" s="327"/>
      <c r="H6" s="327"/>
      <c r="I6" s="338">
        <v>45053</v>
      </c>
      <c r="J6" s="339"/>
      <c r="K6" s="340"/>
      <c r="L6" s="338">
        <v>45052</v>
      </c>
      <c r="M6" s="339"/>
      <c r="N6" s="340"/>
      <c r="O6" s="338">
        <v>45052</v>
      </c>
      <c r="P6" s="339"/>
      <c r="Q6" s="340"/>
      <c r="R6" s="429">
        <v>45052</v>
      </c>
      <c r="S6" s="430"/>
      <c r="T6" s="431"/>
      <c r="U6" s="429">
        <v>45052</v>
      </c>
      <c r="V6" s="430"/>
      <c r="W6" s="431"/>
      <c r="X6" s="429">
        <v>45123</v>
      </c>
      <c r="Y6" s="430"/>
      <c r="Z6" s="431"/>
      <c r="AA6" s="429">
        <v>45059</v>
      </c>
      <c r="AB6" s="430"/>
      <c r="AC6" s="431"/>
      <c r="AD6" s="338">
        <v>45052</v>
      </c>
      <c r="AE6" s="339"/>
      <c r="AF6" s="389"/>
      <c r="AG6" s="340"/>
      <c r="AH6" s="411"/>
      <c r="AI6" s="411"/>
      <c r="AJ6" s="411"/>
      <c r="AK6" s="411"/>
      <c r="AL6" s="414"/>
      <c r="AM6" s="367"/>
      <c r="AN6" s="323" t="s">
        <v>88</v>
      </c>
    </row>
    <row r="7" spans="3:39" ht="13.5" customHeight="1">
      <c r="C7" s="327" t="s">
        <v>89</v>
      </c>
      <c r="D7" s="327"/>
      <c r="E7" s="327"/>
      <c r="F7" s="327"/>
      <c r="G7" s="327"/>
      <c r="H7" s="327"/>
      <c r="I7" s="341">
        <v>0.3958333333333333</v>
      </c>
      <c r="J7" s="339"/>
      <c r="K7" s="340"/>
      <c r="L7" s="341">
        <v>0.3958333333333333</v>
      </c>
      <c r="M7" s="339"/>
      <c r="N7" s="340"/>
      <c r="O7" s="341">
        <v>0.3958333333333333</v>
      </c>
      <c r="P7" s="339"/>
      <c r="Q7" s="340"/>
      <c r="R7" s="341">
        <v>0.5416666666666666</v>
      </c>
      <c r="S7" s="339"/>
      <c r="T7" s="340"/>
      <c r="U7" s="341">
        <v>0.3958333333333333</v>
      </c>
      <c r="V7" s="339"/>
      <c r="W7" s="340"/>
      <c r="X7" s="341">
        <v>0.3541666666666667</v>
      </c>
      <c r="Y7" s="339"/>
      <c r="Z7" s="340"/>
      <c r="AA7" s="341">
        <v>0.4166666666666667</v>
      </c>
      <c r="AB7" s="339"/>
      <c r="AC7" s="340"/>
      <c r="AD7" s="341">
        <v>0.3958333333333333</v>
      </c>
      <c r="AE7" s="339"/>
      <c r="AF7" s="389"/>
      <c r="AG7" s="340"/>
      <c r="AH7" s="411"/>
      <c r="AI7" s="411"/>
      <c r="AJ7" s="411"/>
      <c r="AK7" s="411"/>
      <c r="AL7" s="414"/>
      <c r="AM7" s="367"/>
    </row>
    <row r="8" spans="9:46" ht="13.5">
      <c r="I8" s="342">
        <v>1</v>
      </c>
      <c r="J8" s="343">
        <v>2</v>
      </c>
      <c r="K8" s="344">
        <v>3</v>
      </c>
      <c r="L8" s="342">
        <v>4</v>
      </c>
      <c r="M8" s="343">
        <v>5</v>
      </c>
      <c r="N8" s="345">
        <v>6</v>
      </c>
      <c r="O8" s="342">
        <v>7</v>
      </c>
      <c r="P8" s="343">
        <v>8</v>
      </c>
      <c r="Q8" s="345">
        <v>9</v>
      </c>
      <c r="R8" s="342">
        <v>10</v>
      </c>
      <c r="S8" s="343">
        <v>11</v>
      </c>
      <c r="T8" s="345">
        <v>12</v>
      </c>
      <c r="U8" s="342">
        <v>13</v>
      </c>
      <c r="V8" s="343">
        <v>14</v>
      </c>
      <c r="W8" s="345">
        <v>15</v>
      </c>
      <c r="X8" s="342">
        <v>16</v>
      </c>
      <c r="Y8" s="345">
        <v>17</v>
      </c>
      <c r="Z8" s="345">
        <v>18</v>
      </c>
      <c r="AA8" s="390">
        <v>19</v>
      </c>
      <c r="AB8" s="343">
        <v>20</v>
      </c>
      <c r="AC8" s="344">
        <v>21</v>
      </c>
      <c r="AD8" s="391">
        <v>22</v>
      </c>
      <c r="AE8" s="345">
        <v>23</v>
      </c>
      <c r="AF8" s="345">
        <v>24</v>
      </c>
      <c r="AG8" s="344">
        <v>25</v>
      </c>
      <c r="AH8" s="411"/>
      <c r="AI8" s="411"/>
      <c r="AJ8" s="411"/>
      <c r="AK8" s="411"/>
      <c r="AL8" s="417"/>
      <c r="AM8" s="418" t="s">
        <v>90</v>
      </c>
      <c r="AN8" s="419" t="s">
        <v>91</v>
      </c>
      <c r="AO8" s="386"/>
      <c r="AP8" s="386"/>
      <c r="AQ8" s="386"/>
      <c r="AR8" s="386"/>
      <c r="AS8" s="386"/>
      <c r="AT8" s="386"/>
    </row>
    <row r="9" spans="3:46" ht="13.5" customHeight="1">
      <c r="C9" s="328" t="s">
        <v>148</v>
      </c>
      <c r="I9" s="346" t="str">
        <f>'リーグ組合せ'!D2</f>
        <v>美濃</v>
      </c>
      <c r="J9" s="347" t="str">
        <f>'リーグ組合せ'!D5</f>
        <v>加茂野</v>
      </c>
      <c r="K9" s="348" t="str">
        <f>'リーグ組合せ'!D8</f>
        <v>桜ヶ丘</v>
      </c>
      <c r="L9" s="349" t="str">
        <f>'リーグ組合せ'!D3</f>
        <v>大和</v>
      </c>
      <c r="M9" s="350" t="str">
        <f>'リーグ組合せ'!D9</f>
        <v>土田</v>
      </c>
      <c r="N9" s="351" t="str">
        <f>'リーグ組合せ'!D6</f>
        <v>旭ヶ丘</v>
      </c>
      <c r="O9" s="352" t="str">
        <f>'リーグ組合せ'!D7</f>
        <v>武儀</v>
      </c>
      <c r="P9" s="353" t="str">
        <f>'リーグ組合せ'!D10</f>
        <v>アンフィニ青</v>
      </c>
      <c r="Q9" s="376" t="str">
        <f>'リーグ組合せ'!D4</f>
        <v>山手</v>
      </c>
      <c r="R9" s="346" t="str">
        <f>'リーグ組合せ'!D11</f>
        <v>御嵩</v>
      </c>
      <c r="S9" s="347" t="str">
        <f>'リーグ組合せ'!D14</f>
        <v>郡上八幡</v>
      </c>
      <c r="T9" s="377" t="str">
        <f>'リーグ組合せ'!D17</f>
        <v>今渡</v>
      </c>
      <c r="U9" s="346" t="str">
        <f>'リーグ組合せ'!D12</f>
        <v>太田</v>
      </c>
      <c r="V9" s="378" t="str">
        <f>'リーグ組合せ'!D18</f>
        <v>アンフィニ白</v>
      </c>
      <c r="W9" s="378" t="str">
        <f>'リーグ組合せ'!D15</f>
        <v>瀬尻</v>
      </c>
      <c r="X9" s="346" t="str">
        <f>'リーグ組合せ'!D16</f>
        <v>西可児</v>
      </c>
      <c r="Y9" s="392" t="str">
        <f>'リーグ組合せ'!D19</f>
        <v>スカーボ</v>
      </c>
      <c r="Z9" s="393" t="str">
        <f>'リーグ組合せ'!D13</f>
        <v>コヴィーダ</v>
      </c>
      <c r="AA9" s="426" t="str">
        <f>'リーグ組合せ'!D21</f>
        <v>金竜</v>
      </c>
      <c r="AB9" s="393" t="str">
        <f>'リーグ組合せ'!D20</f>
        <v>中部</v>
      </c>
      <c r="AC9" s="393" t="str">
        <f>'リーグ組合せ'!D23</f>
        <v>坂祝</v>
      </c>
      <c r="AD9" s="346" t="str">
        <f>'リーグ組合せ'!D26</f>
        <v>ティグレイ</v>
      </c>
      <c r="AE9" s="393" t="str">
        <f>'リーグ組合せ'!D24</f>
        <v>安桜</v>
      </c>
      <c r="AF9" s="393" t="str">
        <f>'リーグ組合せ'!D25</f>
        <v>下有知</v>
      </c>
      <c r="AG9" s="351" t="str">
        <f>'リーグ組合せ'!D22</f>
        <v>関さくら</v>
      </c>
      <c r="AH9" s="411"/>
      <c r="AI9" s="411"/>
      <c r="AJ9" s="411"/>
      <c r="AK9" s="411"/>
      <c r="AL9" s="420"/>
      <c r="AN9" s="386"/>
      <c r="AO9" s="386"/>
      <c r="AP9" s="386"/>
      <c r="AQ9" s="419" t="s">
        <v>93</v>
      </c>
      <c r="AR9" s="386"/>
      <c r="AS9" s="386"/>
      <c r="AT9" s="386"/>
    </row>
    <row r="10" spans="3:40" ht="13.5" customHeight="1">
      <c r="C10" s="329">
        <v>45052</v>
      </c>
      <c r="D10" s="329"/>
      <c r="E10" s="329"/>
      <c r="F10" s="329"/>
      <c r="G10" s="329"/>
      <c r="H10" s="330"/>
      <c r="I10" s="354"/>
      <c r="J10" s="355"/>
      <c r="K10" s="356"/>
      <c r="L10" s="349"/>
      <c r="M10" s="350"/>
      <c r="N10" s="357"/>
      <c r="O10" s="352"/>
      <c r="P10" s="353"/>
      <c r="Q10" s="379"/>
      <c r="R10" s="354"/>
      <c r="S10" s="355"/>
      <c r="T10" s="380"/>
      <c r="U10" s="354"/>
      <c r="V10" s="381"/>
      <c r="W10" s="381"/>
      <c r="X10" s="354"/>
      <c r="Y10" s="397"/>
      <c r="Z10" s="398"/>
      <c r="AA10" s="427"/>
      <c r="AB10" s="398"/>
      <c r="AC10" s="398"/>
      <c r="AD10" s="354"/>
      <c r="AE10" s="398"/>
      <c r="AF10" s="398"/>
      <c r="AG10" s="357"/>
      <c r="AH10" s="411"/>
      <c r="AI10" s="411"/>
      <c r="AJ10" s="411"/>
      <c r="AK10" s="411"/>
      <c r="AL10" s="420"/>
      <c r="AM10" s="421" t="s">
        <v>90</v>
      </c>
      <c r="AN10" s="323" t="s">
        <v>94</v>
      </c>
    </row>
    <row r="11" spans="9:46" ht="21.75" customHeight="1">
      <c r="I11" s="354"/>
      <c r="J11" s="355"/>
      <c r="K11" s="356"/>
      <c r="L11" s="349"/>
      <c r="M11" s="350"/>
      <c r="N11" s="357"/>
      <c r="O11" s="352"/>
      <c r="P11" s="353"/>
      <c r="Q11" s="379"/>
      <c r="R11" s="354"/>
      <c r="S11" s="355"/>
      <c r="T11" s="380"/>
      <c r="U11" s="354"/>
      <c r="V11" s="381"/>
      <c r="W11" s="381"/>
      <c r="X11" s="354"/>
      <c r="Y11" s="397"/>
      <c r="Z11" s="398"/>
      <c r="AA11" s="427"/>
      <c r="AB11" s="398"/>
      <c r="AC11" s="398"/>
      <c r="AD11" s="354"/>
      <c r="AE11" s="398"/>
      <c r="AF11" s="398"/>
      <c r="AG11" s="357"/>
      <c r="AH11" s="411"/>
      <c r="AI11" s="411"/>
      <c r="AJ11" s="411"/>
      <c r="AK11" s="411"/>
      <c r="AL11" s="420"/>
      <c r="AM11" s="422" t="s">
        <v>90</v>
      </c>
      <c r="AN11" s="423" t="s">
        <v>95</v>
      </c>
      <c r="AO11" s="423"/>
      <c r="AP11" s="423"/>
      <c r="AQ11" s="423"/>
      <c r="AR11" s="423"/>
      <c r="AS11" s="423"/>
      <c r="AT11" s="423"/>
    </row>
    <row r="12" spans="9:46" ht="13.5" customHeight="1">
      <c r="I12" s="354"/>
      <c r="J12" s="355"/>
      <c r="K12" s="356"/>
      <c r="L12" s="349"/>
      <c r="M12" s="350"/>
      <c r="N12" s="357"/>
      <c r="O12" s="352"/>
      <c r="P12" s="353"/>
      <c r="Q12" s="379"/>
      <c r="R12" s="354"/>
      <c r="S12" s="355"/>
      <c r="T12" s="380"/>
      <c r="U12" s="354"/>
      <c r="V12" s="381"/>
      <c r="W12" s="381"/>
      <c r="X12" s="354"/>
      <c r="Y12" s="397"/>
      <c r="Z12" s="398"/>
      <c r="AA12" s="427"/>
      <c r="AB12" s="398"/>
      <c r="AC12" s="398"/>
      <c r="AD12" s="354"/>
      <c r="AE12" s="398"/>
      <c r="AF12" s="398"/>
      <c r="AG12" s="357"/>
      <c r="AH12" s="411"/>
      <c r="AI12" s="411"/>
      <c r="AJ12" s="411"/>
      <c r="AK12" s="411"/>
      <c r="AL12" s="420"/>
      <c r="AM12" s="422" t="s">
        <v>90</v>
      </c>
      <c r="AN12" s="423" t="s">
        <v>96</v>
      </c>
      <c r="AO12" s="423"/>
      <c r="AP12" s="423"/>
      <c r="AQ12" s="423"/>
      <c r="AR12" s="423"/>
      <c r="AS12" s="423"/>
      <c r="AT12" s="423"/>
    </row>
    <row r="13" spans="9:45" ht="27" customHeight="1">
      <c r="I13" s="358"/>
      <c r="J13" s="359"/>
      <c r="K13" s="360"/>
      <c r="L13" s="361"/>
      <c r="M13" s="362"/>
      <c r="N13" s="363"/>
      <c r="O13" s="364"/>
      <c r="P13" s="365"/>
      <c r="Q13" s="382"/>
      <c r="R13" s="358"/>
      <c r="S13" s="359"/>
      <c r="T13" s="383"/>
      <c r="U13" s="358"/>
      <c r="V13" s="384"/>
      <c r="W13" s="384"/>
      <c r="X13" s="358"/>
      <c r="Y13" s="402"/>
      <c r="Z13" s="403"/>
      <c r="AA13" s="428"/>
      <c r="AB13" s="403"/>
      <c r="AC13" s="403"/>
      <c r="AD13" s="358"/>
      <c r="AE13" s="403"/>
      <c r="AF13" s="403"/>
      <c r="AG13" s="363"/>
      <c r="AH13" s="411"/>
      <c r="AI13" s="411"/>
      <c r="AJ13" s="411"/>
      <c r="AK13" s="411"/>
      <c r="AL13" s="420"/>
      <c r="AM13" s="422" t="s">
        <v>90</v>
      </c>
      <c r="AN13" s="386" t="s">
        <v>97</v>
      </c>
      <c r="AO13" s="424"/>
      <c r="AP13" s="424"/>
      <c r="AQ13" s="424"/>
      <c r="AR13" s="424"/>
      <c r="AS13" s="386"/>
    </row>
    <row r="14" spans="34:40" ht="13.5">
      <c r="AH14" s="411"/>
      <c r="AI14" s="411"/>
      <c r="AJ14" s="411"/>
      <c r="AK14" s="411"/>
      <c r="AM14" s="421" t="s">
        <v>90</v>
      </c>
      <c r="AN14" s="323" t="s">
        <v>98</v>
      </c>
    </row>
    <row r="15" spans="39:63" ht="17.25" customHeight="1">
      <c r="AM15" s="421" t="s">
        <v>90</v>
      </c>
      <c r="AN15" s="386" t="s">
        <v>99</v>
      </c>
      <c r="AO15" s="386"/>
      <c r="AP15" s="386"/>
      <c r="AQ15" s="386"/>
      <c r="AR15" s="386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</row>
    <row r="16" spans="9:63" ht="17.25">
      <c r="I16" s="366" t="s">
        <v>149</v>
      </c>
      <c r="J16" s="367"/>
      <c r="T16" s="385"/>
      <c r="AM16" s="422" t="s">
        <v>90</v>
      </c>
      <c r="AN16" s="423" t="s">
        <v>101</v>
      </c>
      <c r="AO16" s="423"/>
      <c r="AP16" s="423"/>
      <c r="AQ16" s="423"/>
      <c r="AR16" s="423"/>
      <c r="AS16" s="423"/>
      <c r="AT16" s="423"/>
      <c r="AZ16" s="425"/>
      <c r="BA16" s="425"/>
      <c r="BB16" s="425"/>
      <c r="BC16" s="425"/>
      <c r="BD16" s="425"/>
      <c r="BE16" s="425"/>
      <c r="BF16" s="425"/>
      <c r="BG16" s="425"/>
      <c r="BH16" s="425"/>
      <c r="BI16" s="425"/>
      <c r="BJ16" s="425"/>
      <c r="BK16" s="425"/>
    </row>
    <row r="17" spans="9:63" ht="17.25">
      <c r="I17" s="367"/>
      <c r="J17" s="367"/>
      <c r="T17" s="385"/>
      <c r="AM17" s="421" t="s">
        <v>90</v>
      </c>
      <c r="AN17" s="323" t="s">
        <v>102</v>
      </c>
      <c r="AZ17" s="425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425"/>
    </row>
    <row r="18" spans="9:63" ht="17.25">
      <c r="I18" s="368"/>
      <c r="J18" s="367"/>
      <c r="T18" s="385"/>
      <c r="AM18" s="421" t="s">
        <v>90</v>
      </c>
      <c r="AN18" s="386" t="s">
        <v>103</v>
      </c>
      <c r="AO18" s="386"/>
      <c r="AZ18" s="425"/>
      <c r="BA18" s="425"/>
      <c r="BB18" s="425"/>
      <c r="BC18" s="425"/>
      <c r="BD18" s="425"/>
      <c r="BE18" s="425"/>
      <c r="BF18" s="425"/>
      <c r="BG18" s="425"/>
      <c r="BH18" s="425"/>
      <c r="BI18" s="425"/>
      <c r="BJ18" s="425"/>
      <c r="BK18" s="425"/>
    </row>
    <row r="19" spans="9:63" ht="17.25" customHeight="1">
      <c r="I19" s="369" t="s">
        <v>104</v>
      </c>
      <c r="J19" s="367"/>
      <c r="T19" s="385"/>
      <c r="AE19" s="408"/>
      <c r="AF19" s="408"/>
      <c r="AM19" s="418" t="s">
        <v>90</v>
      </c>
      <c r="AN19" s="386" t="s">
        <v>105</v>
      </c>
      <c r="AO19" s="386"/>
      <c r="AP19" s="386"/>
      <c r="AQ19" s="386"/>
      <c r="AR19" s="386"/>
      <c r="AS19" s="386"/>
      <c r="AT19" s="386"/>
      <c r="AZ19" s="425"/>
      <c r="BA19" s="425"/>
      <c r="BB19" s="425"/>
      <c r="BC19" s="425"/>
      <c r="BD19" s="425"/>
      <c r="BE19" s="425"/>
      <c r="BF19" s="425"/>
      <c r="BG19" s="425"/>
      <c r="BH19" s="425"/>
      <c r="BI19" s="425"/>
      <c r="BJ19" s="425"/>
      <c r="BK19" s="425"/>
    </row>
    <row r="20" spans="9:63" ht="17.25">
      <c r="I20" s="369" t="s">
        <v>106</v>
      </c>
      <c r="J20" s="367"/>
      <c r="T20" s="385"/>
      <c r="AE20" s="408"/>
      <c r="AF20" s="408"/>
      <c r="AM20" s="422" t="s">
        <v>90</v>
      </c>
      <c r="AN20" s="423" t="s">
        <v>107</v>
      </c>
      <c r="AO20" s="423"/>
      <c r="AP20" s="423"/>
      <c r="AQ20" s="423"/>
      <c r="AR20" s="423"/>
      <c r="AS20" s="423"/>
      <c r="AT20" s="423"/>
      <c r="AZ20" s="425"/>
      <c r="BA20" s="425"/>
      <c r="BB20" s="425"/>
      <c r="BC20" s="425"/>
      <c r="BD20" s="425"/>
      <c r="BE20" s="425"/>
      <c r="BF20" s="425"/>
      <c r="BG20" s="425"/>
      <c r="BH20" s="425"/>
      <c r="BI20" s="425"/>
      <c r="BJ20" s="425"/>
      <c r="BK20" s="425"/>
    </row>
    <row r="21" spans="28:63" ht="17.25">
      <c r="AB21" s="386"/>
      <c r="AM21" s="421" t="s">
        <v>90</v>
      </c>
      <c r="AN21" s="386" t="s">
        <v>108</v>
      </c>
      <c r="AO21" s="386"/>
      <c r="AP21" s="386"/>
      <c r="AQ21" s="386"/>
      <c r="AR21" s="386"/>
      <c r="AS21" s="386"/>
      <c r="AT21" s="386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</row>
    <row r="22" spans="39:63" ht="17.25">
      <c r="AM22" s="418" t="s">
        <v>90</v>
      </c>
      <c r="AN22" s="386" t="s">
        <v>109</v>
      </c>
      <c r="AO22" s="386"/>
      <c r="AP22" s="386"/>
      <c r="AQ22" s="386"/>
      <c r="AR22" s="386"/>
      <c r="AS22" s="386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</row>
    <row r="23" spans="39:63" ht="17.25">
      <c r="AM23" s="421" t="s">
        <v>90</v>
      </c>
      <c r="AN23" s="386" t="s">
        <v>110</v>
      </c>
      <c r="AO23" s="386"/>
      <c r="AP23" s="386"/>
      <c r="AQ23" s="386"/>
      <c r="AR23" s="386"/>
      <c r="AS23" s="386"/>
      <c r="AT23" s="386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</row>
    <row r="24" spans="28:63" ht="17.25">
      <c r="AB24" s="386"/>
      <c r="AM24" s="421" t="s">
        <v>90</v>
      </c>
      <c r="AN24" s="323" t="s">
        <v>111</v>
      </c>
      <c r="AZ24" s="425"/>
      <c r="BA24" s="425"/>
      <c r="BB24" s="425"/>
      <c r="BC24" s="425"/>
      <c r="BD24" s="425"/>
      <c r="BE24" s="425"/>
      <c r="BF24" s="425"/>
      <c r="BG24" s="425"/>
      <c r="BH24" s="425"/>
      <c r="BI24" s="425"/>
      <c r="BJ24" s="425"/>
      <c r="BK24" s="425"/>
    </row>
    <row r="25" spans="39:63" ht="17.25">
      <c r="AM25" s="421" t="s">
        <v>90</v>
      </c>
      <c r="AN25" s="323" t="s">
        <v>112</v>
      </c>
      <c r="AZ25" s="425"/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</row>
    <row r="26" spans="24:63" ht="17.25" customHeight="1">
      <c r="X26" s="386"/>
      <c r="Y26" s="386"/>
      <c r="Z26" s="386"/>
      <c r="AA26" s="386"/>
      <c r="AB26" s="386"/>
      <c r="AM26" s="421" t="s">
        <v>90</v>
      </c>
      <c r="AN26" s="323" t="s">
        <v>113</v>
      </c>
      <c r="AZ26" s="425"/>
      <c r="BA26" s="425"/>
      <c r="BB26" s="425"/>
      <c r="BC26" s="425"/>
      <c r="BD26" s="425"/>
      <c r="BE26" s="425"/>
      <c r="BF26" s="425"/>
      <c r="BG26" s="425"/>
      <c r="BH26" s="425"/>
      <c r="BI26" s="425"/>
      <c r="BJ26" s="425"/>
      <c r="BK26" s="425"/>
    </row>
    <row r="27" spans="39:40" ht="13.5" customHeight="1">
      <c r="AM27" s="421" t="s">
        <v>90</v>
      </c>
      <c r="AN27" s="323" t="s">
        <v>114</v>
      </c>
    </row>
    <row r="28" spans="39:40" ht="13.5">
      <c r="AM28" s="421" t="s">
        <v>90</v>
      </c>
      <c r="AN28" s="386" t="s">
        <v>80</v>
      </c>
    </row>
    <row r="29" spans="28:40" ht="13.5">
      <c r="AB29" s="386"/>
      <c r="AM29" s="421" t="s">
        <v>90</v>
      </c>
      <c r="AN29" s="386" t="s">
        <v>115</v>
      </c>
    </row>
    <row r="30" spans="39:40" ht="13.5" customHeight="1">
      <c r="AM30" s="421" t="s">
        <v>90</v>
      </c>
      <c r="AN30" s="323" t="s">
        <v>116</v>
      </c>
    </row>
    <row r="31" spans="39:47" ht="13.5">
      <c r="AM31" s="422" t="s">
        <v>90</v>
      </c>
      <c r="AN31" s="423" t="s">
        <v>117</v>
      </c>
      <c r="AO31" s="423"/>
      <c r="AP31" s="423"/>
      <c r="AQ31" s="423"/>
      <c r="AR31" s="423"/>
      <c r="AS31" s="423"/>
      <c r="AT31" s="423"/>
      <c r="AU31" s="423"/>
    </row>
    <row r="41" ht="13.5">
      <c r="AA41" s="386"/>
    </row>
    <row r="43" ht="13.5">
      <c r="AA43" s="386"/>
    </row>
    <row r="44" ht="13.5">
      <c r="AA44" s="386"/>
    </row>
    <row r="45" ht="13.5">
      <c r="AA45" s="386"/>
    </row>
    <row r="46" ht="13.5">
      <c r="AA46" s="386"/>
    </row>
    <row r="47" ht="13.5">
      <c r="AA47" s="386"/>
    </row>
    <row r="48" ht="13.5">
      <c r="AA48" s="386"/>
    </row>
    <row r="49" ht="13.5">
      <c r="AA49" s="386"/>
    </row>
    <row r="50" ht="13.5">
      <c r="AA50" s="386" t="s">
        <v>150</v>
      </c>
    </row>
  </sheetData>
  <sheetProtection/>
  <mergeCells count="69">
    <mergeCell ref="E3:H3"/>
    <mergeCell ref="I4:K4"/>
    <mergeCell ref="L4:N4"/>
    <mergeCell ref="O4:Q4"/>
    <mergeCell ref="R4:T4"/>
    <mergeCell ref="U4:W4"/>
    <mergeCell ref="X4:Z4"/>
    <mergeCell ref="AA4:AC4"/>
    <mergeCell ref="AD4:AG4"/>
    <mergeCell ref="C5:H5"/>
    <mergeCell ref="I5:K5"/>
    <mergeCell ref="L5:N5"/>
    <mergeCell ref="O5:Q5"/>
    <mergeCell ref="R5:T5"/>
    <mergeCell ref="U5:W5"/>
    <mergeCell ref="X5:Z5"/>
    <mergeCell ref="AA5:AC5"/>
    <mergeCell ref="AD5:AG5"/>
    <mergeCell ref="C6:H6"/>
    <mergeCell ref="I6:K6"/>
    <mergeCell ref="L6:N6"/>
    <mergeCell ref="O6:Q6"/>
    <mergeCell ref="R6:T6"/>
    <mergeCell ref="U6:W6"/>
    <mergeCell ref="X6:Z6"/>
    <mergeCell ref="AA6:AC6"/>
    <mergeCell ref="AD6:AG6"/>
    <mergeCell ref="C7:H7"/>
    <mergeCell ref="I7:K7"/>
    <mergeCell ref="L7:N7"/>
    <mergeCell ref="O7:Q7"/>
    <mergeCell ref="R7:T7"/>
    <mergeCell ref="U7:W7"/>
    <mergeCell ref="X7:Z7"/>
    <mergeCell ref="AA7:AC7"/>
    <mergeCell ref="AD7:AG7"/>
    <mergeCell ref="C10:H10"/>
    <mergeCell ref="AN11:AT11"/>
    <mergeCell ref="AN12:AT12"/>
    <mergeCell ref="AN16:AT16"/>
    <mergeCell ref="AN20:AT20"/>
    <mergeCell ref="AN31:AU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L9:AL13"/>
    <mergeCell ref="A1:AC2"/>
  </mergeCells>
  <printOptions/>
  <pageMargins left="0.7" right="0.7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0"/>
  <sheetViews>
    <sheetView zoomScale="90" zoomScaleNormal="90" workbookViewId="0" topLeftCell="A1">
      <selection activeCell="S60" sqref="S60"/>
    </sheetView>
  </sheetViews>
  <sheetFormatPr defaultColWidth="9.00390625" defaultRowHeight="13.5"/>
  <cols>
    <col min="1" max="1" width="5.50390625" style="237" customWidth="1"/>
    <col min="2" max="16" width="2.125" style="237" customWidth="1"/>
    <col min="17" max="17" width="3.25390625" style="237" customWidth="1"/>
    <col min="18" max="18" width="2.125" style="237" customWidth="1"/>
    <col min="19" max="19" width="3.25390625" style="237" customWidth="1"/>
    <col min="20" max="27" width="2.125" style="237" customWidth="1"/>
    <col min="28" max="33" width="2.75390625" style="237" customWidth="1"/>
    <col min="34" max="34" width="9.00390625" style="237" customWidth="1"/>
    <col min="35" max="35" width="11.875" style="237" customWidth="1"/>
    <col min="36" max="16384" width="9.00390625" style="237" customWidth="1"/>
  </cols>
  <sheetData>
    <row r="1" spans="3:28" ht="23.25" customHeight="1">
      <c r="C1" s="238" t="s">
        <v>151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3:31" ht="18.75"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AC2" s="290"/>
      <c r="AD2" s="290"/>
      <c r="AE2" s="290"/>
    </row>
    <row r="4" spans="2:16" ht="13.5">
      <c r="B4" s="237" t="s">
        <v>119</v>
      </c>
      <c r="N4"/>
      <c r="P4"/>
    </row>
    <row r="5" spans="6:43" ht="13.5">
      <c r="F5" s="239">
        <f>'２節'!I6</f>
        <v>45053</v>
      </c>
      <c r="G5" s="239"/>
      <c r="H5" s="239"/>
      <c r="I5" s="239"/>
      <c r="J5" s="239"/>
      <c r="K5" s="239"/>
      <c r="R5" s="276" t="str">
        <f>'２節'!I5</f>
        <v>台山</v>
      </c>
      <c r="S5" s="277"/>
      <c r="T5" s="277"/>
      <c r="U5" s="277"/>
      <c r="V5" s="277"/>
      <c r="W5" s="277"/>
      <c r="X5" s="278" t="s">
        <v>52</v>
      </c>
      <c r="AB5" s="291">
        <f>'２節'!I7</f>
        <v>0.3958333333333333</v>
      </c>
      <c r="AC5" s="292"/>
      <c r="AD5" s="292"/>
      <c r="AE5" s="292"/>
      <c r="AJ5" s="309" t="s">
        <v>120</v>
      </c>
      <c r="AK5" s="310" t="s">
        <v>121</v>
      </c>
      <c r="AL5" s="310" t="s">
        <v>122</v>
      </c>
      <c r="AM5" s="310" t="s">
        <v>123</v>
      </c>
      <c r="AN5" s="310" t="s">
        <v>124</v>
      </c>
      <c r="AO5" s="310" t="s">
        <v>125</v>
      </c>
      <c r="AP5" s="310" t="s">
        <v>126</v>
      </c>
      <c r="AQ5" s="310" t="s">
        <v>127</v>
      </c>
    </row>
    <row r="6" spans="2:43" ht="13.5">
      <c r="B6" s="240" t="s">
        <v>128</v>
      </c>
      <c r="C6" s="241"/>
      <c r="D6" s="241" t="s">
        <v>129</v>
      </c>
      <c r="E6" s="241"/>
      <c r="F6" s="241"/>
      <c r="G6" s="241"/>
      <c r="H6" s="241"/>
      <c r="I6" s="241" t="s">
        <v>130</v>
      </c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 t="s">
        <v>131</v>
      </c>
      <c r="AC6" s="241"/>
      <c r="AD6" s="241"/>
      <c r="AE6" s="241"/>
      <c r="AF6" s="241"/>
      <c r="AG6" s="311"/>
      <c r="AM6" s="312"/>
      <c r="AN6" s="312"/>
      <c r="AO6" s="312"/>
      <c r="AP6" s="312"/>
      <c r="AQ6" s="312"/>
    </row>
    <row r="7" spans="2:43" ht="13.5">
      <c r="B7" s="242">
        <v>1</v>
      </c>
      <c r="C7" s="243"/>
      <c r="D7" s="244">
        <f>AB5</f>
        <v>0.3958333333333333</v>
      </c>
      <c r="E7" s="245"/>
      <c r="F7" s="245"/>
      <c r="G7" s="245"/>
      <c r="H7" s="245"/>
      <c r="I7" s="261" t="str">
        <f>'２節'!I9</f>
        <v>美濃</v>
      </c>
      <c r="J7" s="261"/>
      <c r="K7" s="261"/>
      <c r="L7" s="261"/>
      <c r="M7" s="261"/>
      <c r="N7" s="261"/>
      <c r="O7" s="262"/>
      <c r="P7" s="263"/>
      <c r="Q7" s="279">
        <v>6</v>
      </c>
      <c r="R7" s="477" t="s">
        <v>132</v>
      </c>
      <c r="S7" s="279">
        <v>0</v>
      </c>
      <c r="T7" s="263"/>
      <c r="U7" s="273" t="str">
        <f>'２節'!K9</f>
        <v>桜ヶ丘</v>
      </c>
      <c r="V7" s="273"/>
      <c r="W7" s="273"/>
      <c r="X7" s="273"/>
      <c r="Y7" s="273"/>
      <c r="Z7" s="273"/>
      <c r="AA7" s="273"/>
      <c r="AB7" s="293" t="str">
        <f>'２節'!J9</f>
        <v>加茂野</v>
      </c>
      <c r="AC7" s="294"/>
      <c r="AD7" s="294"/>
      <c r="AE7" s="294"/>
      <c r="AF7" s="294"/>
      <c r="AG7" s="313"/>
      <c r="AI7" s="237" t="str">
        <f>I7</f>
        <v>美濃</v>
      </c>
      <c r="AJ7" s="312">
        <v>2</v>
      </c>
      <c r="AK7" s="312">
        <v>0</v>
      </c>
      <c r="AL7" s="312">
        <v>0</v>
      </c>
      <c r="AM7" s="312">
        <f>Q7+Q9</f>
        <v>8</v>
      </c>
      <c r="AN7" s="312">
        <f>S7+S9</f>
        <v>1</v>
      </c>
      <c r="AO7" s="312">
        <f>AM7-AN7</f>
        <v>7</v>
      </c>
      <c r="AP7" s="312">
        <f>AJ7*3+AL7*1</f>
        <v>6</v>
      </c>
      <c r="AQ7" s="322">
        <v>1</v>
      </c>
    </row>
    <row r="8" spans="2:43" ht="13.5">
      <c r="B8" s="242">
        <v>2</v>
      </c>
      <c r="C8" s="243"/>
      <c r="D8" s="246">
        <f>D7+"1:2０"</f>
        <v>0.45138888888888884</v>
      </c>
      <c r="E8" s="243"/>
      <c r="F8" s="243"/>
      <c r="G8" s="243"/>
      <c r="H8" s="243"/>
      <c r="I8" s="264" t="str">
        <f>AB7</f>
        <v>加茂野</v>
      </c>
      <c r="J8" s="264"/>
      <c r="K8" s="264"/>
      <c r="L8" s="264"/>
      <c r="M8" s="264"/>
      <c r="N8" s="264"/>
      <c r="O8" s="265"/>
      <c r="P8" s="266"/>
      <c r="Q8" s="280">
        <v>4</v>
      </c>
      <c r="R8" s="478" t="s">
        <v>132</v>
      </c>
      <c r="S8" s="280">
        <v>4</v>
      </c>
      <c r="T8" s="266"/>
      <c r="U8" s="281" t="str">
        <f>U7</f>
        <v>桜ヶ丘</v>
      </c>
      <c r="V8" s="281"/>
      <c r="W8" s="281"/>
      <c r="X8" s="281"/>
      <c r="Y8" s="281"/>
      <c r="Z8" s="281"/>
      <c r="AA8" s="281"/>
      <c r="AB8" s="295" t="str">
        <f>I7</f>
        <v>美濃</v>
      </c>
      <c r="AC8" s="296"/>
      <c r="AD8" s="296"/>
      <c r="AE8" s="296"/>
      <c r="AF8" s="296"/>
      <c r="AG8" s="314"/>
      <c r="AI8" s="237" t="str">
        <f>I8</f>
        <v>加茂野</v>
      </c>
      <c r="AJ8" s="312">
        <v>0</v>
      </c>
      <c r="AK8" s="312">
        <v>1</v>
      </c>
      <c r="AL8" s="312">
        <v>1</v>
      </c>
      <c r="AM8" s="312">
        <f>Q8+S9</f>
        <v>5</v>
      </c>
      <c r="AN8" s="312">
        <f>S8+Q9</f>
        <v>6</v>
      </c>
      <c r="AO8" s="312">
        <f>AM8-AN8</f>
        <v>-1</v>
      </c>
      <c r="AP8" s="312">
        <f>AJ8*3+AL8*1</f>
        <v>1</v>
      </c>
      <c r="AQ8" s="322">
        <v>2</v>
      </c>
    </row>
    <row r="9" spans="2:43" ht="13.5">
      <c r="B9" s="247">
        <v>3</v>
      </c>
      <c r="C9" s="248"/>
      <c r="D9" s="249">
        <f>D8+"1：2０"</f>
        <v>0.5069444444444444</v>
      </c>
      <c r="E9" s="250"/>
      <c r="F9" s="250"/>
      <c r="G9" s="250"/>
      <c r="H9" s="250"/>
      <c r="I9" s="267" t="str">
        <f>I7</f>
        <v>美濃</v>
      </c>
      <c r="J9" s="267"/>
      <c r="K9" s="267"/>
      <c r="L9" s="267"/>
      <c r="M9" s="267"/>
      <c r="N9" s="267"/>
      <c r="O9" s="268"/>
      <c r="P9" s="269"/>
      <c r="Q9" s="282">
        <v>2</v>
      </c>
      <c r="R9" s="479" t="s">
        <v>132</v>
      </c>
      <c r="S9" s="282">
        <v>1</v>
      </c>
      <c r="T9" s="269"/>
      <c r="U9" s="283" t="str">
        <f>AB7</f>
        <v>加茂野</v>
      </c>
      <c r="V9" s="283"/>
      <c r="W9" s="283"/>
      <c r="X9" s="283"/>
      <c r="Y9" s="283"/>
      <c r="Z9" s="283"/>
      <c r="AA9" s="283"/>
      <c r="AB9" s="297" t="str">
        <f>U7</f>
        <v>桜ヶ丘</v>
      </c>
      <c r="AC9" s="298"/>
      <c r="AD9" s="298"/>
      <c r="AE9" s="298"/>
      <c r="AF9" s="298"/>
      <c r="AG9" s="315"/>
      <c r="AI9" s="237" t="str">
        <f>U7</f>
        <v>桜ヶ丘</v>
      </c>
      <c r="AJ9" s="312">
        <v>0</v>
      </c>
      <c r="AK9" s="312">
        <v>1</v>
      </c>
      <c r="AL9" s="312">
        <v>1</v>
      </c>
      <c r="AM9" s="312">
        <f>S7+S8</f>
        <v>4</v>
      </c>
      <c r="AN9" s="312">
        <f>Q7+Q8</f>
        <v>10</v>
      </c>
      <c r="AO9" s="312">
        <f>AM9-AN9</f>
        <v>-6</v>
      </c>
      <c r="AP9" s="312">
        <f>AJ9*3+AL9*1</f>
        <v>1</v>
      </c>
      <c r="AQ9" s="322">
        <v>3</v>
      </c>
    </row>
    <row r="11" spans="2:16" ht="13.5">
      <c r="B11" s="237" t="s">
        <v>133</v>
      </c>
      <c r="N11"/>
      <c r="P11"/>
    </row>
    <row r="12" spans="6:43" ht="13.5">
      <c r="F12" s="239">
        <f>'２節'!L6</f>
        <v>45052</v>
      </c>
      <c r="G12" s="239"/>
      <c r="H12" s="239"/>
      <c r="I12" s="239"/>
      <c r="J12" s="239"/>
      <c r="K12" s="239"/>
      <c r="R12" s="276" t="str">
        <f>'２節'!L5</f>
        <v>古今</v>
      </c>
      <c r="S12" s="277"/>
      <c r="T12" s="277"/>
      <c r="U12" s="277"/>
      <c r="V12" s="277"/>
      <c r="W12" s="277"/>
      <c r="X12" s="278" t="s">
        <v>52</v>
      </c>
      <c r="AB12" s="291">
        <f>'２節'!L7</f>
        <v>0.3958333333333333</v>
      </c>
      <c r="AC12" s="292"/>
      <c r="AD12" s="292"/>
      <c r="AE12" s="292"/>
      <c r="AJ12" s="309" t="s">
        <v>120</v>
      </c>
      <c r="AK12" s="310" t="s">
        <v>121</v>
      </c>
      <c r="AL12" s="310" t="s">
        <v>122</v>
      </c>
      <c r="AM12" s="310" t="s">
        <v>123</v>
      </c>
      <c r="AN12" s="310" t="s">
        <v>124</v>
      </c>
      <c r="AO12" s="310" t="s">
        <v>125</v>
      </c>
      <c r="AP12" s="310" t="s">
        <v>126</v>
      </c>
      <c r="AQ12" s="310" t="s">
        <v>127</v>
      </c>
    </row>
    <row r="13" spans="2:43" ht="13.5">
      <c r="B13" s="240" t="s">
        <v>128</v>
      </c>
      <c r="C13" s="241"/>
      <c r="D13" s="241" t="s">
        <v>129</v>
      </c>
      <c r="E13" s="241"/>
      <c r="F13" s="241"/>
      <c r="G13" s="241"/>
      <c r="H13" s="241"/>
      <c r="I13" s="241" t="s">
        <v>130</v>
      </c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 t="s">
        <v>131</v>
      </c>
      <c r="AC13" s="241"/>
      <c r="AD13" s="241"/>
      <c r="AE13" s="241"/>
      <c r="AF13" s="241"/>
      <c r="AG13" s="311"/>
      <c r="AM13" s="312"/>
      <c r="AN13" s="312"/>
      <c r="AO13" s="312"/>
      <c r="AP13" s="312"/>
      <c r="AQ13" s="312"/>
    </row>
    <row r="14" spans="2:43" ht="13.5">
      <c r="B14" s="242">
        <v>1</v>
      </c>
      <c r="C14" s="243"/>
      <c r="D14" s="244">
        <f>AB12</f>
        <v>0.3958333333333333</v>
      </c>
      <c r="E14" s="245"/>
      <c r="F14" s="245"/>
      <c r="G14" s="245"/>
      <c r="H14" s="245"/>
      <c r="I14" s="261" t="str">
        <f>'２節'!L9</f>
        <v>大和</v>
      </c>
      <c r="J14" s="261"/>
      <c r="K14" s="261"/>
      <c r="L14" s="261"/>
      <c r="M14" s="261"/>
      <c r="N14" s="261"/>
      <c r="O14" s="262"/>
      <c r="P14" s="263"/>
      <c r="Q14" s="279">
        <v>1</v>
      </c>
      <c r="R14" s="477" t="s">
        <v>132</v>
      </c>
      <c r="S14" s="279">
        <v>2</v>
      </c>
      <c r="T14" s="263"/>
      <c r="U14" s="273" t="str">
        <f>'２節'!N9</f>
        <v>旭ヶ丘</v>
      </c>
      <c r="V14" s="273"/>
      <c r="W14" s="273"/>
      <c r="X14" s="273"/>
      <c r="Y14" s="273"/>
      <c r="Z14" s="273"/>
      <c r="AA14" s="273"/>
      <c r="AB14" s="293" t="str">
        <f>'２節'!M9</f>
        <v>土田</v>
      </c>
      <c r="AC14" s="294"/>
      <c r="AD14" s="294"/>
      <c r="AE14" s="294"/>
      <c r="AF14" s="294"/>
      <c r="AG14" s="313"/>
      <c r="AI14" s="237" t="str">
        <f>I14</f>
        <v>大和</v>
      </c>
      <c r="AJ14" s="312">
        <v>0</v>
      </c>
      <c r="AK14" s="312">
        <v>2</v>
      </c>
      <c r="AL14" s="312">
        <v>0</v>
      </c>
      <c r="AM14" s="312">
        <f>Q14+Q16</f>
        <v>1</v>
      </c>
      <c r="AN14" s="312">
        <f>S14+S16</f>
        <v>5</v>
      </c>
      <c r="AO14" s="312">
        <f>AM14-AN14</f>
        <v>-4</v>
      </c>
      <c r="AP14" s="312">
        <f>AJ14*3+AL14*1</f>
        <v>0</v>
      </c>
      <c r="AQ14" s="322">
        <v>3</v>
      </c>
    </row>
    <row r="15" spans="2:43" ht="13.5">
      <c r="B15" s="242">
        <v>2</v>
      </c>
      <c r="C15" s="243"/>
      <c r="D15" s="246">
        <f>D14+"1:2０"</f>
        <v>0.45138888888888884</v>
      </c>
      <c r="E15" s="243"/>
      <c r="F15" s="243"/>
      <c r="G15" s="243"/>
      <c r="H15" s="243"/>
      <c r="I15" s="264" t="str">
        <f>AB14</f>
        <v>土田</v>
      </c>
      <c r="J15" s="264"/>
      <c r="K15" s="264"/>
      <c r="L15" s="264"/>
      <c r="M15" s="264"/>
      <c r="N15" s="264"/>
      <c r="O15" s="265"/>
      <c r="P15" s="266"/>
      <c r="Q15" s="280">
        <v>2</v>
      </c>
      <c r="R15" s="478" t="s">
        <v>132</v>
      </c>
      <c r="S15" s="280">
        <v>1</v>
      </c>
      <c r="T15" s="266"/>
      <c r="U15" s="281" t="str">
        <f>U14</f>
        <v>旭ヶ丘</v>
      </c>
      <c r="V15" s="281"/>
      <c r="W15" s="281"/>
      <c r="X15" s="281"/>
      <c r="Y15" s="281"/>
      <c r="Z15" s="281"/>
      <c r="AA15" s="281"/>
      <c r="AB15" s="295" t="str">
        <f>I14</f>
        <v>大和</v>
      </c>
      <c r="AC15" s="296"/>
      <c r="AD15" s="296"/>
      <c r="AE15" s="296"/>
      <c r="AF15" s="296"/>
      <c r="AG15" s="314"/>
      <c r="AI15" s="237" t="str">
        <f>I15</f>
        <v>土田</v>
      </c>
      <c r="AJ15" s="312">
        <v>2</v>
      </c>
      <c r="AK15" s="312">
        <v>0</v>
      </c>
      <c r="AL15" s="312">
        <v>0</v>
      </c>
      <c r="AM15" s="312">
        <f>Q15+S16</f>
        <v>5</v>
      </c>
      <c r="AN15" s="312">
        <f>S15+Q16</f>
        <v>1</v>
      </c>
      <c r="AO15" s="312">
        <f>AM15-AN15</f>
        <v>4</v>
      </c>
      <c r="AP15" s="312">
        <f>AJ15*3+AL15*1</f>
        <v>6</v>
      </c>
      <c r="AQ15" s="322">
        <v>1</v>
      </c>
    </row>
    <row r="16" spans="2:43" ht="13.5">
      <c r="B16" s="247">
        <v>3</v>
      </c>
      <c r="C16" s="248"/>
      <c r="D16" s="249">
        <f>D15+"1：2０"</f>
        <v>0.5069444444444444</v>
      </c>
      <c r="E16" s="250"/>
      <c r="F16" s="250"/>
      <c r="G16" s="250"/>
      <c r="H16" s="250"/>
      <c r="I16" s="267" t="str">
        <f>I14</f>
        <v>大和</v>
      </c>
      <c r="J16" s="267"/>
      <c r="K16" s="267"/>
      <c r="L16" s="267"/>
      <c r="M16" s="267"/>
      <c r="N16" s="267"/>
      <c r="O16" s="268"/>
      <c r="P16" s="269"/>
      <c r="Q16" s="282">
        <v>0</v>
      </c>
      <c r="R16" s="479" t="s">
        <v>132</v>
      </c>
      <c r="S16" s="282">
        <v>3</v>
      </c>
      <c r="T16" s="269"/>
      <c r="U16" s="283" t="str">
        <f>AB14</f>
        <v>土田</v>
      </c>
      <c r="V16" s="283"/>
      <c r="W16" s="283"/>
      <c r="X16" s="283"/>
      <c r="Y16" s="283"/>
      <c r="Z16" s="283"/>
      <c r="AA16" s="283"/>
      <c r="AB16" s="297" t="str">
        <f>U14</f>
        <v>旭ヶ丘</v>
      </c>
      <c r="AC16" s="298"/>
      <c r="AD16" s="298"/>
      <c r="AE16" s="298"/>
      <c r="AF16" s="298"/>
      <c r="AG16" s="315"/>
      <c r="AI16" s="237" t="str">
        <f>U14</f>
        <v>旭ヶ丘</v>
      </c>
      <c r="AJ16" s="312">
        <v>1</v>
      </c>
      <c r="AK16" s="312">
        <v>1</v>
      </c>
      <c r="AL16" s="312">
        <v>0</v>
      </c>
      <c r="AM16" s="312">
        <f>S14+S15</f>
        <v>3</v>
      </c>
      <c r="AN16" s="312">
        <f>Q14+Q15</f>
        <v>3</v>
      </c>
      <c r="AO16" s="312">
        <f>AM16-AN16</f>
        <v>0</v>
      </c>
      <c r="AP16" s="312">
        <f>AJ16*3+AL16*1</f>
        <v>3</v>
      </c>
      <c r="AQ16" s="322">
        <v>2</v>
      </c>
    </row>
    <row r="18" spans="2:16" ht="13.5">
      <c r="B18" s="237" t="s">
        <v>135</v>
      </c>
      <c r="N18"/>
      <c r="P18"/>
    </row>
    <row r="19" spans="2:43" ht="13.5">
      <c r="B19" s="251"/>
      <c r="C19" s="251"/>
      <c r="D19" s="251"/>
      <c r="E19" s="251"/>
      <c r="F19" s="239">
        <f>'２節'!O6</f>
        <v>45052</v>
      </c>
      <c r="G19" s="239"/>
      <c r="H19" s="239"/>
      <c r="I19" s="239"/>
      <c r="J19" s="239"/>
      <c r="K19" s="239"/>
      <c r="L19" s="251"/>
      <c r="M19" s="251"/>
      <c r="N19" s="251"/>
      <c r="O19" s="251"/>
      <c r="P19" s="251"/>
      <c r="Q19" s="251"/>
      <c r="R19" s="276" t="str">
        <f>'２節'!O5</f>
        <v>旧中濃高校Ｇ</v>
      </c>
      <c r="S19" s="277"/>
      <c r="T19" s="277"/>
      <c r="U19" s="277"/>
      <c r="V19" s="277"/>
      <c r="W19" s="277"/>
      <c r="X19" s="284" t="s">
        <v>52</v>
      </c>
      <c r="Y19" s="251"/>
      <c r="Z19" s="251"/>
      <c r="AA19" s="251"/>
      <c r="AB19" s="291">
        <f>'２節'!O7</f>
        <v>0.3958333333333333</v>
      </c>
      <c r="AC19" s="292"/>
      <c r="AD19" s="292"/>
      <c r="AE19" s="292"/>
      <c r="AF19" s="251"/>
      <c r="AG19" s="251"/>
      <c r="AJ19" s="309" t="s">
        <v>120</v>
      </c>
      <c r="AK19" s="310" t="s">
        <v>121</v>
      </c>
      <c r="AL19" s="310" t="s">
        <v>122</v>
      </c>
      <c r="AM19" s="310" t="s">
        <v>123</v>
      </c>
      <c r="AN19" s="310" t="s">
        <v>124</v>
      </c>
      <c r="AO19" s="310" t="s">
        <v>125</v>
      </c>
      <c r="AP19" s="310" t="s">
        <v>126</v>
      </c>
      <c r="AQ19" s="310" t="s">
        <v>127</v>
      </c>
    </row>
    <row r="20" spans="2:43" ht="13.5">
      <c r="B20" s="240" t="s">
        <v>128</v>
      </c>
      <c r="C20" s="241"/>
      <c r="D20" s="241" t="s">
        <v>129</v>
      </c>
      <c r="E20" s="241"/>
      <c r="F20" s="241"/>
      <c r="G20" s="241"/>
      <c r="H20" s="241"/>
      <c r="I20" s="241" t="s">
        <v>130</v>
      </c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 t="s">
        <v>131</v>
      </c>
      <c r="AC20" s="241"/>
      <c r="AD20" s="241"/>
      <c r="AE20" s="241"/>
      <c r="AF20" s="241"/>
      <c r="AG20" s="311"/>
      <c r="AM20" s="312"/>
      <c r="AN20" s="312"/>
      <c r="AO20" s="312"/>
      <c r="AP20" s="312"/>
      <c r="AQ20" s="312"/>
    </row>
    <row r="21" spans="2:43" ht="13.5">
      <c r="B21" s="242">
        <v>1</v>
      </c>
      <c r="C21" s="243"/>
      <c r="D21" s="244">
        <f>AB19</f>
        <v>0.3958333333333333</v>
      </c>
      <c r="E21" s="245"/>
      <c r="F21" s="245"/>
      <c r="G21" s="245"/>
      <c r="H21" s="245"/>
      <c r="I21" s="261" t="str">
        <f>'２節'!O9</f>
        <v>武儀</v>
      </c>
      <c r="J21" s="261"/>
      <c r="K21" s="261"/>
      <c r="L21" s="261"/>
      <c r="M21" s="261"/>
      <c r="N21" s="261"/>
      <c r="O21" s="262"/>
      <c r="P21" s="263"/>
      <c r="Q21" s="279">
        <v>1</v>
      </c>
      <c r="R21" s="477" t="s">
        <v>132</v>
      </c>
      <c r="S21" s="279">
        <v>1</v>
      </c>
      <c r="T21" s="263"/>
      <c r="U21" s="273" t="str">
        <f>'２節'!Q9</f>
        <v>山手</v>
      </c>
      <c r="V21" s="273"/>
      <c r="W21" s="273"/>
      <c r="X21" s="273"/>
      <c r="Y21" s="273"/>
      <c r="Z21" s="273"/>
      <c r="AA21" s="273"/>
      <c r="AB21" s="293" t="str">
        <f>'２節'!P9</f>
        <v>アンフィニ青</v>
      </c>
      <c r="AC21" s="294"/>
      <c r="AD21" s="294"/>
      <c r="AE21" s="294"/>
      <c r="AF21" s="294"/>
      <c r="AG21" s="313"/>
      <c r="AI21" s="237" t="str">
        <f>I21</f>
        <v>武儀</v>
      </c>
      <c r="AJ21" s="312">
        <v>0</v>
      </c>
      <c r="AK21" s="312">
        <v>1</v>
      </c>
      <c r="AL21" s="312">
        <v>1</v>
      </c>
      <c r="AM21" s="312">
        <f>Q21+Q23</f>
        <v>2</v>
      </c>
      <c r="AN21" s="312">
        <f>S21+S23</f>
        <v>9</v>
      </c>
      <c r="AO21" s="312">
        <f>AM21-AN21</f>
        <v>-7</v>
      </c>
      <c r="AP21" s="312">
        <f>AJ21*3+AL21*1</f>
        <v>1</v>
      </c>
      <c r="AQ21" s="322">
        <v>3</v>
      </c>
    </row>
    <row r="22" spans="2:43" ht="13.5">
      <c r="B22" s="242">
        <v>2</v>
      </c>
      <c r="C22" s="243"/>
      <c r="D22" s="246">
        <f>D21+"1:2０"</f>
        <v>0.45138888888888884</v>
      </c>
      <c r="E22" s="243"/>
      <c r="F22" s="243"/>
      <c r="G22" s="243"/>
      <c r="H22" s="243"/>
      <c r="I22" s="264" t="str">
        <f>AB21</f>
        <v>アンフィニ青</v>
      </c>
      <c r="J22" s="264"/>
      <c r="K22" s="264"/>
      <c r="L22" s="264"/>
      <c r="M22" s="264"/>
      <c r="N22" s="264"/>
      <c r="O22" s="265"/>
      <c r="P22" s="266"/>
      <c r="Q22" s="280">
        <v>3</v>
      </c>
      <c r="R22" s="478" t="s">
        <v>132</v>
      </c>
      <c r="S22" s="280">
        <v>2</v>
      </c>
      <c r="T22" s="266"/>
      <c r="U22" s="281" t="str">
        <f>U21</f>
        <v>山手</v>
      </c>
      <c r="V22" s="281"/>
      <c r="W22" s="281"/>
      <c r="X22" s="281"/>
      <c r="Y22" s="281"/>
      <c r="Z22" s="281"/>
      <c r="AA22" s="281"/>
      <c r="AB22" s="295" t="str">
        <f>I21</f>
        <v>武儀</v>
      </c>
      <c r="AC22" s="296"/>
      <c r="AD22" s="296"/>
      <c r="AE22" s="296"/>
      <c r="AF22" s="296"/>
      <c r="AG22" s="314"/>
      <c r="AI22" s="237" t="str">
        <f>I22</f>
        <v>アンフィニ青</v>
      </c>
      <c r="AJ22" s="312">
        <v>2</v>
      </c>
      <c r="AK22" s="312">
        <v>0</v>
      </c>
      <c r="AL22" s="312">
        <v>0</v>
      </c>
      <c r="AM22" s="312">
        <f>Q22+S23</f>
        <v>11</v>
      </c>
      <c r="AN22" s="312">
        <f>S22+Q23</f>
        <v>3</v>
      </c>
      <c r="AO22" s="312">
        <f>AM22-AN22</f>
        <v>8</v>
      </c>
      <c r="AP22" s="312">
        <f>AJ22*3+AL22*1</f>
        <v>6</v>
      </c>
      <c r="AQ22" s="322">
        <v>1</v>
      </c>
    </row>
    <row r="23" spans="2:43" ht="13.5">
      <c r="B23" s="247">
        <v>3</v>
      </c>
      <c r="C23" s="248"/>
      <c r="D23" s="249">
        <f>D22+"1：2０"</f>
        <v>0.5069444444444444</v>
      </c>
      <c r="E23" s="250"/>
      <c r="F23" s="250"/>
      <c r="G23" s="250"/>
      <c r="H23" s="250"/>
      <c r="I23" s="267" t="str">
        <f>I21</f>
        <v>武儀</v>
      </c>
      <c r="J23" s="267"/>
      <c r="K23" s="267"/>
      <c r="L23" s="267"/>
      <c r="M23" s="267"/>
      <c r="N23" s="267"/>
      <c r="O23" s="268"/>
      <c r="P23" s="269"/>
      <c r="Q23" s="282">
        <v>1</v>
      </c>
      <c r="R23" s="479" t="s">
        <v>132</v>
      </c>
      <c r="S23" s="282">
        <v>8</v>
      </c>
      <c r="T23" s="269"/>
      <c r="U23" s="283" t="str">
        <f>AB21</f>
        <v>アンフィニ青</v>
      </c>
      <c r="V23" s="283"/>
      <c r="W23" s="283"/>
      <c r="X23" s="283"/>
      <c r="Y23" s="283"/>
      <c r="Z23" s="283"/>
      <c r="AA23" s="283"/>
      <c r="AB23" s="297" t="str">
        <f>U21</f>
        <v>山手</v>
      </c>
      <c r="AC23" s="298"/>
      <c r="AD23" s="298"/>
      <c r="AE23" s="298"/>
      <c r="AF23" s="298"/>
      <c r="AG23" s="315"/>
      <c r="AI23" s="237" t="str">
        <f>U21</f>
        <v>山手</v>
      </c>
      <c r="AJ23" s="312">
        <v>0</v>
      </c>
      <c r="AK23" s="312">
        <v>1</v>
      </c>
      <c r="AL23" s="312">
        <v>1</v>
      </c>
      <c r="AM23" s="312">
        <f>S21+S22</f>
        <v>3</v>
      </c>
      <c r="AN23" s="312">
        <f>Q21+Q22</f>
        <v>4</v>
      </c>
      <c r="AO23" s="312">
        <f>AM23-AN23</f>
        <v>-1</v>
      </c>
      <c r="AP23" s="312">
        <f>AJ23*3+AL23*1</f>
        <v>1</v>
      </c>
      <c r="AQ23" s="322">
        <v>2</v>
      </c>
    </row>
    <row r="24" spans="2:33" ht="13.5">
      <c r="B24" s="447" t="s">
        <v>152</v>
      </c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</row>
    <row r="25" spans="2:16" ht="13.5">
      <c r="B25" s="237" t="s">
        <v>136</v>
      </c>
      <c r="N25"/>
      <c r="P25"/>
    </row>
    <row r="26" spans="2:43" ht="13.5">
      <c r="B26" s="251"/>
      <c r="C26" s="251"/>
      <c r="D26" s="251"/>
      <c r="E26" s="251"/>
      <c r="F26" s="239">
        <f>'２節'!R6</f>
        <v>45052</v>
      </c>
      <c r="G26" s="239"/>
      <c r="H26" s="239"/>
      <c r="I26" s="239"/>
      <c r="J26" s="239"/>
      <c r="K26" s="239"/>
      <c r="L26" s="251"/>
      <c r="M26" s="251"/>
      <c r="N26" s="251"/>
      <c r="O26" s="251"/>
      <c r="P26" s="251"/>
      <c r="Q26" s="251"/>
      <c r="R26" s="276" t="str">
        <f>'２節'!R5:T5</f>
        <v>白山Ｇ</v>
      </c>
      <c r="S26" s="277"/>
      <c r="T26" s="277"/>
      <c r="U26" s="277"/>
      <c r="V26" s="277"/>
      <c r="W26" s="277"/>
      <c r="X26" s="284" t="s">
        <v>52</v>
      </c>
      <c r="Y26" s="251"/>
      <c r="Z26" s="251"/>
      <c r="AA26" s="251"/>
      <c r="AB26" s="291">
        <f>'２節'!R7</f>
        <v>0.5416666666666666</v>
      </c>
      <c r="AC26" s="292"/>
      <c r="AD26" s="292"/>
      <c r="AE26" s="292"/>
      <c r="AF26" s="251"/>
      <c r="AG26" s="251"/>
      <c r="AJ26" s="309" t="s">
        <v>120</v>
      </c>
      <c r="AK26" s="310" t="s">
        <v>121</v>
      </c>
      <c r="AL26" s="310" t="s">
        <v>122</v>
      </c>
      <c r="AM26" s="310" t="s">
        <v>123</v>
      </c>
      <c r="AN26" s="310" t="s">
        <v>124</v>
      </c>
      <c r="AO26" s="310" t="s">
        <v>125</v>
      </c>
      <c r="AP26" s="310" t="s">
        <v>126</v>
      </c>
      <c r="AQ26" s="310" t="s">
        <v>127</v>
      </c>
    </row>
    <row r="27" spans="2:43" ht="13.5">
      <c r="B27" s="240" t="s">
        <v>128</v>
      </c>
      <c r="C27" s="241"/>
      <c r="D27" s="241" t="s">
        <v>129</v>
      </c>
      <c r="E27" s="241"/>
      <c r="F27" s="241"/>
      <c r="G27" s="241"/>
      <c r="H27" s="241"/>
      <c r="I27" s="241" t="s">
        <v>130</v>
      </c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 t="s">
        <v>131</v>
      </c>
      <c r="AC27" s="241"/>
      <c r="AD27" s="241"/>
      <c r="AE27" s="241"/>
      <c r="AF27" s="241"/>
      <c r="AG27" s="311"/>
      <c r="AM27" s="312"/>
      <c r="AN27" s="312"/>
      <c r="AO27" s="312"/>
      <c r="AP27" s="312"/>
      <c r="AQ27" s="312"/>
    </row>
    <row r="28" spans="2:43" ht="13.5">
      <c r="B28" s="242">
        <v>1</v>
      </c>
      <c r="C28" s="243"/>
      <c r="D28" s="244">
        <f>AB26</f>
        <v>0.5416666666666666</v>
      </c>
      <c r="E28" s="245"/>
      <c r="F28" s="245"/>
      <c r="G28" s="245"/>
      <c r="H28" s="245"/>
      <c r="I28" s="261" t="str">
        <f>'２節'!R9</f>
        <v>御嵩</v>
      </c>
      <c r="J28" s="261"/>
      <c r="K28" s="261"/>
      <c r="L28" s="261"/>
      <c r="M28" s="261"/>
      <c r="N28" s="261"/>
      <c r="O28" s="262"/>
      <c r="P28" s="263"/>
      <c r="Q28" s="279">
        <v>3</v>
      </c>
      <c r="R28" s="477" t="s">
        <v>132</v>
      </c>
      <c r="S28" s="279">
        <v>0</v>
      </c>
      <c r="T28" s="263"/>
      <c r="U28" s="273" t="str">
        <f>'２節'!T9</f>
        <v>今渡</v>
      </c>
      <c r="V28" s="273"/>
      <c r="W28" s="273"/>
      <c r="X28" s="273"/>
      <c r="Y28" s="273"/>
      <c r="Z28" s="273"/>
      <c r="AA28" s="273"/>
      <c r="AB28" s="293" t="str">
        <f>'２節'!S9</f>
        <v>郡上八幡</v>
      </c>
      <c r="AC28" s="294"/>
      <c r="AD28" s="294"/>
      <c r="AE28" s="294"/>
      <c r="AF28" s="294"/>
      <c r="AG28" s="313"/>
      <c r="AI28" s="237" t="str">
        <f>I28</f>
        <v>御嵩</v>
      </c>
      <c r="AJ28" s="312">
        <v>1</v>
      </c>
      <c r="AK28" s="312">
        <v>0</v>
      </c>
      <c r="AL28" s="312">
        <v>1</v>
      </c>
      <c r="AM28" s="312">
        <f>Q28+Q30</f>
        <v>4</v>
      </c>
      <c r="AN28" s="312">
        <f>S28+S30</f>
        <v>1</v>
      </c>
      <c r="AO28" s="312">
        <f>AM28-AN28</f>
        <v>3</v>
      </c>
      <c r="AP28" s="312">
        <f>AJ28*3+AL28*1</f>
        <v>4</v>
      </c>
      <c r="AQ28" s="322">
        <v>2</v>
      </c>
    </row>
    <row r="29" spans="2:43" ht="13.5">
      <c r="B29" s="242">
        <v>2</v>
      </c>
      <c r="C29" s="243"/>
      <c r="D29" s="246">
        <f>D28+"1:2０"</f>
        <v>0.5972222222222222</v>
      </c>
      <c r="E29" s="243"/>
      <c r="F29" s="243"/>
      <c r="G29" s="243"/>
      <c r="H29" s="243"/>
      <c r="I29" s="264" t="str">
        <f>AB28</f>
        <v>郡上八幡</v>
      </c>
      <c r="J29" s="264"/>
      <c r="K29" s="264"/>
      <c r="L29" s="264"/>
      <c r="M29" s="264"/>
      <c r="N29" s="264"/>
      <c r="O29" s="265"/>
      <c r="P29" s="266"/>
      <c r="Q29" s="280">
        <v>5</v>
      </c>
      <c r="R29" s="478" t="s">
        <v>132</v>
      </c>
      <c r="S29" s="280">
        <v>0</v>
      </c>
      <c r="T29" s="266"/>
      <c r="U29" s="281" t="str">
        <f>U28</f>
        <v>今渡</v>
      </c>
      <c r="V29" s="281"/>
      <c r="W29" s="281"/>
      <c r="X29" s="281"/>
      <c r="Y29" s="281"/>
      <c r="Z29" s="281"/>
      <c r="AA29" s="281"/>
      <c r="AB29" s="295" t="str">
        <f>I28</f>
        <v>御嵩</v>
      </c>
      <c r="AC29" s="296"/>
      <c r="AD29" s="296"/>
      <c r="AE29" s="296"/>
      <c r="AF29" s="296"/>
      <c r="AG29" s="314"/>
      <c r="AI29" s="237" t="str">
        <f>I29</f>
        <v>郡上八幡</v>
      </c>
      <c r="AJ29" s="312">
        <v>1</v>
      </c>
      <c r="AK29" s="312">
        <v>0</v>
      </c>
      <c r="AL29" s="312">
        <v>1</v>
      </c>
      <c r="AM29" s="312">
        <f>Q29+S30</f>
        <v>6</v>
      </c>
      <c r="AN29" s="312">
        <f>S29+Q30</f>
        <v>1</v>
      </c>
      <c r="AO29" s="312">
        <f>AM29-AN29</f>
        <v>5</v>
      </c>
      <c r="AP29" s="312">
        <f>AJ29*3+AL29*1</f>
        <v>4</v>
      </c>
      <c r="AQ29" s="322">
        <v>1</v>
      </c>
    </row>
    <row r="30" spans="2:43" ht="13.5">
      <c r="B30" s="247">
        <v>3</v>
      </c>
      <c r="C30" s="248"/>
      <c r="D30" s="249">
        <f>D29+"1：2０"</f>
        <v>0.6527777777777778</v>
      </c>
      <c r="E30" s="250"/>
      <c r="F30" s="250"/>
      <c r="G30" s="250"/>
      <c r="H30" s="250"/>
      <c r="I30" s="267" t="str">
        <f>I28</f>
        <v>御嵩</v>
      </c>
      <c r="J30" s="267"/>
      <c r="K30" s="267"/>
      <c r="L30" s="267"/>
      <c r="M30" s="267"/>
      <c r="N30" s="267"/>
      <c r="O30" s="268"/>
      <c r="P30" s="269"/>
      <c r="Q30" s="282">
        <v>1</v>
      </c>
      <c r="R30" s="479" t="s">
        <v>132</v>
      </c>
      <c r="S30" s="282">
        <v>1</v>
      </c>
      <c r="T30" s="269"/>
      <c r="U30" s="283" t="str">
        <f>AB28</f>
        <v>郡上八幡</v>
      </c>
      <c r="V30" s="283"/>
      <c r="W30" s="283"/>
      <c r="X30" s="283"/>
      <c r="Y30" s="283"/>
      <c r="Z30" s="283"/>
      <c r="AA30" s="283"/>
      <c r="AB30" s="297" t="str">
        <f>U28</f>
        <v>今渡</v>
      </c>
      <c r="AC30" s="298"/>
      <c r="AD30" s="298"/>
      <c r="AE30" s="298"/>
      <c r="AF30" s="298"/>
      <c r="AG30" s="315"/>
      <c r="AI30" s="237" t="str">
        <f>U28</f>
        <v>今渡</v>
      </c>
      <c r="AJ30" s="312">
        <v>0</v>
      </c>
      <c r="AK30" s="312">
        <v>2</v>
      </c>
      <c r="AL30" s="312">
        <v>0</v>
      </c>
      <c r="AM30" s="312">
        <f>S28+S29</f>
        <v>0</v>
      </c>
      <c r="AN30" s="312">
        <f>Q28+Q29</f>
        <v>8</v>
      </c>
      <c r="AO30" s="312">
        <f>AM30-AN30</f>
        <v>-8</v>
      </c>
      <c r="AP30" s="312">
        <f>AJ30*3+AL30*1</f>
        <v>0</v>
      </c>
      <c r="AQ30" s="322">
        <v>3</v>
      </c>
    </row>
    <row r="31" spans="2:33" ht="13.5">
      <c r="B31" s="447" t="s">
        <v>153</v>
      </c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</row>
    <row r="32" spans="2:16" ht="13.5">
      <c r="B32" s="237" t="s">
        <v>137</v>
      </c>
      <c r="N32"/>
      <c r="P32"/>
    </row>
    <row r="33" spans="2:43" ht="13.5">
      <c r="B33" s="251"/>
      <c r="C33" s="251"/>
      <c r="D33" s="251"/>
      <c r="E33" s="251"/>
      <c r="F33" s="239">
        <f>'２節'!U6</f>
        <v>45052</v>
      </c>
      <c r="G33" s="239"/>
      <c r="H33" s="239"/>
      <c r="I33" s="239"/>
      <c r="J33" s="239"/>
      <c r="K33" s="239"/>
      <c r="L33" s="251"/>
      <c r="M33" s="251"/>
      <c r="N33" s="251"/>
      <c r="O33" s="251"/>
      <c r="P33" s="251"/>
      <c r="Q33" s="251"/>
      <c r="R33" s="276" t="str">
        <f>'２節'!U5</f>
        <v>西総合</v>
      </c>
      <c r="S33" s="277"/>
      <c r="T33" s="277"/>
      <c r="U33" s="277"/>
      <c r="V33" s="277"/>
      <c r="W33" s="277"/>
      <c r="X33" s="284" t="s">
        <v>52</v>
      </c>
      <c r="Y33" s="251"/>
      <c r="Z33" s="251"/>
      <c r="AA33" s="251"/>
      <c r="AB33" s="291">
        <f>'２節'!U7</f>
        <v>0.3958333333333333</v>
      </c>
      <c r="AC33" s="292"/>
      <c r="AD33" s="292"/>
      <c r="AE33" s="292"/>
      <c r="AF33" s="251"/>
      <c r="AG33" s="251"/>
      <c r="AJ33" s="309" t="s">
        <v>120</v>
      </c>
      <c r="AK33" s="310" t="s">
        <v>121</v>
      </c>
      <c r="AL33" s="310" t="s">
        <v>122</v>
      </c>
      <c r="AM33" s="310" t="s">
        <v>123</v>
      </c>
      <c r="AN33" s="310" t="s">
        <v>124</v>
      </c>
      <c r="AO33" s="310" t="s">
        <v>125</v>
      </c>
      <c r="AP33" s="310" t="s">
        <v>126</v>
      </c>
      <c r="AQ33" s="310" t="s">
        <v>127</v>
      </c>
    </row>
    <row r="34" spans="2:43" ht="13.5">
      <c r="B34" s="240" t="s">
        <v>128</v>
      </c>
      <c r="C34" s="241"/>
      <c r="D34" s="241" t="s">
        <v>129</v>
      </c>
      <c r="E34" s="241"/>
      <c r="F34" s="241"/>
      <c r="G34" s="241"/>
      <c r="H34" s="241"/>
      <c r="I34" s="241" t="s">
        <v>130</v>
      </c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 t="s">
        <v>131</v>
      </c>
      <c r="AC34" s="241"/>
      <c r="AD34" s="241"/>
      <c r="AE34" s="241"/>
      <c r="AF34" s="241"/>
      <c r="AG34" s="311"/>
      <c r="AM34" s="312"/>
      <c r="AN34" s="312"/>
      <c r="AO34" s="312"/>
      <c r="AP34" s="312"/>
      <c r="AQ34" s="312"/>
    </row>
    <row r="35" spans="2:43" ht="13.5">
      <c r="B35" s="242">
        <v>1</v>
      </c>
      <c r="C35" s="243"/>
      <c r="D35" s="244">
        <f>AB33</f>
        <v>0.3958333333333333</v>
      </c>
      <c r="E35" s="245"/>
      <c r="F35" s="245"/>
      <c r="G35" s="245"/>
      <c r="H35" s="245"/>
      <c r="I35" s="261" t="str">
        <f>'２節'!U9</f>
        <v>太田</v>
      </c>
      <c r="J35" s="261"/>
      <c r="K35" s="261"/>
      <c r="L35" s="261"/>
      <c r="M35" s="261"/>
      <c r="N35" s="261"/>
      <c r="O35" s="262"/>
      <c r="P35" s="263"/>
      <c r="Q35" s="279">
        <v>0</v>
      </c>
      <c r="R35" s="477" t="s">
        <v>132</v>
      </c>
      <c r="S35" s="279">
        <v>2</v>
      </c>
      <c r="T35" s="263"/>
      <c r="U35" s="273" t="str">
        <f>'２節'!W9</f>
        <v>瀬尻</v>
      </c>
      <c r="V35" s="273"/>
      <c r="W35" s="273"/>
      <c r="X35" s="273"/>
      <c r="Y35" s="273"/>
      <c r="Z35" s="273"/>
      <c r="AA35" s="273"/>
      <c r="AB35" s="293" t="str">
        <f>'２節'!V9</f>
        <v>アンフィニ白</v>
      </c>
      <c r="AC35" s="294"/>
      <c r="AD35" s="294"/>
      <c r="AE35" s="294"/>
      <c r="AF35" s="294"/>
      <c r="AG35" s="313"/>
      <c r="AI35" s="237" t="str">
        <f>I35</f>
        <v>太田</v>
      </c>
      <c r="AJ35" s="312">
        <v>0</v>
      </c>
      <c r="AK35" s="312">
        <v>1</v>
      </c>
      <c r="AL35" s="312">
        <v>1</v>
      </c>
      <c r="AM35" s="312">
        <f>Q35+Q37</f>
        <v>1</v>
      </c>
      <c r="AN35" s="312">
        <f>S35+S37</f>
        <v>3</v>
      </c>
      <c r="AO35" s="312">
        <f>AM35-AN35</f>
        <v>-2</v>
      </c>
      <c r="AP35" s="312">
        <f>AJ35*3+AL35*1</f>
        <v>1</v>
      </c>
      <c r="AQ35" s="322">
        <v>3</v>
      </c>
    </row>
    <row r="36" spans="2:43" ht="13.5">
      <c r="B36" s="242">
        <v>2</v>
      </c>
      <c r="C36" s="243"/>
      <c r="D36" s="246">
        <f>D35+"1:2０"</f>
        <v>0.45138888888888884</v>
      </c>
      <c r="E36" s="243"/>
      <c r="F36" s="243"/>
      <c r="G36" s="243"/>
      <c r="H36" s="243"/>
      <c r="I36" s="264" t="str">
        <f>AB35</f>
        <v>アンフィニ白</v>
      </c>
      <c r="J36" s="264"/>
      <c r="K36" s="264"/>
      <c r="L36" s="264"/>
      <c r="M36" s="264"/>
      <c r="N36" s="264"/>
      <c r="O36" s="265"/>
      <c r="P36" s="266"/>
      <c r="Q36" s="280">
        <v>0</v>
      </c>
      <c r="R36" s="478" t="s">
        <v>132</v>
      </c>
      <c r="S36" s="280">
        <v>0</v>
      </c>
      <c r="T36" s="266"/>
      <c r="U36" s="281" t="str">
        <f>U35</f>
        <v>瀬尻</v>
      </c>
      <c r="V36" s="281"/>
      <c r="W36" s="281"/>
      <c r="X36" s="281"/>
      <c r="Y36" s="281"/>
      <c r="Z36" s="281"/>
      <c r="AA36" s="281"/>
      <c r="AB36" s="295" t="str">
        <f>I35</f>
        <v>太田</v>
      </c>
      <c r="AC36" s="296"/>
      <c r="AD36" s="296"/>
      <c r="AE36" s="296"/>
      <c r="AF36" s="296"/>
      <c r="AG36" s="314"/>
      <c r="AI36" s="237" t="str">
        <f>I36</f>
        <v>アンフィニ白</v>
      </c>
      <c r="AJ36" s="312">
        <v>0</v>
      </c>
      <c r="AK36" s="312">
        <v>0</v>
      </c>
      <c r="AL36" s="312">
        <v>2</v>
      </c>
      <c r="AM36" s="312">
        <f>Q36+S37</f>
        <v>1</v>
      </c>
      <c r="AN36" s="312">
        <f>S36+Q37</f>
        <v>1</v>
      </c>
      <c r="AO36" s="312">
        <f>AM36-AN36</f>
        <v>0</v>
      </c>
      <c r="AP36" s="312">
        <f>AJ36*3+AL36*1</f>
        <v>2</v>
      </c>
      <c r="AQ36" s="322">
        <v>2</v>
      </c>
    </row>
    <row r="37" spans="2:43" ht="13.5">
      <c r="B37" s="247">
        <v>3</v>
      </c>
      <c r="C37" s="248"/>
      <c r="D37" s="249">
        <f>D36+"1：2０"</f>
        <v>0.5069444444444444</v>
      </c>
      <c r="E37" s="250"/>
      <c r="F37" s="250"/>
      <c r="G37" s="250"/>
      <c r="H37" s="250"/>
      <c r="I37" s="267" t="str">
        <f>I35</f>
        <v>太田</v>
      </c>
      <c r="J37" s="267"/>
      <c r="K37" s="267"/>
      <c r="L37" s="267"/>
      <c r="M37" s="267"/>
      <c r="N37" s="267"/>
      <c r="O37" s="268"/>
      <c r="P37" s="269"/>
      <c r="Q37" s="282">
        <v>1</v>
      </c>
      <c r="R37" s="479" t="s">
        <v>132</v>
      </c>
      <c r="S37" s="282">
        <v>1</v>
      </c>
      <c r="T37" s="269"/>
      <c r="U37" s="283" t="str">
        <f>AB35</f>
        <v>アンフィニ白</v>
      </c>
      <c r="V37" s="283"/>
      <c r="W37" s="283"/>
      <c r="X37" s="283"/>
      <c r="Y37" s="283"/>
      <c r="Z37" s="283"/>
      <c r="AA37" s="283"/>
      <c r="AB37" s="297" t="str">
        <f>U35</f>
        <v>瀬尻</v>
      </c>
      <c r="AC37" s="298"/>
      <c r="AD37" s="298"/>
      <c r="AE37" s="298"/>
      <c r="AF37" s="298"/>
      <c r="AG37" s="315"/>
      <c r="AI37" s="237" t="str">
        <f>U35</f>
        <v>瀬尻</v>
      </c>
      <c r="AJ37" s="312">
        <v>1</v>
      </c>
      <c r="AK37" s="312">
        <v>0</v>
      </c>
      <c r="AL37" s="312">
        <v>1</v>
      </c>
      <c r="AM37" s="312">
        <f>S35+S36</f>
        <v>2</v>
      </c>
      <c r="AN37" s="312">
        <f>Q35+Q36</f>
        <v>0</v>
      </c>
      <c r="AO37" s="312">
        <f>AM37-AN37</f>
        <v>2</v>
      </c>
      <c r="AP37" s="312">
        <f>AJ37*3+AL37*1</f>
        <v>4</v>
      </c>
      <c r="AQ37" s="322">
        <v>1</v>
      </c>
    </row>
    <row r="39" spans="2:16" ht="13.5">
      <c r="B39" s="237" t="s">
        <v>138</v>
      </c>
      <c r="N39"/>
      <c r="P39"/>
    </row>
    <row r="40" spans="2:43" ht="13.5">
      <c r="B40" s="251"/>
      <c r="C40" s="251"/>
      <c r="D40" s="251"/>
      <c r="E40" s="251"/>
      <c r="F40" s="239">
        <f>'２節'!X6</f>
        <v>45123</v>
      </c>
      <c r="G40" s="239"/>
      <c r="H40" s="239"/>
      <c r="I40" s="239"/>
      <c r="J40" s="239"/>
      <c r="K40" s="239"/>
      <c r="L40" s="251"/>
      <c r="M40" s="251"/>
      <c r="N40" s="251"/>
      <c r="O40" s="251"/>
      <c r="P40" s="251"/>
      <c r="Q40" s="251"/>
      <c r="R40" s="276" t="str">
        <f>'２節'!X5</f>
        <v>南帷子小</v>
      </c>
      <c r="S40" s="277"/>
      <c r="T40" s="277"/>
      <c r="U40" s="277"/>
      <c r="V40" s="277"/>
      <c r="W40" s="277"/>
      <c r="X40" s="284" t="s">
        <v>52</v>
      </c>
      <c r="Y40" s="251"/>
      <c r="Z40" s="251"/>
      <c r="AA40" s="251"/>
      <c r="AB40" s="291">
        <f>'２節'!X7</f>
        <v>0.3541666666666667</v>
      </c>
      <c r="AC40" s="292"/>
      <c r="AD40" s="292"/>
      <c r="AE40" s="292"/>
      <c r="AF40" s="251"/>
      <c r="AG40" s="251"/>
      <c r="AJ40" s="309" t="s">
        <v>120</v>
      </c>
      <c r="AK40" s="310" t="s">
        <v>121</v>
      </c>
      <c r="AL40" s="310" t="s">
        <v>122</v>
      </c>
      <c r="AM40" s="310" t="s">
        <v>123</v>
      </c>
      <c r="AN40" s="310" t="s">
        <v>124</v>
      </c>
      <c r="AO40" s="310" t="s">
        <v>125</v>
      </c>
      <c r="AP40" s="310" t="s">
        <v>126</v>
      </c>
      <c r="AQ40" s="310" t="s">
        <v>127</v>
      </c>
    </row>
    <row r="41" spans="2:42" ht="13.5">
      <c r="B41" s="240" t="s">
        <v>128</v>
      </c>
      <c r="C41" s="241"/>
      <c r="D41" s="241" t="s">
        <v>129</v>
      </c>
      <c r="E41" s="241"/>
      <c r="F41" s="241"/>
      <c r="G41" s="241"/>
      <c r="H41" s="241"/>
      <c r="I41" s="241" t="s">
        <v>130</v>
      </c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 t="s">
        <v>131</v>
      </c>
      <c r="AC41" s="241"/>
      <c r="AD41" s="241"/>
      <c r="AE41" s="241"/>
      <c r="AF41" s="241"/>
      <c r="AG41" s="311"/>
      <c r="AM41" s="312"/>
      <c r="AN41" s="312"/>
      <c r="AO41" s="312"/>
      <c r="AP41" s="312"/>
    </row>
    <row r="42" spans="2:43" ht="13.5">
      <c r="B42" s="242">
        <v>1</v>
      </c>
      <c r="C42" s="243"/>
      <c r="D42" s="244">
        <f>AB40</f>
        <v>0.3541666666666667</v>
      </c>
      <c r="E42" s="245"/>
      <c r="F42" s="245"/>
      <c r="G42" s="245"/>
      <c r="H42" s="245"/>
      <c r="I42" s="261" t="str">
        <f>'２節'!X9</f>
        <v>西可児</v>
      </c>
      <c r="J42" s="261"/>
      <c r="K42" s="261"/>
      <c r="L42" s="261"/>
      <c r="M42" s="261"/>
      <c r="N42" s="261"/>
      <c r="O42" s="262"/>
      <c r="P42" s="263"/>
      <c r="Q42" s="279">
        <v>3</v>
      </c>
      <c r="R42" s="477" t="s">
        <v>132</v>
      </c>
      <c r="S42" s="279">
        <v>0</v>
      </c>
      <c r="T42" s="263"/>
      <c r="U42" s="273" t="str">
        <f>'２節'!Z9</f>
        <v>コヴィーダ</v>
      </c>
      <c r="V42" s="273"/>
      <c r="W42" s="273"/>
      <c r="X42" s="273"/>
      <c r="Y42" s="273"/>
      <c r="Z42" s="273"/>
      <c r="AA42" s="273"/>
      <c r="AB42" s="293" t="str">
        <f>'２節'!Y9</f>
        <v>スカーボ</v>
      </c>
      <c r="AC42" s="294"/>
      <c r="AD42" s="294"/>
      <c r="AE42" s="294"/>
      <c r="AF42" s="294"/>
      <c r="AG42" s="313"/>
      <c r="AI42" s="237" t="str">
        <f>I42</f>
        <v>西可児</v>
      </c>
      <c r="AJ42" s="312">
        <v>0</v>
      </c>
      <c r="AK42" s="312">
        <v>0</v>
      </c>
      <c r="AL42" s="312">
        <v>0</v>
      </c>
      <c r="AM42" s="312">
        <f>Q42+Q44</f>
        <v>3</v>
      </c>
      <c r="AN42" s="312">
        <f>S42+S44</f>
        <v>1</v>
      </c>
      <c r="AO42" s="312">
        <f>AM42-AN42</f>
        <v>2</v>
      </c>
      <c r="AP42" s="312">
        <f>AJ42*3+AL42*1</f>
        <v>0</v>
      </c>
      <c r="AQ42" s="322">
        <v>2</v>
      </c>
    </row>
    <row r="43" spans="2:43" ht="13.5">
      <c r="B43" s="242">
        <v>2</v>
      </c>
      <c r="C43" s="243"/>
      <c r="D43" s="246">
        <f>D42+"1:2０"</f>
        <v>0.4097222222222222</v>
      </c>
      <c r="E43" s="243"/>
      <c r="F43" s="243"/>
      <c r="G43" s="243"/>
      <c r="H43" s="243"/>
      <c r="I43" s="264" t="str">
        <f>AB42</f>
        <v>スカーボ</v>
      </c>
      <c r="J43" s="264"/>
      <c r="K43" s="264"/>
      <c r="L43" s="264"/>
      <c r="M43" s="264"/>
      <c r="N43" s="264"/>
      <c r="O43" s="265"/>
      <c r="P43" s="266"/>
      <c r="Q43" s="280">
        <v>2</v>
      </c>
      <c r="R43" s="478" t="s">
        <v>132</v>
      </c>
      <c r="S43" s="280">
        <v>3</v>
      </c>
      <c r="T43" s="266"/>
      <c r="U43" s="281" t="str">
        <f>U42</f>
        <v>コヴィーダ</v>
      </c>
      <c r="V43" s="281"/>
      <c r="W43" s="281"/>
      <c r="X43" s="281"/>
      <c r="Y43" s="281"/>
      <c r="Z43" s="281"/>
      <c r="AA43" s="281"/>
      <c r="AB43" s="295" t="str">
        <f>I42</f>
        <v>西可児</v>
      </c>
      <c r="AC43" s="296"/>
      <c r="AD43" s="296"/>
      <c r="AE43" s="296"/>
      <c r="AF43" s="296"/>
      <c r="AG43" s="314"/>
      <c r="AI43" s="237" t="str">
        <f>AB42</f>
        <v>スカーボ</v>
      </c>
      <c r="AJ43" s="312">
        <v>0</v>
      </c>
      <c r="AK43" s="312">
        <v>0</v>
      </c>
      <c r="AL43" s="312">
        <v>0</v>
      </c>
      <c r="AM43" s="312">
        <f>Q43+S44</f>
        <v>3</v>
      </c>
      <c r="AN43" s="312">
        <f>S43+Q44</f>
        <v>3</v>
      </c>
      <c r="AO43" s="312">
        <f>AM43-AN43</f>
        <v>0</v>
      </c>
      <c r="AP43" s="312">
        <f>AJ43*3+AL43*1</f>
        <v>0</v>
      </c>
      <c r="AQ43" s="322">
        <v>1</v>
      </c>
    </row>
    <row r="44" spans="2:43" ht="13.5">
      <c r="B44" s="247">
        <v>3</v>
      </c>
      <c r="C44" s="248"/>
      <c r="D44" s="249">
        <f>D43+"1：2０"</f>
        <v>0.4652777777777778</v>
      </c>
      <c r="E44" s="250"/>
      <c r="F44" s="250"/>
      <c r="G44" s="250"/>
      <c r="H44" s="250"/>
      <c r="I44" s="270" t="str">
        <f>I42</f>
        <v>西可児</v>
      </c>
      <c r="J44" s="270"/>
      <c r="K44" s="270"/>
      <c r="L44" s="270"/>
      <c r="M44" s="270"/>
      <c r="N44" s="270"/>
      <c r="O44" s="271"/>
      <c r="P44" s="272"/>
      <c r="Q44" s="285">
        <v>0</v>
      </c>
      <c r="R44" s="480" t="s">
        <v>132</v>
      </c>
      <c r="S44" s="285">
        <v>1</v>
      </c>
      <c r="T44" s="272"/>
      <c r="U44" s="286" t="str">
        <f>AB42</f>
        <v>スカーボ</v>
      </c>
      <c r="V44" s="286"/>
      <c r="W44" s="286"/>
      <c r="X44" s="286"/>
      <c r="Y44" s="286"/>
      <c r="Z44" s="286"/>
      <c r="AA44" s="286"/>
      <c r="AB44" s="299" t="str">
        <f>U42</f>
        <v>コヴィーダ</v>
      </c>
      <c r="AC44" s="300"/>
      <c r="AD44" s="300"/>
      <c r="AE44" s="300"/>
      <c r="AF44" s="300"/>
      <c r="AG44" s="316"/>
      <c r="AI44" s="237" t="str">
        <f>U42</f>
        <v>コヴィーダ</v>
      </c>
      <c r="AJ44" s="312">
        <v>0</v>
      </c>
      <c r="AK44" s="312">
        <v>0</v>
      </c>
      <c r="AL44" s="312">
        <v>0</v>
      </c>
      <c r="AM44" s="312">
        <f>S42+S43</f>
        <v>3</v>
      </c>
      <c r="AN44" s="312">
        <f>Q42+Q43</f>
        <v>5</v>
      </c>
      <c r="AO44" s="312">
        <f>AM44-AN44</f>
        <v>-2</v>
      </c>
      <c r="AP44" s="312">
        <f>AJ44*3+AL44*1</f>
        <v>0</v>
      </c>
      <c r="AQ44" s="322">
        <v>3</v>
      </c>
    </row>
    <row r="45" ht="13.5">
      <c r="AK45" s="237" t="s">
        <v>139</v>
      </c>
    </row>
    <row r="46" spans="2:16" ht="13.5">
      <c r="B46" s="237" t="s">
        <v>140</v>
      </c>
      <c r="N46"/>
      <c r="P46"/>
    </row>
    <row r="47" spans="2:43" ht="13.5">
      <c r="B47" s="251"/>
      <c r="C47" s="251"/>
      <c r="D47" s="251"/>
      <c r="E47" s="251"/>
      <c r="F47" s="239">
        <f>'２節'!AA6</f>
        <v>45059</v>
      </c>
      <c r="G47" s="239"/>
      <c r="H47" s="239"/>
      <c r="I47" s="239"/>
      <c r="J47" s="239"/>
      <c r="K47" s="239"/>
      <c r="L47" s="251"/>
      <c r="M47" s="251"/>
      <c r="N47" s="251"/>
      <c r="O47" s="251"/>
      <c r="P47" s="251"/>
      <c r="Q47" s="251"/>
      <c r="R47" s="276" t="str">
        <f>'２節'!AA5</f>
        <v>坂祝総合</v>
      </c>
      <c r="S47" s="276"/>
      <c r="T47" s="276"/>
      <c r="U47" s="276"/>
      <c r="V47" s="276"/>
      <c r="W47" s="276"/>
      <c r="X47" s="284" t="s">
        <v>52</v>
      </c>
      <c r="Y47" s="251"/>
      <c r="Z47" s="251"/>
      <c r="AA47" s="251"/>
      <c r="AB47" s="291">
        <f>'２節'!AA7</f>
        <v>0.4166666666666667</v>
      </c>
      <c r="AC47" s="292"/>
      <c r="AD47" s="292"/>
      <c r="AE47" s="292"/>
      <c r="AF47" s="251"/>
      <c r="AG47" s="251"/>
      <c r="AJ47" s="309" t="s">
        <v>120</v>
      </c>
      <c r="AK47" s="310" t="s">
        <v>121</v>
      </c>
      <c r="AL47" s="310" t="s">
        <v>122</v>
      </c>
      <c r="AM47" s="310" t="s">
        <v>123</v>
      </c>
      <c r="AN47" s="310" t="s">
        <v>124</v>
      </c>
      <c r="AO47" s="310" t="s">
        <v>125</v>
      </c>
      <c r="AP47" s="310" t="s">
        <v>126</v>
      </c>
      <c r="AQ47" s="310" t="s">
        <v>127</v>
      </c>
    </row>
    <row r="48" spans="2:42" ht="13.5">
      <c r="B48" s="252" t="s">
        <v>128</v>
      </c>
      <c r="C48" s="253"/>
      <c r="D48" s="254" t="s">
        <v>129</v>
      </c>
      <c r="E48" s="255"/>
      <c r="F48" s="255"/>
      <c r="G48" s="255"/>
      <c r="H48" s="253"/>
      <c r="I48" s="254" t="s">
        <v>130</v>
      </c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3"/>
      <c r="AB48" s="254" t="s">
        <v>131</v>
      </c>
      <c r="AC48" s="255"/>
      <c r="AD48" s="255"/>
      <c r="AE48" s="255"/>
      <c r="AF48" s="255"/>
      <c r="AG48" s="317"/>
      <c r="AM48" s="312"/>
      <c r="AN48" s="312"/>
      <c r="AO48" s="312"/>
      <c r="AP48" s="312"/>
    </row>
    <row r="49" spans="2:43" ht="13.5">
      <c r="B49" s="242">
        <v>1</v>
      </c>
      <c r="C49" s="243"/>
      <c r="D49" s="244">
        <f>AB47</f>
        <v>0.4166666666666667</v>
      </c>
      <c r="E49" s="245"/>
      <c r="F49" s="245"/>
      <c r="G49" s="245"/>
      <c r="H49" s="245"/>
      <c r="I49" s="273" t="str">
        <f>'２節'!AA9</f>
        <v>金竜</v>
      </c>
      <c r="J49" s="273"/>
      <c r="K49" s="273"/>
      <c r="L49" s="273"/>
      <c r="M49" s="273"/>
      <c r="N49" s="273"/>
      <c r="O49" s="273"/>
      <c r="P49" s="263"/>
      <c r="Q49" s="279">
        <v>0</v>
      </c>
      <c r="R49" s="477" t="s">
        <v>132</v>
      </c>
      <c r="S49" s="279">
        <v>2</v>
      </c>
      <c r="T49" s="263"/>
      <c r="U49" s="281" t="str">
        <f>'２節'!AC9</f>
        <v>坂祝</v>
      </c>
      <c r="V49" s="281"/>
      <c r="W49" s="281"/>
      <c r="X49" s="281"/>
      <c r="Y49" s="281"/>
      <c r="Z49" s="281"/>
      <c r="AA49" s="274"/>
      <c r="AB49" s="301" t="str">
        <f>'２節'!AB9</f>
        <v>中部</v>
      </c>
      <c r="AC49" s="302"/>
      <c r="AD49" s="302"/>
      <c r="AE49" s="302"/>
      <c r="AF49" s="302"/>
      <c r="AG49" s="318"/>
      <c r="AH49" s="308"/>
      <c r="AI49" s="237" t="str">
        <f>I49</f>
        <v>金竜</v>
      </c>
      <c r="AJ49" s="312">
        <v>0</v>
      </c>
      <c r="AK49" s="312">
        <v>2</v>
      </c>
      <c r="AL49" s="312">
        <v>0</v>
      </c>
      <c r="AM49" s="312">
        <f>Q49+Q51</f>
        <v>2</v>
      </c>
      <c r="AN49" s="312">
        <f>S49+S51</f>
        <v>5</v>
      </c>
      <c r="AO49" s="312">
        <f>AM49-AN49</f>
        <v>-3</v>
      </c>
      <c r="AP49" s="312">
        <f>AJ49*3+AL49*1</f>
        <v>0</v>
      </c>
      <c r="AQ49" s="322">
        <v>3</v>
      </c>
    </row>
    <row r="50" spans="2:43" ht="13.5">
      <c r="B50" s="242">
        <v>2</v>
      </c>
      <c r="C50" s="243"/>
      <c r="D50" s="246">
        <f>D49+"1:2０"</f>
        <v>0.4722222222222222</v>
      </c>
      <c r="E50" s="243"/>
      <c r="F50" s="243"/>
      <c r="G50" s="243"/>
      <c r="H50" s="243"/>
      <c r="I50" s="261" t="str">
        <f>AB49</f>
        <v>中部</v>
      </c>
      <c r="J50" s="261"/>
      <c r="K50" s="261"/>
      <c r="L50" s="261"/>
      <c r="M50" s="261"/>
      <c r="N50" s="261"/>
      <c r="O50" s="262"/>
      <c r="P50" s="266"/>
      <c r="Q50" s="280">
        <v>1</v>
      </c>
      <c r="R50" s="478" t="s">
        <v>132</v>
      </c>
      <c r="S50" s="280">
        <v>0</v>
      </c>
      <c r="T50" s="266"/>
      <c r="U50" s="274" t="str">
        <f>U49</f>
        <v>坂祝</v>
      </c>
      <c r="V50" s="264"/>
      <c r="W50" s="264"/>
      <c r="X50" s="264"/>
      <c r="Y50" s="264"/>
      <c r="Z50" s="264"/>
      <c r="AA50" s="264"/>
      <c r="AB50" s="301" t="str">
        <f>I49</f>
        <v>金竜</v>
      </c>
      <c r="AC50" s="302"/>
      <c r="AD50" s="302"/>
      <c r="AE50" s="302"/>
      <c r="AF50" s="302"/>
      <c r="AG50" s="318"/>
      <c r="AH50" s="308"/>
      <c r="AI50" s="237" t="str">
        <f>AB49</f>
        <v>中部</v>
      </c>
      <c r="AJ50" s="312">
        <v>2</v>
      </c>
      <c r="AK50" s="312">
        <v>0</v>
      </c>
      <c r="AL50" s="312">
        <v>0</v>
      </c>
      <c r="AM50" s="312">
        <f>Q50+S51</f>
        <v>4</v>
      </c>
      <c r="AN50" s="312">
        <f>S50+Q51</f>
        <v>2</v>
      </c>
      <c r="AO50" s="312">
        <f>AM50-AN50</f>
        <v>2</v>
      </c>
      <c r="AP50" s="312">
        <f>AJ50*3+AL50*1</f>
        <v>6</v>
      </c>
      <c r="AQ50" s="322">
        <v>1</v>
      </c>
    </row>
    <row r="51" spans="2:43" ht="13.5">
      <c r="B51" s="247">
        <v>3</v>
      </c>
      <c r="C51" s="248"/>
      <c r="D51" s="249">
        <f>D50+"1：2０"</f>
        <v>0.5277777777777778</v>
      </c>
      <c r="E51" s="250"/>
      <c r="F51" s="250"/>
      <c r="G51" s="250"/>
      <c r="H51" s="250"/>
      <c r="I51" s="270" t="str">
        <f>I49</f>
        <v>金竜</v>
      </c>
      <c r="J51" s="270"/>
      <c r="K51" s="270"/>
      <c r="L51" s="270"/>
      <c r="M51" s="270"/>
      <c r="N51" s="270"/>
      <c r="O51" s="271"/>
      <c r="P51" s="272"/>
      <c r="Q51" s="285">
        <v>2</v>
      </c>
      <c r="R51" s="480" t="s">
        <v>132</v>
      </c>
      <c r="S51" s="285">
        <v>3</v>
      </c>
      <c r="T51" s="272"/>
      <c r="U51" s="286" t="str">
        <f>AB49</f>
        <v>中部</v>
      </c>
      <c r="V51" s="286"/>
      <c r="W51" s="286"/>
      <c r="X51" s="286"/>
      <c r="Y51" s="286"/>
      <c r="Z51" s="286"/>
      <c r="AA51" s="286"/>
      <c r="AB51" s="303" t="str">
        <f>U49</f>
        <v>坂祝</v>
      </c>
      <c r="AC51" s="304"/>
      <c r="AD51" s="304"/>
      <c r="AE51" s="304"/>
      <c r="AF51" s="304"/>
      <c r="AG51" s="319"/>
      <c r="AH51" s="308"/>
      <c r="AI51" s="237" t="str">
        <f>U49</f>
        <v>坂祝</v>
      </c>
      <c r="AJ51" s="312">
        <v>1</v>
      </c>
      <c r="AK51" s="312">
        <v>1</v>
      </c>
      <c r="AL51" s="312">
        <v>0</v>
      </c>
      <c r="AM51" s="312">
        <f>S49+S50</f>
        <v>2</v>
      </c>
      <c r="AN51" s="312">
        <f>Q49+Q50</f>
        <v>1</v>
      </c>
      <c r="AO51" s="312">
        <f>AM51-AN51</f>
        <v>1</v>
      </c>
      <c r="AP51" s="312">
        <f>AJ51*3+AL51*1</f>
        <v>3</v>
      </c>
      <c r="AQ51" s="322">
        <v>2</v>
      </c>
    </row>
    <row r="53" spans="2:34" ht="13.5">
      <c r="B53" s="237" t="s">
        <v>141</v>
      </c>
      <c r="AB53" s="305"/>
      <c r="AC53" s="305"/>
      <c r="AD53" s="305"/>
      <c r="AE53" s="305"/>
      <c r="AF53" s="305"/>
      <c r="AG53" s="305"/>
      <c r="AH53" s="305"/>
    </row>
    <row r="54" spans="5:44" ht="13.5">
      <c r="E54" s="237"/>
      <c r="F54" s="256">
        <f>'２節'!AD6</f>
        <v>45052</v>
      </c>
      <c r="G54" s="257"/>
      <c r="H54" s="257"/>
      <c r="I54" s="257"/>
      <c r="J54" s="257"/>
      <c r="K54" s="257"/>
      <c r="L54" s="257"/>
      <c r="R54" s="257" t="str">
        <f>'２節'!AD5</f>
        <v>肥田瀬北</v>
      </c>
      <c r="S54" s="257"/>
      <c r="T54" s="257"/>
      <c r="U54" s="257"/>
      <c r="V54" s="257"/>
      <c r="W54" s="257"/>
      <c r="X54" s="287" t="s">
        <v>74</v>
      </c>
      <c r="AB54" s="291">
        <f>'２節'!AD7</f>
        <v>0.3958333333333333</v>
      </c>
      <c r="AC54" s="292"/>
      <c r="AD54" s="292"/>
      <c r="AE54" s="292"/>
      <c r="AG54" s="305"/>
      <c r="AH54" s="305"/>
      <c r="AJ54" s="309" t="s">
        <v>120</v>
      </c>
      <c r="AK54" s="310" t="s">
        <v>121</v>
      </c>
      <c r="AL54" s="310" t="s">
        <v>122</v>
      </c>
      <c r="AM54" s="310" t="s">
        <v>123</v>
      </c>
      <c r="AN54" s="310" t="s">
        <v>124</v>
      </c>
      <c r="AO54" s="310" t="s">
        <v>125</v>
      </c>
      <c r="AP54" s="310" t="s">
        <v>126</v>
      </c>
      <c r="AQ54" s="310" t="s">
        <v>127</v>
      </c>
      <c r="AR54" s="237"/>
    </row>
    <row r="55" spans="2:34" ht="13.5">
      <c r="B55" s="240" t="s">
        <v>128</v>
      </c>
      <c r="C55" s="241"/>
      <c r="D55" s="241" t="s">
        <v>129</v>
      </c>
      <c r="E55" s="241"/>
      <c r="F55" s="241"/>
      <c r="G55" s="241"/>
      <c r="H55" s="241"/>
      <c r="I55" s="241" t="s">
        <v>130</v>
      </c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306" t="s">
        <v>131</v>
      </c>
      <c r="AC55" s="307"/>
      <c r="AD55" s="307"/>
      <c r="AE55" s="307"/>
      <c r="AF55" s="307"/>
      <c r="AG55" s="320"/>
      <c r="AH55" s="321"/>
    </row>
    <row r="56" spans="2:43" ht="12.75" customHeight="1">
      <c r="B56" s="242">
        <v>1</v>
      </c>
      <c r="C56" s="243"/>
      <c r="D56" s="244">
        <f>AB54</f>
        <v>0.3958333333333333</v>
      </c>
      <c r="E56" s="245"/>
      <c r="F56" s="245"/>
      <c r="G56" s="245"/>
      <c r="H56" s="245"/>
      <c r="I56" s="273" t="str">
        <f>'２節'!AE9</f>
        <v>安桜</v>
      </c>
      <c r="J56" s="273"/>
      <c r="K56" s="273"/>
      <c r="L56" s="273"/>
      <c r="M56" s="273"/>
      <c r="N56" s="273"/>
      <c r="O56" s="273"/>
      <c r="P56" s="263"/>
      <c r="Q56" s="279">
        <v>3</v>
      </c>
      <c r="R56" s="477" t="s">
        <v>132</v>
      </c>
      <c r="S56" s="279">
        <v>0</v>
      </c>
      <c r="T56" s="263"/>
      <c r="U56" s="273" t="str">
        <f>'２節'!AF9</f>
        <v>下有知</v>
      </c>
      <c r="V56" s="273"/>
      <c r="W56" s="273"/>
      <c r="X56" s="273"/>
      <c r="Y56" s="273"/>
      <c r="Z56" s="273"/>
      <c r="AA56" s="273"/>
      <c r="AB56" s="301" t="str">
        <f>U57</f>
        <v>関さくら</v>
      </c>
      <c r="AC56" s="302"/>
      <c r="AD56" s="302"/>
      <c r="AE56" s="302"/>
      <c r="AF56" s="302"/>
      <c r="AG56" s="318"/>
      <c r="AH56" s="308"/>
      <c r="AI56" s="237" t="str">
        <f>I57</f>
        <v>ティグレイ</v>
      </c>
      <c r="AJ56" s="312">
        <v>0</v>
      </c>
      <c r="AK56" s="312">
        <v>0</v>
      </c>
      <c r="AL56" s="312">
        <v>0</v>
      </c>
      <c r="AM56" s="312">
        <f>Q57+Q59</f>
        <v>6</v>
      </c>
      <c r="AN56" s="312">
        <f>S57+S59</f>
        <v>0</v>
      </c>
      <c r="AO56" s="312">
        <f>AM56-AN56</f>
        <v>6</v>
      </c>
      <c r="AP56" s="312">
        <f>AJ56*3+AL56*1</f>
        <v>0</v>
      </c>
      <c r="AQ56" s="322">
        <v>1</v>
      </c>
    </row>
    <row r="57" spans="2:43" ht="12.75" customHeight="1">
      <c r="B57" s="242">
        <v>2</v>
      </c>
      <c r="C57" s="243"/>
      <c r="D57" s="246">
        <f>D56+"1:0０"</f>
        <v>0.4375</v>
      </c>
      <c r="E57" s="243"/>
      <c r="F57" s="243"/>
      <c r="G57" s="243"/>
      <c r="H57" s="243"/>
      <c r="I57" s="273" t="str">
        <f>'２節'!AD9</f>
        <v>ティグレイ</v>
      </c>
      <c r="J57" s="273"/>
      <c r="K57" s="273"/>
      <c r="L57" s="273"/>
      <c r="M57" s="273"/>
      <c r="N57" s="273"/>
      <c r="O57" s="273"/>
      <c r="P57" s="266"/>
      <c r="Q57" s="280">
        <v>5</v>
      </c>
      <c r="R57" s="478" t="s">
        <v>132</v>
      </c>
      <c r="S57" s="280">
        <v>0</v>
      </c>
      <c r="T57" s="266"/>
      <c r="U57" s="273" t="str">
        <f>'２節'!AG9</f>
        <v>関さくら</v>
      </c>
      <c r="V57" s="273"/>
      <c r="W57" s="273"/>
      <c r="X57" s="273"/>
      <c r="Y57" s="273"/>
      <c r="Z57" s="273"/>
      <c r="AA57" s="273"/>
      <c r="AB57" s="301" t="str">
        <f>I56</f>
        <v>安桜</v>
      </c>
      <c r="AC57" s="302"/>
      <c r="AD57" s="302"/>
      <c r="AE57" s="302"/>
      <c r="AF57" s="302"/>
      <c r="AG57" s="318"/>
      <c r="AH57" s="308"/>
      <c r="AI57" s="237" t="str">
        <f>I56</f>
        <v>安桜</v>
      </c>
      <c r="AJ57" s="312">
        <v>0</v>
      </c>
      <c r="AK57" s="312">
        <v>0</v>
      </c>
      <c r="AL57" s="312">
        <v>0</v>
      </c>
      <c r="AM57" s="312">
        <f>Q56+S59</f>
        <v>3</v>
      </c>
      <c r="AN57" s="312">
        <f>S56+Q59</f>
        <v>1</v>
      </c>
      <c r="AO57" s="312">
        <f>AM57-AN57</f>
        <v>2</v>
      </c>
      <c r="AP57" s="312">
        <f>AJ57*3+AL57*1</f>
        <v>0</v>
      </c>
      <c r="AQ57" s="322">
        <v>2</v>
      </c>
    </row>
    <row r="58" spans="2:43" ht="12.75" customHeight="1">
      <c r="B58" s="242">
        <v>3</v>
      </c>
      <c r="C58" s="243"/>
      <c r="D58" s="246">
        <f>D57+"1:2０"</f>
        <v>0.4930555555555556</v>
      </c>
      <c r="E58" s="243"/>
      <c r="F58" s="243"/>
      <c r="G58" s="243"/>
      <c r="H58" s="243"/>
      <c r="I58" s="274" t="str">
        <f>U56</f>
        <v>下有知</v>
      </c>
      <c r="J58" s="264"/>
      <c r="K58" s="264"/>
      <c r="L58" s="264"/>
      <c r="M58" s="264"/>
      <c r="N58" s="264"/>
      <c r="O58" s="264"/>
      <c r="P58" s="266"/>
      <c r="Q58" s="280">
        <v>1</v>
      </c>
      <c r="R58" s="478" t="s">
        <v>132</v>
      </c>
      <c r="S58" s="280">
        <v>0</v>
      </c>
      <c r="T58" s="266"/>
      <c r="U58" s="274" t="str">
        <f>U57</f>
        <v>関さくら</v>
      </c>
      <c r="V58" s="264"/>
      <c r="W58" s="264"/>
      <c r="X58" s="264"/>
      <c r="Y58" s="264"/>
      <c r="Z58" s="264"/>
      <c r="AA58" s="264"/>
      <c r="AB58" s="301" t="str">
        <f>I57</f>
        <v>ティグレイ</v>
      </c>
      <c r="AC58" s="302"/>
      <c r="AD58" s="302"/>
      <c r="AE58" s="302"/>
      <c r="AF58" s="302"/>
      <c r="AG58" s="318"/>
      <c r="AH58" s="308"/>
      <c r="AI58" s="237" t="str">
        <f>U56</f>
        <v>下有知</v>
      </c>
      <c r="AJ58" s="312">
        <v>0</v>
      </c>
      <c r="AK58" s="312">
        <v>0</v>
      </c>
      <c r="AL58" s="312">
        <v>0</v>
      </c>
      <c r="AM58" s="312">
        <f>S56+Q58</f>
        <v>1</v>
      </c>
      <c r="AN58" s="312">
        <f>Q56+S58</f>
        <v>3</v>
      </c>
      <c r="AO58" s="312">
        <f>AM58-AN58</f>
        <v>-2</v>
      </c>
      <c r="AP58" s="312">
        <f>AJ58*3+AL58*1</f>
        <v>0</v>
      </c>
      <c r="AQ58" s="322">
        <v>3</v>
      </c>
    </row>
    <row r="59" spans="2:43" ht="12.75" customHeight="1">
      <c r="B59" s="247">
        <v>4</v>
      </c>
      <c r="C59" s="248"/>
      <c r="D59" s="249">
        <f>D57+"2：2０"</f>
        <v>0.5347222222222222</v>
      </c>
      <c r="E59" s="250"/>
      <c r="F59" s="250"/>
      <c r="G59" s="250"/>
      <c r="H59" s="250"/>
      <c r="I59" s="270" t="str">
        <f>I57</f>
        <v>ティグレイ</v>
      </c>
      <c r="J59" s="270"/>
      <c r="K59" s="270"/>
      <c r="L59" s="270"/>
      <c r="M59" s="270"/>
      <c r="N59" s="270"/>
      <c r="O59" s="270"/>
      <c r="P59" s="272"/>
      <c r="Q59" s="285">
        <v>1</v>
      </c>
      <c r="R59" s="480" t="s">
        <v>132</v>
      </c>
      <c r="S59" s="285">
        <v>0</v>
      </c>
      <c r="T59" s="272"/>
      <c r="U59" s="288" t="str">
        <f>I56</f>
        <v>安桜</v>
      </c>
      <c r="V59" s="270"/>
      <c r="W59" s="270"/>
      <c r="X59" s="270"/>
      <c r="Y59" s="270"/>
      <c r="Z59" s="270"/>
      <c r="AA59" s="270"/>
      <c r="AB59" s="303" t="str">
        <f>U56</f>
        <v>下有知</v>
      </c>
      <c r="AC59" s="304"/>
      <c r="AD59" s="304"/>
      <c r="AE59" s="304"/>
      <c r="AF59" s="304"/>
      <c r="AG59" s="319"/>
      <c r="AH59" s="308"/>
      <c r="AI59" s="237" t="str">
        <f>U57</f>
        <v>関さくら</v>
      </c>
      <c r="AJ59" s="312">
        <v>0</v>
      </c>
      <c r="AK59" s="312">
        <v>0</v>
      </c>
      <c r="AL59" s="312">
        <v>0</v>
      </c>
      <c r="AM59" s="312">
        <f>S57+S58</f>
        <v>0</v>
      </c>
      <c r="AN59" s="312">
        <f>Q57+Q58</f>
        <v>6</v>
      </c>
      <c r="AO59" s="312">
        <f>AM59-AN59</f>
        <v>-6</v>
      </c>
      <c r="AP59" s="312">
        <f>AJ59*3+AL59*1</f>
        <v>0</v>
      </c>
      <c r="AQ59" s="322">
        <v>4</v>
      </c>
    </row>
    <row r="60" spans="2:34" ht="13.5">
      <c r="B60" s="258"/>
      <c r="C60" s="258"/>
      <c r="D60" s="259"/>
      <c r="E60" s="259"/>
      <c r="F60" s="259"/>
      <c r="G60" s="259"/>
      <c r="H60" s="259"/>
      <c r="I60" s="273"/>
      <c r="J60" s="273"/>
      <c r="K60" s="273"/>
      <c r="L60" s="273"/>
      <c r="M60" s="273"/>
      <c r="N60" s="273"/>
      <c r="O60" s="273"/>
      <c r="P60" s="263"/>
      <c r="Q60" s="289"/>
      <c r="R60" s="289"/>
      <c r="S60" s="289"/>
      <c r="T60" s="263"/>
      <c r="U60" s="273"/>
      <c r="V60" s="273"/>
      <c r="W60" s="273"/>
      <c r="X60" s="273"/>
      <c r="Y60" s="273"/>
      <c r="Z60" s="273"/>
      <c r="AA60" s="273"/>
      <c r="AB60" s="308"/>
      <c r="AC60" s="308"/>
      <c r="AD60" s="308"/>
      <c r="AE60" s="308"/>
      <c r="AF60" s="308"/>
      <c r="AG60" s="308"/>
      <c r="AH60" s="308"/>
    </row>
    <row r="61" spans="1:43" ht="13.5">
      <c r="A61" s="260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</row>
    <row r="62" spans="1:43" ht="13.5">
      <c r="A62" s="260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</row>
    <row r="63" spans="1:43" ht="13.5">
      <c r="A63" s="260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</row>
    <row r="64" spans="1:43" ht="13.5">
      <c r="A64" s="260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</row>
    <row r="65" spans="1:43" ht="13.5">
      <c r="A65" s="260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</row>
    <row r="66" spans="1:43" ht="13.5">
      <c r="A66" s="260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</row>
    <row r="67" spans="1:43" ht="13.5">
      <c r="A67" s="260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</row>
    <row r="68" spans="2:34" ht="13.5">
      <c r="B68" s="258"/>
      <c r="C68" s="258"/>
      <c r="D68" s="259"/>
      <c r="E68" s="259"/>
      <c r="F68" s="259"/>
      <c r="G68" s="259"/>
      <c r="H68" s="259"/>
      <c r="I68" s="273"/>
      <c r="J68" s="273"/>
      <c r="K68" s="273"/>
      <c r="L68" s="273"/>
      <c r="M68" s="273"/>
      <c r="N68" s="273"/>
      <c r="O68" s="273"/>
      <c r="P68" s="263"/>
      <c r="Q68" s="289"/>
      <c r="R68" s="289"/>
      <c r="S68" s="289"/>
      <c r="T68" s="263"/>
      <c r="U68" s="273"/>
      <c r="V68" s="273"/>
      <c r="W68" s="273"/>
      <c r="X68" s="273"/>
      <c r="Y68" s="273"/>
      <c r="Z68" s="273"/>
      <c r="AA68" s="273"/>
      <c r="AB68" s="308"/>
      <c r="AC68" s="308"/>
      <c r="AD68" s="308"/>
      <c r="AE68" s="308"/>
      <c r="AF68" s="308"/>
      <c r="AG68" s="308"/>
      <c r="AH68" s="308"/>
    </row>
    <row r="69" spans="2:34" ht="13.5">
      <c r="B69" s="258"/>
      <c r="C69" s="258"/>
      <c r="D69" s="259"/>
      <c r="E69" s="259"/>
      <c r="F69" s="259"/>
      <c r="G69" s="259"/>
      <c r="H69" s="259"/>
      <c r="I69" s="273"/>
      <c r="J69" s="273"/>
      <c r="K69" s="273"/>
      <c r="L69" s="273"/>
      <c r="M69" s="273"/>
      <c r="N69" s="273"/>
      <c r="O69" s="273"/>
      <c r="P69" s="263"/>
      <c r="Q69" s="289"/>
      <c r="R69" s="289"/>
      <c r="S69" s="289"/>
      <c r="T69" s="263"/>
      <c r="U69" s="273"/>
      <c r="V69" s="273"/>
      <c r="W69" s="273"/>
      <c r="X69" s="273"/>
      <c r="Y69" s="273"/>
      <c r="Z69" s="273"/>
      <c r="AA69" s="273"/>
      <c r="AB69" s="308"/>
      <c r="AC69" s="308"/>
      <c r="AD69" s="308"/>
      <c r="AE69" s="308"/>
      <c r="AF69" s="308"/>
      <c r="AG69" s="308"/>
      <c r="AH69" s="308"/>
    </row>
    <row r="70" spans="2:34" ht="13.5">
      <c r="B70" s="258"/>
      <c r="C70" s="258"/>
      <c r="D70" s="259"/>
      <c r="E70" s="259"/>
      <c r="F70" s="259"/>
      <c r="G70" s="259"/>
      <c r="H70" s="259"/>
      <c r="I70" s="273"/>
      <c r="J70" s="273"/>
      <c r="K70" s="273"/>
      <c r="L70" s="273"/>
      <c r="M70" s="273"/>
      <c r="N70" s="273"/>
      <c r="O70" s="273"/>
      <c r="P70" s="263"/>
      <c r="Q70" s="289"/>
      <c r="R70" s="289"/>
      <c r="S70" s="289"/>
      <c r="T70" s="263"/>
      <c r="U70" s="273"/>
      <c r="V70" s="273"/>
      <c r="W70" s="273"/>
      <c r="X70" s="273"/>
      <c r="Y70" s="273"/>
      <c r="Z70" s="273"/>
      <c r="AA70" s="273"/>
      <c r="AB70" s="308"/>
      <c r="AC70" s="308"/>
      <c r="AD70" s="308"/>
      <c r="AE70" s="308"/>
      <c r="AF70" s="308"/>
      <c r="AG70" s="308"/>
      <c r="AH70" s="308"/>
    </row>
  </sheetData>
  <sheetProtection/>
  <mergeCells count="185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B24:AG24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B31:AG31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50"/>
  <sheetViews>
    <sheetView workbookViewId="0" topLeftCell="A4">
      <selection activeCell="U8" sqref="U8"/>
    </sheetView>
  </sheetViews>
  <sheetFormatPr defaultColWidth="2.50390625" defaultRowHeight="13.5"/>
  <cols>
    <col min="1" max="8" width="2.50390625" style="323" customWidth="1"/>
    <col min="9" max="50" width="4.25390625" style="323" customWidth="1"/>
    <col min="51" max="51" width="2.50390625" style="323" customWidth="1"/>
    <col min="52" max="16384" width="2.50390625" style="323" customWidth="1"/>
  </cols>
  <sheetData>
    <row r="1" spans="1:32" ht="13.5" customHeight="1">
      <c r="A1" s="324" t="s">
        <v>154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</row>
    <row r="2" spans="1:41" ht="13.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409">
        <v>43261</v>
      </c>
      <c r="AH2" s="409"/>
      <c r="AI2" s="409"/>
      <c r="AJ2" s="409"/>
      <c r="AK2" s="409"/>
      <c r="AL2" s="409"/>
      <c r="AM2" s="323" t="s">
        <v>66</v>
      </c>
      <c r="AN2" s="410"/>
      <c r="AO2" s="410"/>
    </row>
    <row r="3" spans="2:43" ht="14.25">
      <c r="B3" s="325"/>
      <c r="C3" s="325"/>
      <c r="D3" s="325"/>
      <c r="E3" s="326" t="s">
        <v>68</v>
      </c>
      <c r="F3" s="326"/>
      <c r="G3" s="326"/>
      <c r="H3" s="326"/>
      <c r="I3" s="323" t="s">
        <v>143</v>
      </c>
      <c r="AH3" s="411"/>
      <c r="AI3" s="411"/>
      <c r="AJ3" s="411"/>
      <c r="AK3" s="411"/>
      <c r="AM3" s="367"/>
      <c r="AN3" s="412"/>
      <c r="AO3" s="412"/>
      <c r="AQ3" s="410"/>
    </row>
    <row r="4" spans="2:40" ht="14.25">
      <c r="B4" s="325"/>
      <c r="C4" s="325"/>
      <c r="D4" s="325"/>
      <c r="E4" s="326"/>
      <c r="F4" s="326"/>
      <c r="G4" s="326"/>
      <c r="H4" s="326"/>
      <c r="I4" s="331" t="s">
        <v>68</v>
      </c>
      <c r="J4" s="332"/>
      <c r="K4" s="333"/>
      <c r="L4" s="331" t="s">
        <v>69</v>
      </c>
      <c r="M4" s="332"/>
      <c r="N4" s="333"/>
      <c r="O4" s="331" t="s">
        <v>70</v>
      </c>
      <c r="P4" s="332"/>
      <c r="Q4" s="332"/>
      <c r="R4" s="331" t="s">
        <v>71</v>
      </c>
      <c r="S4" s="332"/>
      <c r="T4" s="332"/>
      <c r="U4" s="370" t="s">
        <v>72</v>
      </c>
      <c r="V4" s="371"/>
      <c r="W4" s="371"/>
      <c r="X4" s="331" t="s">
        <v>73</v>
      </c>
      <c r="Y4" s="332"/>
      <c r="Z4" s="332"/>
      <c r="AA4" s="331" t="s">
        <v>74</v>
      </c>
      <c r="AB4" s="332"/>
      <c r="AC4" s="333"/>
      <c r="AD4" s="332" t="s">
        <v>75</v>
      </c>
      <c r="AE4" s="332"/>
      <c r="AF4" s="332"/>
      <c r="AG4" s="332"/>
      <c r="AH4" s="413"/>
      <c r="AI4" s="411"/>
      <c r="AJ4" s="411"/>
      <c r="AK4" s="411"/>
      <c r="AL4" s="414"/>
      <c r="AM4" s="415"/>
      <c r="AN4" s="323" t="s">
        <v>76</v>
      </c>
    </row>
    <row r="5" spans="3:40" ht="13.5" customHeight="1">
      <c r="C5" s="327" t="s">
        <v>77</v>
      </c>
      <c r="D5" s="327"/>
      <c r="E5" s="327"/>
      <c r="F5" s="327"/>
      <c r="G5" s="327"/>
      <c r="H5" s="327"/>
      <c r="I5" s="334" t="s">
        <v>79</v>
      </c>
      <c r="J5" s="335"/>
      <c r="K5" s="336"/>
      <c r="L5" s="372" t="s">
        <v>80</v>
      </c>
      <c r="M5" s="373"/>
      <c r="N5" s="374"/>
      <c r="O5" s="334" t="s">
        <v>155</v>
      </c>
      <c r="P5" s="337"/>
      <c r="Q5" s="335"/>
      <c r="R5" s="372" t="s">
        <v>80</v>
      </c>
      <c r="S5" s="373"/>
      <c r="T5" s="374"/>
      <c r="U5" s="372" t="s">
        <v>156</v>
      </c>
      <c r="V5" s="373"/>
      <c r="W5" s="374"/>
      <c r="X5" s="375" t="s">
        <v>157</v>
      </c>
      <c r="Y5" s="387"/>
      <c r="Z5" s="387"/>
      <c r="AA5" s="375" t="s">
        <v>147</v>
      </c>
      <c r="AB5" s="387"/>
      <c r="AC5" s="388"/>
      <c r="AD5" s="446" t="s">
        <v>158</v>
      </c>
      <c r="AE5" s="387"/>
      <c r="AF5" s="387"/>
      <c r="AG5" s="387"/>
      <c r="AH5" s="413"/>
      <c r="AI5" s="411"/>
      <c r="AJ5" s="411"/>
      <c r="AK5" s="411"/>
      <c r="AL5" s="414"/>
      <c r="AM5" s="367"/>
      <c r="AN5" s="416" t="s">
        <v>86</v>
      </c>
    </row>
    <row r="6" spans="3:40" ht="13.5" customHeight="1">
      <c r="C6" s="327" t="s">
        <v>87</v>
      </c>
      <c r="D6" s="327"/>
      <c r="E6" s="327"/>
      <c r="F6" s="327"/>
      <c r="G6" s="327"/>
      <c r="H6" s="327"/>
      <c r="I6" s="338">
        <v>45066</v>
      </c>
      <c r="J6" s="339"/>
      <c r="K6" s="340"/>
      <c r="L6" s="338">
        <v>45066</v>
      </c>
      <c r="M6" s="339"/>
      <c r="N6" s="340"/>
      <c r="O6" s="338">
        <v>45067</v>
      </c>
      <c r="P6" s="339"/>
      <c r="Q6" s="340"/>
      <c r="R6" s="338">
        <v>45066</v>
      </c>
      <c r="S6" s="339"/>
      <c r="T6" s="340"/>
      <c r="U6" s="338">
        <v>45066</v>
      </c>
      <c r="V6" s="339"/>
      <c r="W6" s="340"/>
      <c r="X6" s="338">
        <v>45066</v>
      </c>
      <c r="Y6" s="339"/>
      <c r="Z6" s="340"/>
      <c r="AA6" s="338">
        <v>45066</v>
      </c>
      <c r="AB6" s="339"/>
      <c r="AC6" s="340"/>
      <c r="AD6" s="338">
        <v>45066</v>
      </c>
      <c r="AE6" s="339"/>
      <c r="AF6" s="389"/>
      <c r="AG6" s="340"/>
      <c r="AH6" s="411"/>
      <c r="AI6" s="411"/>
      <c r="AJ6" s="411"/>
      <c r="AK6" s="411"/>
      <c r="AL6" s="414"/>
      <c r="AM6" s="367"/>
      <c r="AN6" s="323" t="s">
        <v>88</v>
      </c>
    </row>
    <row r="7" spans="3:39" ht="13.5" customHeight="1">
      <c r="C7" s="327" t="s">
        <v>89</v>
      </c>
      <c r="D7" s="327"/>
      <c r="E7" s="327"/>
      <c r="F7" s="327"/>
      <c r="G7" s="327"/>
      <c r="H7" s="327"/>
      <c r="I7" s="341">
        <v>0.3958333333333333</v>
      </c>
      <c r="J7" s="339"/>
      <c r="K7" s="340"/>
      <c r="L7" s="341">
        <v>0.5625</v>
      </c>
      <c r="M7" s="339"/>
      <c r="N7" s="340"/>
      <c r="O7" s="341">
        <v>0.375</v>
      </c>
      <c r="P7" s="339"/>
      <c r="Q7" s="340"/>
      <c r="R7" s="341">
        <v>0.5625</v>
      </c>
      <c r="S7" s="339"/>
      <c r="T7" s="340"/>
      <c r="U7" s="341">
        <v>0.5416666666666666</v>
      </c>
      <c r="V7" s="339"/>
      <c r="W7" s="340"/>
      <c r="X7" s="341">
        <v>0.5625</v>
      </c>
      <c r="Y7" s="339"/>
      <c r="Z7" s="340"/>
      <c r="AA7" s="341">
        <v>0.5833333333333334</v>
      </c>
      <c r="AB7" s="339"/>
      <c r="AC7" s="340"/>
      <c r="AD7" s="341">
        <v>0.3958333333333333</v>
      </c>
      <c r="AE7" s="339"/>
      <c r="AF7" s="389"/>
      <c r="AG7" s="340"/>
      <c r="AH7" s="411"/>
      <c r="AI7" s="411"/>
      <c r="AJ7" s="411"/>
      <c r="AK7" s="411"/>
      <c r="AL7" s="414"/>
      <c r="AM7" s="367"/>
    </row>
    <row r="8" spans="9:46" ht="13.5">
      <c r="I8" s="342">
        <v>1</v>
      </c>
      <c r="J8" s="343">
        <v>2</v>
      </c>
      <c r="K8" s="344">
        <v>3</v>
      </c>
      <c r="L8" s="342">
        <v>4</v>
      </c>
      <c r="M8" s="343">
        <v>5</v>
      </c>
      <c r="N8" s="345">
        <v>6</v>
      </c>
      <c r="O8" s="342">
        <v>7</v>
      </c>
      <c r="P8" s="343">
        <v>8</v>
      </c>
      <c r="Q8" s="345">
        <v>9</v>
      </c>
      <c r="R8" s="342">
        <v>10</v>
      </c>
      <c r="S8" s="343">
        <v>11</v>
      </c>
      <c r="T8" s="345">
        <v>12</v>
      </c>
      <c r="U8" s="342">
        <v>13</v>
      </c>
      <c r="V8" s="343">
        <v>14</v>
      </c>
      <c r="W8" s="345">
        <v>15</v>
      </c>
      <c r="X8" s="342">
        <v>16</v>
      </c>
      <c r="Y8" s="345">
        <v>17</v>
      </c>
      <c r="Z8" s="345">
        <v>18</v>
      </c>
      <c r="AA8" s="390">
        <v>19</v>
      </c>
      <c r="AB8" s="343">
        <v>20</v>
      </c>
      <c r="AC8" s="344">
        <v>21</v>
      </c>
      <c r="AD8" s="391">
        <v>22</v>
      </c>
      <c r="AE8" s="345">
        <v>23</v>
      </c>
      <c r="AF8" s="345">
        <v>24</v>
      </c>
      <c r="AG8" s="344">
        <v>25</v>
      </c>
      <c r="AH8" s="411"/>
      <c r="AI8" s="411"/>
      <c r="AJ8" s="411"/>
      <c r="AK8" s="411"/>
      <c r="AL8" s="417"/>
      <c r="AM8" s="418" t="s">
        <v>90</v>
      </c>
      <c r="AN8" s="419" t="s">
        <v>91</v>
      </c>
      <c r="AO8" s="386"/>
      <c r="AP8" s="386"/>
      <c r="AQ8" s="386"/>
      <c r="AR8" s="386"/>
      <c r="AS8" s="386"/>
      <c r="AT8" s="386"/>
    </row>
    <row r="9" spans="3:46" ht="13.5" customHeight="1">
      <c r="C9" s="328" t="s">
        <v>159</v>
      </c>
      <c r="I9" s="346" t="str">
        <f>'リーグ組合せ'!D9</f>
        <v>土田</v>
      </c>
      <c r="J9" s="347" t="str">
        <f>'リーグ組合せ'!D7</f>
        <v>武儀</v>
      </c>
      <c r="K9" s="348" t="str">
        <f>'リーグ組合せ'!D2</f>
        <v>美濃</v>
      </c>
      <c r="L9" s="349" t="str">
        <f>'リーグ組合せ'!D10</f>
        <v>アンフィニ青</v>
      </c>
      <c r="M9" s="350" t="str">
        <f>'リーグ組合せ'!D3</f>
        <v>大和</v>
      </c>
      <c r="N9" s="351" t="str">
        <f>'リーグ組合せ'!D5</f>
        <v>加茂野</v>
      </c>
      <c r="O9" s="352" t="str">
        <f>'リーグ組合せ'!D4</f>
        <v>山手</v>
      </c>
      <c r="P9" s="353" t="str">
        <f>'リーグ組合せ'!D8</f>
        <v>桜ヶ丘</v>
      </c>
      <c r="Q9" s="376" t="str">
        <f>'リーグ組合せ'!D6</f>
        <v>旭ヶ丘</v>
      </c>
      <c r="R9" s="346" t="str">
        <f>'リーグ組合せ'!D18</f>
        <v>アンフィニ白</v>
      </c>
      <c r="S9" s="347" t="str">
        <f>'リーグ組合せ'!D16</f>
        <v>西可児</v>
      </c>
      <c r="T9" s="377" t="str">
        <f>'リーグ組合せ'!D11</f>
        <v>御嵩</v>
      </c>
      <c r="U9" s="346" t="str">
        <f>'リーグ組合せ'!D19</f>
        <v>スカーボ</v>
      </c>
      <c r="V9" s="378" t="str">
        <f>'リーグ組合せ'!D12</f>
        <v>太田</v>
      </c>
      <c r="W9" s="378" t="str">
        <f>'リーグ組合せ'!D14</f>
        <v>郡上八幡</v>
      </c>
      <c r="X9" s="346" t="str">
        <f>'リーグ組合せ'!D13</f>
        <v>コヴィーダ</v>
      </c>
      <c r="Y9" s="392" t="str">
        <f>'リーグ組合せ'!D17</f>
        <v>今渡</v>
      </c>
      <c r="Z9" s="393" t="str">
        <f>'リーグ組合せ'!D15</f>
        <v>瀬尻</v>
      </c>
      <c r="AA9" s="426" t="str">
        <f>'リーグ組合せ'!D24</f>
        <v>安桜</v>
      </c>
      <c r="AB9" s="393" t="str">
        <f>'リーグ組合せ'!D21</f>
        <v>金竜</v>
      </c>
      <c r="AC9" s="393" t="str">
        <f>'リーグ組合せ'!D22</f>
        <v>関さくら</v>
      </c>
      <c r="AD9" s="426" t="str">
        <f>'リーグ組合せ'!D20</f>
        <v>中部</v>
      </c>
      <c r="AE9" s="393" t="str">
        <f>'リーグ組合せ'!D25</f>
        <v>下有知</v>
      </c>
      <c r="AF9" s="393" t="str">
        <f>'リーグ組合せ'!D23</f>
        <v>坂祝</v>
      </c>
      <c r="AG9" s="393" t="str">
        <f>'リーグ組合せ'!D26</f>
        <v>ティグレイ</v>
      </c>
      <c r="AH9" s="413"/>
      <c r="AI9" s="411"/>
      <c r="AJ9" s="411"/>
      <c r="AK9" s="411"/>
      <c r="AL9" s="420"/>
      <c r="AN9" s="386"/>
      <c r="AO9" s="386"/>
      <c r="AP9" s="386"/>
      <c r="AQ9" s="419" t="s">
        <v>93</v>
      </c>
      <c r="AR9" s="386"/>
      <c r="AS9" s="386"/>
      <c r="AT9" s="386"/>
    </row>
    <row r="10" spans="3:40" ht="13.5" customHeight="1">
      <c r="C10" s="329">
        <v>45066</v>
      </c>
      <c r="D10" s="329"/>
      <c r="E10" s="329"/>
      <c r="F10" s="329"/>
      <c r="G10" s="329"/>
      <c r="H10" s="330"/>
      <c r="I10" s="354"/>
      <c r="J10" s="355"/>
      <c r="K10" s="356"/>
      <c r="L10" s="349"/>
      <c r="M10" s="350"/>
      <c r="N10" s="357"/>
      <c r="O10" s="352"/>
      <c r="P10" s="353"/>
      <c r="Q10" s="379"/>
      <c r="R10" s="354"/>
      <c r="S10" s="355"/>
      <c r="T10" s="380"/>
      <c r="U10" s="354"/>
      <c r="V10" s="381"/>
      <c r="W10" s="381"/>
      <c r="X10" s="354"/>
      <c r="Y10" s="397"/>
      <c r="Z10" s="398"/>
      <c r="AA10" s="427"/>
      <c r="AB10" s="398"/>
      <c r="AC10" s="398"/>
      <c r="AD10" s="427"/>
      <c r="AE10" s="398"/>
      <c r="AF10" s="398"/>
      <c r="AG10" s="398"/>
      <c r="AH10" s="413"/>
      <c r="AI10" s="411"/>
      <c r="AJ10" s="411"/>
      <c r="AK10" s="411"/>
      <c r="AL10" s="420"/>
      <c r="AM10" s="421" t="s">
        <v>90</v>
      </c>
      <c r="AN10" s="323" t="s">
        <v>94</v>
      </c>
    </row>
    <row r="11" spans="9:46" ht="21.75" customHeight="1">
      <c r="I11" s="354"/>
      <c r="J11" s="355"/>
      <c r="K11" s="356"/>
      <c r="L11" s="349"/>
      <c r="M11" s="350"/>
      <c r="N11" s="357"/>
      <c r="O11" s="352"/>
      <c r="P11" s="353"/>
      <c r="Q11" s="379"/>
      <c r="R11" s="354"/>
      <c r="S11" s="355"/>
      <c r="T11" s="380"/>
      <c r="U11" s="354"/>
      <c r="V11" s="381"/>
      <c r="W11" s="381"/>
      <c r="X11" s="354"/>
      <c r="Y11" s="397"/>
      <c r="Z11" s="398"/>
      <c r="AA11" s="427"/>
      <c r="AB11" s="398"/>
      <c r="AC11" s="398"/>
      <c r="AD11" s="427"/>
      <c r="AE11" s="398"/>
      <c r="AF11" s="398"/>
      <c r="AG11" s="398"/>
      <c r="AH11" s="413"/>
      <c r="AI11" s="411"/>
      <c r="AJ11" s="411"/>
      <c r="AK11" s="411"/>
      <c r="AL11" s="420"/>
      <c r="AM11" s="422" t="s">
        <v>90</v>
      </c>
      <c r="AN11" s="423" t="s">
        <v>95</v>
      </c>
      <c r="AO11" s="423"/>
      <c r="AP11" s="423"/>
      <c r="AQ11" s="423"/>
      <c r="AR11" s="423"/>
      <c r="AS11" s="423"/>
      <c r="AT11" s="423"/>
    </row>
    <row r="12" spans="9:46" ht="13.5" customHeight="1">
      <c r="I12" s="354"/>
      <c r="J12" s="355"/>
      <c r="K12" s="356"/>
      <c r="L12" s="349"/>
      <c r="M12" s="350"/>
      <c r="N12" s="357"/>
      <c r="O12" s="352"/>
      <c r="P12" s="353"/>
      <c r="Q12" s="379"/>
      <c r="R12" s="354"/>
      <c r="S12" s="355"/>
      <c r="T12" s="380"/>
      <c r="U12" s="354"/>
      <c r="V12" s="381"/>
      <c r="W12" s="381"/>
      <c r="X12" s="354"/>
      <c r="Y12" s="397"/>
      <c r="Z12" s="398"/>
      <c r="AA12" s="427"/>
      <c r="AB12" s="398"/>
      <c r="AC12" s="398"/>
      <c r="AD12" s="427"/>
      <c r="AE12" s="398"/>
      <c r="AF12" s="398"/>
      <c r="AG12" s="398"/>
      <c r="AH12" s="413"/>
      <c r="AI12" s="411"/>
      <c r="AJ12" s="411"/>
      <c r="AK12" s="411"/>
      <c r="AL12" s="420"/>
      <c r="AM12" s="422" t="s">
        <v>90</v>
      </c>
      <c r="AN12" s="423" t="s">
        <v>96</v>
      </c>
      <c r="AO12" s="423"/>
      <c r="AP12" s="423"/>
      <c r="AQ12" s="423"/>
      <c r="AR12" s="423"/>
      <c r="AS12" s="423"/>
      <c r="AT12" s="423"/>
    </row>
    <row r="13" spans="9:45" ht="27" customHeight="1">
      <c r="I13" s="358"/>
      <c r="J13" s="359"/>
      <c r="K13" s="360"/>
      <c r="L13" s="361"/>
      <c r="M13" s="362"/>
      <c r="N13" s="363"/>
      <c r="O13" s="364"/>
      <c r="P13" s="365"/>
      <c r="Q13" s="382"/>
      <c r="R13" s="358"/>
      <c r="S13" s="359"/>
      <c r="T13" s="383"/>
      <c r="U13" s="358"/>
      <c r="V13" s="384"/>
      <c r="W13" s="384"/>
      <c r="X13" s="358"/>
      <c r="Y13" s="402"/>
      <c r="Z13" s="403"/>
      <c r="AA13" s="428"/>
      <c r="AB13" s="403"/>
      <c r="AC13" s="403"/>
      <c r="AD13" s="428"/>
      <c r="AE13" s="403"/>
      <c r="AF13" s="403"/>
      <c r="AG13" s="403"/>
      <c r="AH13" s="413"/>
      <c r="AI13" s="411"/>
      <c r="AJ13" s="411"/>
      <c r="AK13" s="411"/>
      <c r="AL13" s="420"/>
      <c r="AM13" s="422" t="s">
        <v>90</v>
      </c>
      <c r="AN13" s="386" t="s">
        <v>97</v>
      </c>
      <c r="AO13" s="424"/>
      <c r="AP13" s="424"/>
      <c r="AQ13" s="424"/>
      <c r="AR13" s="424"/>
      <c r="AS13" s="386"/>
    </row>
    <row r="14" spans="34:40" ht="13.5">
      <c r="AH14" s="411"/>
      <c r="AI14" s="411"/>
      <c r="AJ14" s="411"/>
      <c r="AK14" s="411"/>
      <c r="AM14" s="421" t="s">
        <v>90</v>
      </c>
      <c r="AN14" s="323" t="s">
        <v>98</v>
      </c>
    </row>
    <row r="15" spans="39:63" ht="17.25" customHeight="1">
      <c r="AM15" s="421" t="s">
        <v>90</v>
      </c>
      <c r="AN15" s="386" t="s">
        <v>99</v>
      </c>
      <c r="AO15" s="386"/>
      <c r="AP15" s="386"/>
      <c r="AQ15" s="386"/>
      <c r="AR15" s="386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</row>
    <row r="16" spans="9:63" ht="17.25">
      <c r="I16" s="366" t="s">
        <v>149</v>
      </c>
      <c r="J16" s="367"/>
      <c r="T16" s="385"/>
      <c r="AM16" s="422" t="s">
        <v>90</v>
      </c>
      <c r="AN16" s="423" t="s">
        <v>101</v>
      </c>
      <c r="AO16" s="423"/>
      <c r="AP16" s="423"/>
      <c r="AQ16" s="423"/>
      <c r="AR16" s="423"/>
      <c r="AS16" s="423"/>
      <c r="AT16" s="423"/>
      <c r="AZ16" s="425"/>
      <c r="BA16" s="425"/>
      <c r="BB16" s="425"/>
      <c r="BC16" s="425"/>
      <c r="BD16" s="425"/>
      <c r="BE16" s="425"/>
      <c r="BF16" s="425"/>
      <c r="BG16" s="425"/>
      <c r="BH16" s="425"/>
      <c r="BI16" s="425"/>
      <c r="BJ16" s="425"/>
      <c r="BK16" s="425"/>
    </row>
    <row r="17" spans="9:63" ht="17.25">
      <c r="I17" s="367"/>
      <c r="J17" s="367"/>
      <c r="T17" s="385"/>
      <c r="AM17" s="421" t="s">
        <v>90</v>
      </c>
      <c r="AN17" s="323" t="s">
        <v>102</v>
      </c>
      <c r="AZ17" s="425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425"/>
    </row>
    <row r="18" spans="9:63" ht="17.25">
      <c r="I18" s="368"/>
      <c r="J18" s="367"/>
      <c r="T18" s="385"/>
      <c r="AM18" s="421" t="s">
        <v>90</v>
      </c>
      <c r="AN18" s="386" t="s">
        <v>103</v>
      </c>
      <c r="AO18" s="386"/>
      <c r="AZ18" s="425"/>
      <c r="BA18" s="425"/>
      <c r="BB18" s="425"/>
      <c r="BC18" s="425"/>
      <c r="BD18" s="425"/>
      <c r="BE18" s="425"/>
      <c r="BF18" s="425"/>
      <c r="BG18" s="425"/>
      <c r="BH18" s="425"/>
      <c r="BI18" s="425"/>
      <c r="BJ18" s="425"/>
      <c r="BK18" s="425"/>
    </row>
    <row r="19" spans="9:63" ht="17.25" customHeight="1">
      <c r="I19" s="369" t="s">
        <v>104</v>
      </c>
      <c r="J19" s="367"/>
      <c r="T19" s="385"/>
      <c r="AE19" s="408"/>
      <c r="AF19" s="408"/>
      <c r="AM19" s="418" t="s">
        <v>90</v>
      </c>
      <c r="AN19" s="386" t="s">
        <v>105</v>
      </c>
      <c r="AO19" s="386"/>
      <c r="AP19" s="386"/>
      <c r="AQ19" s="386"/>
      <c r="AR19" s="386"/>
      <c r="AS19" s="386"/>
      <c r="AT19" s="386"/>
      <c r="AZ19" s="425"/>
      <c r="BA19" s="425"/>
      <c r="BB19" s="425"/>
      <c r="BC19" s="425"/>
      <c r="BD19" s="425"/>
      <c r="BE19" s="425"/>
      <c r="BF19" s="425"/>
      <c r="BG19" s="425"/>
      <c r="BH19" s="425"/>
      <c r="BI19" s="425"/>
      <c r="BJ19" s="425"/>
      <c r="BK19" s="425"/>
    </row>
    <row r="20" spans="9:63" ht="17.25">
      <c r="I20" s="369" t="s">
        <v>106</v>
      </c>
      <c r="J20" s="367"/>
      <c r="T20" s="385"/>
      <c r="AE20" s="408"/>
      <c r="AF20" s="408"/>
      <c r="AM20" s="422" t="s">
        <v>90</v>
      </c>
      <c r="AN20" s="423" t="s">
        <v>107</v>
      </c>
      <c r="AO20" s="423"/>
      <c r="AP20" s="423"/>
      <c r="AQ20" s="423"/>
      <c r="AR20" s="423"/>
      <c r="AS20" s="423"/>
      <c r="AT20" s="423"/>
      <c r="AZ20" s="425"/>
      <c r="BA20" s="425"/>
      <c r="BB20" s="425"/>
      <c r="BC20" s="425"/>
      <c r="BD20" s="425"/>
      <c r="BE20" s="425"/>
      <c r="BF20" s="425"/>
      <c r="BG20" s="425"/>
      <c r="BH20" s="425"/>
      <c r="BI20" s="425"/>
      <c r="BJ20" s="425"/>
      <c r="BK20" s="425"/>
    </row>
    <row r="21" spans="28:63" ht="17.25">
      <c r="AB21" s="386"/>
      <c r="AM21" s="421" t="s">
        <v>90</v>
      </c>
      <c r="AN21" s="386" t="s">
        <v>108</v>
      </c>
      <c r="AO21" s="386"/>
      <c r="AP21" s="386"/>
      <c r="AQ21" s="386"/>
      <c r="AR21" s="386"/>
      <c r="AS21" s="386"/>
      <c r="AT21" s="386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</row>
    <row r="22" spans="39:63" ht="17.25">
      <c r="AM22" s="418" t="s">
        <v>90</v>
      </c>
      <c r="AN22" s="386" t="s">
        <v>109</v>
      </c>
      <c r="AO22" s="386"/>
      <c r="AP22" s="386"/>
      <c r="AQ22" s="386"/>
      <c r="AR22" s="386"/>
      <c r="AS22" s="386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</row>
    <row r="23" spans="39:63" ht="17.25">
      <c r="AM23" s="421" t="s">
        <v>90</v>
      </c>
      <c r="AN23" s="386" t="s">
        <v>110</v>
      </c>
      <c r="AO23" s="386"/>
      <c r="AP23" s="386"/>
      <c r="AQ23" s="386"/>
      <c r="AR23" s="386"/>
      <c r="AS23" s="386"/>
      <c r="AT23" s="386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</row>
    <row r="24" spans="28:63" ht="17.25">
      <c r="AB24" s="386"/>
      <c r="AM24" s="421" t="s">
        <v>90</v>
      </c>
      <c r="AN24" s="323" t="s">
        <v>111</v>
      </c>
      <c r="AZ24" s="425"/>
      <c r="BA24" s="425"/>
      <c r="BB24" s="425"/>
      <c r="BC24" s="425"/>
      <c r="BD24" s="425"/>
      <c r="BE24" s="425"/>
      <c r="BF24" s="425"/>
      <c r="BG24" s="425"/>
      <c r="BH24" s="425"/>
      <c r="BI24" s="425"/>
      <c r="BJ24" s="425"/>
      <c r="BK24" s="425"/>
    </row>
    <row r="25" spans="39:63" ht="17.25">
      <c r="AM25" s="421" t="s">
        <v>90</v>
      </c>
      <c r="AN25" s="323" t="s">
        <v>112</v>
      </c>
      <c r="AZ25" s="425"/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</row>
    <row r="26" spans="24:63" ht="17.25" customHeight="1">
      <c r="X26" s="386"/>
      <c r="Y26" s="386"/>
      <c r="Z26" s="386"/>
      <c r="AA26" s="386"/>
      <c r="AB26" s="386"/>
      <c r="AM26" s="421" t="s">
        <v>90</v>
      </c>
      <c r="AN26" s="323" t="s">
        <v>113</v>
      </c>
      <c r="AZ26" s="425"/>
      <c r="BA26" s="425"/>
      <c r="BB26" s="425"/>
      <c r="BC26" s="425"/>
      <c r="BD26" s="425"/>
      <c r="BE26" s="425"/>
      <c r="BF26" s="425"/>
      <c r="BG26" s="425"/>
      <c r="BH26" s="425"/>
      <c r="BI26" s="425"/>
      <c r="BJ26" s="425"/>
      <c r="BK26" s="425"/>
    </row>
    <row r="27" spans="39:40" ht="13.5" customHeight="1">
      <c r="AM27" s="421" t="s">
        <v>90</v>
      </c>
      <c r="AN27" s="323" t="s">
        <v>114</v>
      </c>
    </row>
    <row r="28" spans="39:40" ht="13.5">
      <c r="AM28" s="421" t="s">
        <v>90</v>
      </c>
      <c r="AN28" s="386" t="s">
        <v>80</v>
      </c>
    </row>
    <row r="29" spans="28:40" ht="13.5">
      <c r="AB29" s="386"/>
      <c r="AM29" s="421" t="s">
        <v>90</v>
      </c>
      <c r="AN29" s="386" t="s">
        <v>115</v>
      </c>
    </row>
    <row r="30" spans="39:40" ht="13.5" customHeight="1">
      <c r="AM30" s="421" t="s">
        <v>90</v>
      </c>
      <c r="AN30" s="323" t="s">
        <v>116</v>
      </c>
    </row>
    <row r="31" spans="39:47" ht="13.5">
      <c r="AM31" s="422" t="s">
        <v>90</v>
      </c>
      <c r="AN31" s="423" t="s">
        <v>117</v>
      </c>
      <c r="AO31" s="423"/>
      <c r="AP31" s="423"/>
      <c r="AQ31" s="423"/>
      <c r="AR31" s="423"/>
      <c r="AS31" s="423"/>
      <c r="AT31" s="423"/>
      <c r="AU31" s="423"/>
    </row>
    <row r="41" ht="13.5">
      <c r="AA41" s="386"/>
    </row>
    <row r="43" ht="13.5">
      <c r="AA43" s="386"/>
    </row>
    <row r="44" ht="13.5">
      <c r="AA44" s="386"/>
    </row>
    <row r="45" ht="13.5">
      <c r="AA45" s="386"/>
    </row>
    <row r="46" ht="13.5">
      <c r="AA46" s="386"/>
    </row>
    <row r="47" ht="13.5">
      <c r="AA47" s="386"/>
    </row>
    <row r="48" ht="13.5">
      <c r="AA48" s="386"/>
    </row>
    <row r="49" ht="13.5">
      <c r="AA49" s="386"/>
    </row>
    <row r="50" ht="13.5">
      <c r="AA50" s="386" t="s">
        <v>150</v>
      </c>
    </row>
  </sheetData>
  <sheetProtection/>
  <mergeCells count="69">
    <mergeCell ref="E3:H3"/>
    <mergeCell ref="I4:K4"/>
    <mergeCell ref="L4:N4"/>
    <mergeCell ref="O4:Q4"/>
    <mergeCell ref="R4:T4"/>
    <mergeCell ref="U4:W4"/>
    <mergeCell ref="X4:Z4"/>
    <mergeCell ref="AA4:AC4"/>
    <mergeCell ref="AD4:AG4"/>
    <mergeCell ref="C5:H5"/>
    <mergeCell ref="I5:K5"/>
    <mergeCell ref="L5:N5"/>
    <mergeCell ref="O5:Q5"/>
    <mergeCell ref="R5:T5"/>
    <mergeCell ref="U5:W5"/>
    <mergeCell ref="X5:Z5"/>
    <mergeCell ref="AA5:AC5"/>
    <mergeCell ref="AD5:AG5"/>
    <mergeCell ref="C6:H6"/>
    <mergeCell ref="I6:K6"/>
    <mergeCell ref="L6:N6"/>
    <mergeCell ref="O6:Q6"/>
    <mergeCell ref="R6:T6"/>
    <mergeCell ref="U6:W6"/>
    <mergeCell ref="X6:Z6"/>
    <mergeCell ref="AA6:AC6"/>
    <mergeCell ref="AD6:AG6"/>
    <mergeCell ref="C7:H7"/>
    <mergeCell ref="I7:K7"/>
    <mergeCell ref="L7:N7"/>
    <mergeCell ref="O7:Q7"/>
    <mergeCell ref="R7:T7"/>
    <mergeCell ref="U7:W7"/>
    <mergeCell ref="X7:Z7"/>
    <mergeCell ref="AA7:AC7"/>
    <mergeCell ref="AD7:AG7"/>
    <mergeCell ref="C10:H10"/>
    <mergeCell ref="AN11:AT11"/>
    <mergeCell ref="AN12:AT12"/>
    <mergeCell ref="AN16:AT16"/>
    <mergeCell ref="AN20:AT20"/>
    <mergeCell ref="AN31:AU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L9:AL13"/>
    <mergeCell ref="A1:AC2"/>
  </mergeCells>
  <printOptions/>
  <pageMargins left="0.7" right="0.7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70"/>
  <sheetViews>
    <sheetView zoomScale="90" zoomScaleNormal="90" workbookViewId="0" topLeftCell="A43">
      <selection activeCell="AJ57" sqref="AJ57"/>
    </sheetView>
  </sheetViews>
  <sheetFormatPr defaultColWidth="9.00390625" defaultRowHeight="13.5"/>
  <cols>
    <col min="1" max="1" width="5.50390625" style="237" customWidth="1"/>
    <col min="2" max="16" width="2.125" style="237" customWidth="1"/>
    <col min="17" max="17" width="3.25390625" style="237" customWidth="1"/>
    <col min="18" max="18" width="2.125" style="237" customWidth="1"/>
    <col min="19" max="19" width="2.875" style="237" customWidth="1"/>
    <col min="20" max="27" width="2.125" style="237" customWidth="1"/>
    <col min="28" max="33" width="2.75390625" style="237" customWidth="1"/>
    <col min="34" max="34" width="9.00390625" style="237" customWidth="1"/>
    <col min="35" max="35" width="11.625" style="237" customWidth="1"/>
    <col min="36" max="16384" width="9.00390625" style="237" customWidth="1"/>
  </cols>
  <sheetData>
    <row r="1" spans="3:28" ht="23.25" customHeight="1">
      <c r="C1" s="238" t="s">
        <v>160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3:31" ht="18.75"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AC2" s="290"/>
      <c r="AD2" s="290"/>
      <c r="AE2" s="290"/>
    </row>
    <row r="4" spans="2:16" ht="13.5">
      <c r="B4" s="237" t="s">
        <v>119</v>
      </c>
      <c r="N4"/>
      <c r="P4"/>
    </row>
    <row r="5" spans="6:43" ht="13.5">
      <c r="F5" s="239">
        <f>'３節'!I6</f>
        <v>45066</v>
      </c>
      <c r="G5" s="239"/>
      <c r="H5" s="239"/>
      <c r="I5" s="239"/>
      <c r="J5" s="239"/>
      <c r="K5" s="239"/>
      <c r="R5" s="276" t="str">
        <f>'３節'!I5</f>
        <v>旧中濃高校Ｇ</v>
      </c>
      <c r="S5" s="277"/>
      <c r="T5" s="277"/>
      <c r="U5" s="277"/>
      <c r="V5" s="277"/>
      <c r="W5" s="277"/>
      <c r="X5" s="278" t="s">
        <v>52</v>
      </c>
      <c r="AB5" s="291">
        <f>'３節'!I7</f>
        <v>0.3958333333333333</v>
      </c>
      <c r="AC5" s="292"/>
      <c r="AD5" s="292"/>
      <c r="AE5" s="292"/>
      <c r="AJ5" s="309" t="s">
        <v>120</v>
      </c>
      <c r="AK5" s="310" t="s">
        <v>121</v>
      </c>
      <c r="AL5" s="310" t="s">
        <v>122</v>
      </c>
      <c r="AM5" s="310" t="s">
        <v>123</v>
      </c>
      <c r="AN5" s="310" t="s">
        <v>124</v>
      </c>
      <c r="AO5" s="310" t="s">
        <v>125</v>
      </c>
      <c r="AP5" s="310" t="s">
        <v>126</v>
      </c>
      <c r="AQ5" s="310" t="s">
        <v>127</v>
      </c>
    </row>
    <row r="6" spans="2:43" ht="13.5">
      <c r="B6" s="240" t="s">
        <v>128</v>
      </c>
      <c r="C6" s="241"/>
      <c r="D6" s="241" t="s">
        <v>129</v>
      </c>
      <c r="E6" s="241"/>
      <c r="F6" s="241"/>
      <c r="G6" s="241"/>
      <c r="H6" s="241"/>
      <c r="I6" s="241" t="s">
        <v>130</v>
      </c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 t="s">
        <v>131</v>
      </c>
      <c r="AC6" s="241"/>
      <c r="AD6" s="241"/>
      <c r="AE6" s="241"/>
      <c r="AF6" s="241"/>
      <c r="AG6" s="311"/>
      <c r="AM6" s="312"/>
      <c r="AN6" s="312"/>
      <c r="AO6" s="312"/>
      <c r="AP6" s="312"/>
      <c r="AQ6" s="312"/>
    </row>
    <row r="7" spans="2:43" ht="13.5">
      <c r="B7" s="242">
        <v>1</v>
      </c>
      <c r="C7" s="243"/>
      <c r="D7" s="244">
        <f>AB5</f>
        <v>0.3958333333333333</v>
      </c>
      <c r="E7" s="245"/>
      <c r="F7" s="245"/>
      <c r="G7" s="245"/>
      <c r="H7" s="245"/>
      <c r="I7" s="261" t="str">
        <f>'３節'!I9</f>
        <v>土田</v>
      </c>
      <c r="J7" s="261"/>
      <c r="K7" s="261"/>
      <c r="L7" s="261"/>
      <c r="M7" s="261"/>
      <c r="N7" s="261"/>
      <c r="O7" s="262"/>
      <c r="P7" s="263"/>
      <c r="Q7" s="279">
        <v>1</v>
      </c>
      <c r="R7" s="477" t="s">
        <v>132</v>
      </c>
      <c r="S7" s="279">
        <v>2</v>
      </c>
      <c r="T7" s="263"/>
      <c r="U7" s="273" t="str">
        <f>'３節'!K9</f>
        <v>美濃</v>
      </c>
      <c r="V7" s="273"/>
      <c r="W7" s="273"/>
      <c r="X7" s="273"/>
      <c r="Y7" s="273"/>
      <c r="Z7" s="273"/>
      <c r="AA7" s="273"/>
      <c r="AB7" s="293" t="str">
        <f>'３節'!J9</f>
        <v>武儀</v>
      </c>
      <c r="AC7" s="294"/>
      <c r="AD7" s="294"/>
      <c r="AE7" s="294"/>
      <c r="AF7" s="294"/>
      <c r="AG7" s="313"/>
      <c r="AI7" s="237" t="str">
        <f>I7</f>
        <v>土田</v>
      </c>
      <c r="AJ7" s="312">
        <v>1</v>
      </c>
      <c r="AK7" s="312">
        <v>1</v>
      </c>
      <c r="AL7" s="312">
        <v>0</v>
      </c>
      <c r="AM7" s="312">
        <f>Q7+Q9</f>
        <v>6</v>
      </c>
      <c r="AN7" s="312">
        <f>S7+S9</f>
        <v>4</v>
      </c>
      <c r="AO7" s="312">
        <f>AM7-AN7</f>
        <v>2</v>
      </c>
      <c r="AP7" s="312">
        <f>AJ7*3+AL7*1</f>
        <v>3</v>
      </c>
      <c r="AQ7" s="322">
        <v>1</v>
      </c>
    </row>
    <row r="8" spans="2:43" ht="13.5">
      <c r="B8" s="242">
        <v>2</v>
      </c>
      <c r="C8" s="243"/>
      <c r="D8" s="246">
        <f>D7+"０:６０"</f>
        <v>0.4375</v>
      </c>
      <c r="E8" s="243"/>
      <c r="F8" s="243"/>
      <c r="G8" s="243"/>
      <c r="H8" s="243"/>
      <c r="I8" s="264" t="str">
        <f>AB7</f>
        <v>武儀</v>
      </c>
      <c r="J8" s="264"/>
      <c r="K8" s="264"/>
      <c r="L8" s="264"/>
      <c r="M8" s="264"/>
      <c r="N8" s="264"/>
      <c r="O8" s="265"/>
      <c r="P8" s="266"/>
      <c r="Q8" s="280">
        <v>1</v>
      </c>
      <c r="R8" s="478" t="s">
        <v>132</v>
      </c>
      <c r="S8" s="280">
        <v>13</v>
      </c>
      <c r="T8" s="266"/>
      <c r="U8" s="281" t="str">
        <f>U7</f>
        <v>美濃</v>
      </c>
      <c r="V8" s="281"/>
      <c r="W8" s="281"/>
      <c r="X8" s="281"/>
      <c r="Y8" s="281"/>
      <c r="Z8" s="281"/>
      <c r="AA8" s="281"/>
      <c r="AB8" s="295" t="str">
        <f>I7</f>
        <v>土田</v>
      </c>
      <c r="AC8" s="296"/>
      <c r="AD8" s="296"/>
      <c r="AE8" s="296"/>
      <c r="AF8" s="296"/>
      <c r="AG8" s="314"/>
      <c r="AI8" s="237" t="str">
        <f>I8</f>
        <v>武儀</v>
      </c>
      <c r="AJ8" s="312">
        <v>0</v>
      </c>
      <c r="AK8" s="312">
        <v>2</v>
      </c>
      <c r="AL8" s="312">
        <v>0</v>
      </c>
      <c r="AM8" s="312">
        <f>Q8+S9</f>
        <v>3</v>
      </c>
      <c r="AN8" s="312">
        <f>S8+Q9</f>
        <v>18</v>
      </c>
      <c r="AO8" s="312">
        <f>AM8-AN8</f>
        <v>-15</v>
      </c>
      <c r="AP8" s="312">
        <f>AJ8*3+AL8*1</f>
        <v>0</v>
      </c>
      <c r="AQ8" s="322">
        <v>2</v>
      </c>
    </row>
    <row r="9" spans="2:43" ht="13.5">
      <c r="B9" s="247">
        <v>3</v>
      </c>
      <c r="C9" s="248"/>
      <c r="D9" s="249">
        <f>D8+"０：６０"</f>
        <v>0.4791666666666667</v>
      </c>
      <c r="E9" s="250"/>
      <c r="F9" s="250"/>
      <c r="G9" s="250"/>
      <c r="H9" s="250"/>
      <c r="I9" s="267" t="str">
        <f>I7</f>
        <v>土田</v>
      </c>
      <c r="J9" s="267"/>
      <c r="K9" s="267"/>
      <c r="L9" s="267"/>
      <c r="M9" s="267"/>
      <c r="N9" s="267"/>
      <c r="O9" s="268"/>
      <c r="P9" s="269"/>
      <c r="Q9" s="282">
        <v>5</v>
      </c>
      <c r="R9" s="479" t="s">
        <v>132</v>
      </c>
      <c r="S9" s="282">
        <v>2</v>
      </c>
      <c r="T9" s="269"/>
      <c r="U9" s="283" t="str">
        <f>AB7</f>
        <v>武儀</v>
      </c>
      <c r="V9" s="283"/>
      <c r="W9" s="283"/>
      <c r="X9" s="283"/>
      <c r="Y9" s="283"/>
      <c r="Z9" s="283"/>
      <c r="AA9" s="283"/>
      <c r="AB9" s="297" t="str">
        <f>U7</f>
        <v>美濃</v>
      </c>
      <c r="AC9" s="298"/>
      <c r="AD9" s="298"/>
      <c r="AE9" s="298"/>
      <c r="AF9" s="298"/>
      <c r="AG9" s="315"/>
      <c r="AI9" s="237" t="str">
        <f>U7</f>
        <v>美濃</v>
      </c>
      <c r="AJ9" s="312">
        <v>2</v>
      </c>
      <c r="AK9" s="312">
        <v>0</v>
      </c>
      <c r="AL9" s="312">
        <v>0</v>
      </c>
      <c r="AM9" s="312">
        <f>S7+S8</f>
        <v>15</v>
      </c>
      <c r="AN9" s="312">
        <f>Q7+Q8</f>
        <v>2</v>
      </c>
      <c r="AO9" s="312">
        <f>AM9-AN9</f>
        <v>13</v>
      </c>
      <c r="AP9" s="312">
        <f>AJ9*3+AL9*1</f>
        <v>6</v>
      </c>
      <c r="AQ9" s="322">
        <v>3</v>
      </c>
    </row>
    <row r="11" spans="2:16" ht="13.5">
      <c r="B11" s="237" t="s">
        <v>133</v>
      </c>
      <c r="N11"/>
      <c r="P11"/>
    </row>
    <row r="12" spans="6:43" ht="13.5">
      <c r="F12" s="239">
        <f>'３節'!L6</f>
        <v>45066</v>
      </c>
      <c r="G12" s="239"/>
      <c r="H12" s="239"/>
      <c r="I12" s="239"/>
      <c r="J12" s="239"/>
      <c r="K12" s="239"/>
      <c r="R12" s="276" t="str">
        <f>'３節'!L5</f>
        <v>Ｌポート</v>
      </c>
      <c r="S12" s="277"/>
      <c r="T12" s="277"/>
      <c r="U12" s="277"/>
      <c r="V12" s="277"/>
      <c r="W12" s="277"/>
      <c r="X12" s="278" t="s">
        <v>52</v>
      </c>
      <c r="AB12" s="291">
        <f>'３節'!L7</f>
        <v>0.5625</v>
      </c>
      <c r="AC12" s="292"/>
      <c r="AD12" s="292"/>
      <c r="AE12" s="292"/>
      <c r="AJ12" s="309" t="s">
        <v>120</v>
      </c>
      <c r="AK12" s="310" t="s">
        <v>121</v>
      </c>
      <c r="AL12" s="310" t="s">
        <v>122</v>
      </c>
      <c r="AM12" s="310" t="s">
        <v>123</v>
      </c>
      <c r="AN12" s="310" t="s">
        <v>124</v>
      </c>
      <c r="AO12" s="310" t="s">
        <v>125</v>
      </c>
      <c r="AP12" s="310" t="s">
        <v>126</v>
      </c>
      <c r="AQ12" s="310" t="s">
        <v>127</v>
      </c>
    </row>
    <row r="13" spans="2:43" ht="13.5">
      <c r="B13" s="240" t="s">
        <v>128</v>
      </c>
      <c r="C13" s="241"/>
      <c r="D13" s="241" t="s">
        <v>129</v>
      </c>
      <c r="E13" s="241"/>
      <c r="F13" s="241"/>
      <c r="G13" s="241"/>
      <c r="H13" s="241"/>
      <c r="I13" s="241" t="s">
        <v>130</v>
      </c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 t="s">
        <v>131</v>
      </c>
      <c r="AC13" s="241"/>
      <c r="AD13" s="241"/>
      <c r="AE13" s="241"/>
      <c r="AF13" s="241"/>
      <c r="AG13" s="311"/>
      <c r="AM13" s="312"/>
      <c r="AN13" s="312"/>
      <c r="AO13" s="312"/>
      <c r="AP13" s="312"/>
      <c r="AQ13" s="312"/>
    </row>
    <row r="14" spans="2:43" ht="13.5">
      <c r="B14" s="242">
        <v>1</v>
      </c>
      <c r="C14" s="243"/>
      <c r="D14" s="244">
        <f>AB12</f>
        <v>0.5625</v>
      </c>
      <c r="E14" s="245"/>
      <c r="F14" s="245"/>
      <c r="G14" s="245"/>
      <c r="H14" s="245"/>
      <c r="I14" s="261" t="str">
        <f>'３節'!L9</f>
        <v>アンフィニ青</v>
      </c>
      <c r="J14" s="261"/>
      <c r="K14" s="261"/>
      <c r="L14" s="261"/>
      <c r="M14" s="261"/>
      <c r="N14" s="261"/>
      <c r="O14" s="262"/>
      <c r="P14" s="263"/>
      <c r="Q14" s="279">
        <v>4</v>
      </c>
      <c r="R14" s="477" t="s">
        <v>132</v>
      </c>
      <c r="S14" s="279">
        <v>0</v>
      </c>
      <c r="T14" s="263"/>
      <c r="U14" s="273" t="str">
        <f>'３節'!N9</f>
        <v>加茂野</v>
      </c>
      <c r="V14" s="273"/>
      <c r="W14" s="273"/>
      <c r="X14" s="273"/>
      <c r="Y14" s="273"/>
      <c r="Z14" s="273"/>
      <c r="AA14" s="273"/>
      <c r="AB14" s="293" t="str">
        <f>'３節'!M9</f>
        <v>大和</v>
      </c>
      <c r="AC14" s="294"/>
      <c r="AD14" s="294"/>
      <c r="AE14" s="294"/>
      <c r="AF14" s="294"/>
      <c r="AG14" s="313"/>
      <c r="AI14" s="237" t="str">
        <f>I14</f>
        <v>アンフィニ青</v>
      </c>
      <c r="AJ14" s="312">
        <v>2</v>
      </c>
      <c r="AK14" s="312">
        <v>0</v>
      </c>
      <c r="AL14" s="312">
        <v>0</v>
      </c>
      <c r="AM14" s="312">
        <f>Q14+Q16</f>
        <v>7</v>
      </c>
      <c r="AN14" s="312">
        <f>S14+S16</f>
        <v>2</v>
      </c>
      <c r="AO14" s="312">
        <f>AM14-AN14</f>
        <v>5</v>
      </c>
      <c r="AP14" s="312">
        <f>AJ14*3+AL14*1</f>
        <v>6</v>
      </c>
      <c r="AQ14" s="322">
        <v>1</v>
      </c>
    </row>
    <row r="15" spans="2:43" ht="13.5">
      <c r="B15" s="242">
        <v>2</v>
      </c>
      <c r="C15" s="243"/>
      <c r="D15" s="246">
        <f>D14+"1:2０"</f>
        <v>0.6180555555555556</v>
      </c>
      <c r="E15" s="243"/>
      <c r="F15" s="243"/>
      <c r="G15" s="243"/>
      <c r="H15" s="243"/>
      <c r="I15" s="264" t="str">
        <f>AB14</f>
        <v>大和</v>
      </c>
      <c r="J15" s="264"/>
      <c r="K15" s="264"/>
      <c r="L15" s="264"/>
      <c r="M15" s="264"/>
      <c r="N15" s="264"/>
      <c r="O15" s="265"/>
      <c r="P15" s="266"/>
      <c r="Q15" s="280">
        <v>1</v>
      </c>
      <c r="R15" s="478" t="s">
        <v>132</v>
      </c>
      <c r="S15" s="280">
        <v>1</v>
      </c>
      <c r="T15" s="266"/>
      <c r="U15" s="281" t="str">
        <f>U14</f>
        <v>加茂野</v>
      </c>
      <c r="V15" s="281"/>
      <c r="W15" s="281"/>
      <c r="X15" s="281"/>
      <c r="Y15" s="281"/>
      <c r="Z15" s="281"/>
      <c r="AA15" s="281"/>
      <c r="AB15" s="295" t="str">
        <f>I14</f>
        <v>アンフィニ青</v>
      </c>
      <c r="AC15" s="296"/>
      <c r="AD15" s="296"/>
      <c r="AE15" s="296"/>
      <c r="AF15" s="296"/>
      <c r="AG15" s="314"/>
      <c r="AI15" s="237" t="str">
        <f>I15</f>
        <v>大和</v>
      </c>
      <c r="AJ15" s="312">
        <v>0</v>
      </c>
      <c r="AK15" s="312">
        <v>1</v>
      </c>
      <c r="AL15" s="312">
        <v>1</v>
      </c>
      <c r="AM15" s="312">
        <f>Q15+S16</f>
        <v>3</v>
      </c>
      <c r="AN15" s="312">
        <f>S15+Q16</f>
        <v>4</v>
      </c>
      <c r="AO15" s="312">
        <f>AM15-AN15</f>
        <v>-1</v>
      </c>
      <c r="AP15" s="312">
        <f>AJ15*3+AL15*1</f>
        <v>1</v>
      </c>
      <c r="AQ15" s="322">
        <v>2</v>
      </c>
    </row>
    <row r="16" spans="2:43" ht="13.5">
      <c r="B16" s="247">
        <v>3</v>
      </c>
      <c r="C16" s="248"/>
      <c r="D16" s="249">
        <f>D15+"1：2０"</f>
        <v>0.6736111111111112</v>
      </c>
      <c r="E16" s="250"/>
      <c r="F16" s="250"/>
      <c r="G16" s="250"/>
      <c r="H16" s="250"/>
      <c r="I16" s="267" t="str">
        <f>I14</f>
        <v>アンフィニ青</v>
      </c>
      <c r="J16" s="267"/>
      <c r="K16" s="267"/>
      <c r="L16" s="267"/>
      <c r="M16" s="267"/>
      <c r="N16" s="267"/>
      <c r="O16" s="268"/>
      <c r="P16" s="269"/>
      <c r="Q16" s="282">
        <v>3</v>
      </c>
      <c r="R16" s="479" t="s">
        <v>132</v>
      </c>
      <c r="S16" s="282">
        <v>2</v>
      </c>
      <c r="T16" s="269"/>
      <c r="U16" s="283" t="str">
        <f>AB14</f>
        <v>大和</v>
      </c>
      <c r="V16" s="283"/>
      <c r="W16" s="283"/>
      <c r="X16" s="283"/>
      <c r="Y16" s="283"/>
      <c r="Z16" s="283"/>
      <c r="AA16" s="283"/>
      <c r="AB16" s="297" t="str">
        <f>U14</f>
        <v>加茂野</v>
      </c>
      <c r="AC16" s="298"/>
      <c r="AD16" s="298"/>
      <c r="AE16" s="298"/>
      <c r="AF16" s="298"/>
      <c r="AG16" s="315"/>
      <c r="AI16" s="237" t="str">
        <f>U14</f>
        <v>加茂野</v>
      </c>
      <c r="AJ16" s="312">
        <v>0</v>
      </c>
      <c r="AK16" s="312">
        <v>1</v>
      </c>
      <c r="AL16" s="312">
        <v>1</v>
      </c>
      <c r="AM16" s="312">
        <f>S14+S15</f>
        <v>1</v>
      </c>
      <c r="AN16" s="312">
        <f>Q14+Q15</f>
        <v>5</v>
      </c>
      <c r="AO16" s="312">
        <f>AM16-AN16</f>
        <v>-4</v>
      </c>
      <c r="AP16" s="312">
        <f>AJ16*3+AL16*1</f>
        <v>1</v>
      </c>
      <c r="AQ16" s="322">
        <v>3</v>
      </c>
    </row>
    <row r="18" spans="2:16" ht="13.5">
      <c r="B18" s="237" t="s">
        <v>135</v>
      </c>
      <c r="N18"/>
      <c r="P18"/>
    </row>
    <row r="19" spans="2:43" ht="13.5">
      <c r="B19" s="251"/>
      <c r="C19" s="251"/>
      <c r="D19" s="251"/>
      <c r="E19" s="251"/>
      <c r="F19" s="239">
        <f>'３節'!O6</f>
        <v>45067</v>
      </c>
      <c r="G19" s="239"/>
      <c r="H19" s="239"/>
      <c r="I19" s="239"/>
      <c r="J19" s="239"/>
      <c r="K19" s="239"/>
      <c r="L19" s="251"/>
      <c r="M19" s="251"/>
      <c r="N19" s="251"/>
      <c r="O19" s="251"/>
      <c r="P19" s="251"/>
      <c r="Q19" s="251"/>
      <c r="R19" s="276" t="str">
        <f>'３節'!O5</f>
        <v>桜ヶ丘小</v>
      </c>
      <c r="S19" s="277"/>
      <c r="T19" s="277"/>
      <c r="U19" s="277"/>
      <c r="V19" s="277"/>
      <c r="W19" s="277"/>
      <c r="X19" s="284" t="s">
        <v>52</v>
      </c>
      <c r="Y19" s="251"/>
      <c r="Z19" s="251"/>
      <c r="AA19" s="251"/>
      <c r="AB19" s="291">
        <f>'３節'!O7</f>
        <v>0.375</v>
      </c>
      <c r="AC19" s="292"/>
      <c r="AD19" s="292"/>
      <c r="AE19" s="292"/>
      <c r="AF19" s="251"/>
      <c r="AG19" s="251"/>
      <c r="AJ19" s="309" t="s">
        <v>120</v>
      </c>
      <c r="AK19" s="310" t="s">
        <v>121</v>
      </c>
      <c r="AL19" s="310" t="s">
        <v>122</v>
      </c>
      <c r="AM19" s="310" t="s">
        <v>123</v>
      </c>
      <c r="AN19" s="310" t="s">
        <v>124</v>
      </c>
      <c r="AO19" s="310" t="s">
        <v>125</v>
      </c>
      <c r="AP19" s="310" t="s">
        <v>126</v>
      </c>
      <c r="AQ19" s="310" t="s">
        <v>127</v>
      </c>
    </row>
    <row r="20" spans="2:43" ht="13.5">
      <c r="B20" s="240" t="s">
        <v>128</v>
      </c>
      <c r="C20" s="241"/>
      <c r="D20" s="241" t="s">
        <v>129</v>
      </c>
      <c r="E20" s="241"/>
      <c r="F20" s="241"/>
      <c r="G20" s="241"/>
      <c r="H20" s="241"/>
      <c r="I20" s="241" t="s">
        <v>130</v>
      </c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 t="s">
        <v>131</v>
      </c>
      <c r="AC20" s="241"/>
      <c r="AD20" s="241"/>
      <c r="AE20" s="241"/>
      <c r="AF20" s="241"/>
      <c r="AG20" s="311"/>
      <c r="AM20" s="312"/>
      <c r="AN20" s="312"/>
      <c r="AO20" s="312"/>
      <c r="AP20" s="312"/>
      <c r="AQ20" s="312"/>
    </row>
    <row r="21" spans="2:43" ht="13.5">
      <c r="B21" s="242">
        <v>1</v>
      </c>
      <c r="C21" s="243"/>
      <c r="D21" s="244">
        <f>AB19</f>
        <v>0.375</v>
      </c>
      <c r="E21" s="245"/>
      <c r="F21" s="245"/>
      <c r="G21" s="245"/>
      <c r="H21" s="245"/>
      <c r="I21" s="261" t="str">
        <f>'３節'!O9</f>
        <v>山手</v>
      </c>
      <c r="J21" s="261"/>
      <c r="K21" s="261"/>
      <c r="L21" s="261"/>
      <c r="M21" s="261"/>
      <c r="N21" s="261"/>
      <c r="O21" s="262"/>
      <c r="P21" s="263"/>
      <c r="Q21" s="279">
        <v>2</v>
      </c>
      <c r="R21" s="477" t="s">
        <v>132</v>
      </c>
      <c r="S21" s="279">
        <v>1</v>
      </c>
      <c r="T21" s="263"/>
      <c r="U21" s="273" t="str">
        <f>'３節'!Q9</f>
        <v>旭ヶ丘</v>
      </c>
      <c r="V21" s="273"/>
      <c r="W21" s="273"/>
      <c r="X21" s="273"/>
      <c r="Y21" s="273"/>
      <c r="Z21" s="273"/>
      <c r="AA21" s="273"/>
      <c r="AB21" s="293" t="str">
        <f>'３節'!P9</f>
        <v>桜ヶ丘</v>
      </c>
      <c r="AC21" s="294"/>
      <c r="AD21" s="294"/>
      <c r="AE21" s="294"/>
      <c r="AF21" s="294"/>
      <c r="AG21" s="313"/>
      <c r="AI21" s="237" t="str">
        <f>I21</f>
        <v>山手</v>
      </c>
      <c r="AJ21" s="312">
        <v>2</v>
      </c>
      <c r="AK21" s="312">
        <v>0</v>
      </c>
      <c r="AL21" s="312">
        <v>0</v>
      </c>
      <c r="AM21" s="312">
        <f>Q21+Q23</f>
        <v>5</v>
      </c>
      <c r="AN21" s="312">
        <f>S21+S23</f>
        <v>3</v>
      </c>
      <c r="AO21" s="312">
        <f>AM21-AN21</f>
        <v>2</v>
      </c>
      <c r="AP21" s="312">
        <f>AJ21*3+AL21*1</f>
        <v>6</v>
      </c>
      <c r="AQ21" s="322">
        <v>1</v>
      </c>
    </row>
    <row r="22" spans="2:43" ht="13.5">
      <c r="B22" s="242">
        <v>2</v>
      </c>
      <c r="C22" s="243"/>
      <c r="D22" s="246">
        <f>D21+"1:2０"</f>
        <v>0.4305555555555556</v>
      </c>
      <c r="E22" s="243"/>
      <c r="F22" s="243"/>
      <c r="G22" s="243"/>
      <c r="H22" s="243"/>
      <c r="I22" s="264" t="str">
        <f>AB21</f>
        <v>桜ヶ丘</v>
      </c>
      <c r="J22" s="264"/>
      <c r="K22" s="264"/>
      <c r="L22" s="264"/>
      <c r="M22" s="264"/>
      <c r="N22" s="264"/>
      <c r="O22" s="265"/>
      <c r="P22" s="266"/>
      <c r="Q22" s="280">
        <v>0</v>
      </c>
      <c r="R22" s="478" t="s">
        <v>132</v>
      </c>
      <c r="S22" s="280">
        <v>0</v>
      </c>
      <c r="T22" s="266"/>
      <c r="U22" s="281" t="str">
        <f>U21</f>
        <v>旭ヶ丘</v>
      </c>
      <c r="V22" s="281"/>
      <c r="W22" s="281"/>
      <c r="X22" s="281"/>
      <c r="Y22" s="281"/>
      <c r="Z22" s="281"/>
      <c r="AA22" s="281"/>
      <c r="AB22" s="295" t="str">
        <f>I21</f>
        <v>山手</v>
      </c>
      <c r="AC22" s="296"/>
      <c r="AD22" s="296"/>
      <c r="AE22" s="296"/>
      <c r="AF22" s="296"/>
      <c r="AG22" s="314"/>
      <c r="AI22" s="237" t="str">
        <f>I22</f>
        <v>桜ヶ丘</v>
      </c>
      <c r="AJ22" s="312">
        <v>0</v>
      </c>
      <c r="AK22" s="312">
        <v>1</v>
      </c>
      <c r="AL22" s="312">
        <v>1</v>
      </c>
      <c r="AM22" s="312">
        <f>Q22+S23</f>
        <v>2</v>
      </c>
      <c r="AN22" s="312">
        <f>S22+Q23</f>
        <v>3</v>
      </c>
      <c r="AO22" s="312">
        <f>AM22-AN22</f>
        <v>-1</v>
      </c>
      <c r="AP22" s="312">
        <f>AJ22*3+AL22*1</f>
        <v>1</v>
      </c>
      <c r="AQ22" s="322">
        <v>2</v>
      </c>
    </row>
    <row r="23" spans="2:43" ht="13.5">
      <c r="B23" s="247">
        <v>3</v>
      </c>
      <c r="C23" s="248"/>
      <c r="D23" s="249">
        <f>D22+"1：2０"</f>
        <v>0.48611111111111116</v>
      </c>
      <c r="E23" s="250"/>
      <c r="F23" s="250"/>
      <c r="G23" s="250"/>
      <c r="H23" s="250"/>
      <c r="I23" s="267" t="str">
        <f>I21</f>
        <v>山手</v>
      </c>
      <c r="J23" s="267"/>
      <c r="K23" s="267"/>
      <c r="L23" s="267"/>
      <c r="M23" s="267"/>
      <c r="N23" s="267"/>
      <c r="O23" s="268"/>
      <c r="P23" s="269"/>
      <c r="Q23" s="282">
        <v>3</v>
      </c>
      <c r="R23" s="479" t="s">
        <v>132</v>
      </c>
      <c r="S23" s="282">
        <v>2</v>
      </c>
      <c r="T23" s="269"/>
      <c r="U23" s="283" t="str">
        <f>AB21</f>
        <v>桜ヶ丘</v>
      </c>
      <c r="V23" s="283"/>
      <c r="W23" s="283"/>
      <c r="X23" s="283"/>
      <c r="Y23" s="283"/>
      <c r="Z23" s="283"/>
      <c r="AA23" s="283"/>
      <c r="AB23" s="297" t="str">
        <f>U21</f>
        <v>旭ヶ丘</v>
      </c>
      <c r="AC23" s="298"/>
      <c r="AD23" s="298"/>
      <c r="AE23" s="298"/>
      <c r="AF23" s="298"/>
      <c r="AG23" s="315"/>
      <c r="AI23" s="237" t="str">
        <f>U21</f>
        <v>旭ヶ丘</v>
      </c>
      <c r="AJ23" s="312">
        <v>0</v>
      </c>
      <c r="AK23" s="312">
        <v>1</v>
      </c>
      <c r="AL23" s="312">
        <v>1</v>
      </c>
      <c r="AM23" s="312">
        <f>S21+S22</f>
        <v>1</v>
      </c>
      <c r="AN23" s="312">
        <f>Q21+Q22</f>
        <v>2</v>
      </c>
      <c r="AO23" s="312">
        <f>AM23-AN23</f>
        <v>-1</v>
      </c>
      <c r="AP23" s="312">
        <f>AJ23*3+AL23*1</f>
        <v>1</v>
      </c>
      <c r="AQ23" s="322">
        <v>3</v>
      </c>
    </row>
    <row r="25" spans="2:16" ht="13.5">
      <c r="B25" s="237" t="s">
        <v>136</v>
      </c>
      <c r="N25"/>
      <c r="P25"/>
    </row>
    <row r="26" spans="2:43" ht="13.5">
      <c r="B26" s="251"/>
      <c r="C26" s="251"/>
      <c r="D26" s="251"/>
      <c r="E26" s="251"/>
      <c r="F26" s="239">
        <f>'３節'!R6</f>
        <v>45066</v>
      </c>
      <c r="G26" s="239"/>
      <c r="H26" s="239"/>
      <c r="I26" s="239"/>
      <c r="J26" s="239"/>
      <c r="K26" s="239"/>
      <c r="L26" s="251"/>
      <c r="M26" s="251"/>
      <c r="N26" s="251"/>
      <c r="O26" s="251"/>
      <c r="P26" s="251"/>
      <c r="Q26" s="251"/>
      <c r="R26" s="276" t="str">
        <f>'３節'!R5</f>
        <v>Ｌポート</v>
      </c>
      <c r="S26" s="277"/>
      <c r="T26" s="277"/>
      <c r="U26" s="277"/>
      <c r="V26" s="277"/>
      <c r="W26" s="277"/>
      <c r="X26" s="284" t="s">
        <v>52</v>
      </c>
      <c r="Y26" s="251"/>
      <c r="Z26" s="251"/>
      <c r="AA26" s="251"/>
      <c r="AB26" s="291">
        <f>'３節'!R7</f>
        <v>0.5625</v>
      </c>
      <c r="AC26" s="292"/>
      <c r="AD26" s="292"/>
      <c r="AE26" s="292"/>
      <c r="AF26" s="251"/>
      <c r="AG26" s="251"/>
      <c r="AJ26" s="309" t="s">
        <v>120</v>
      </c>
      <c r="AK26" s="310" t="s">
        <v>121</v>
      </c>
      <c r="AL26" s="310" t="s">
        <v>122</v>
      </c>
      <c r="AM26" s="310" t="s">
        <v>123</v>
      </c>
      <c r="AN26" s="310" t="s">
        <v>124</v>
      </c>
      <c r="AO26" s="310" t="s">
        <v>125</v>
      </c>
      <c r="AP26" s="310" t="s">
        <v>126</v>
      </c>
      <c r="AQ26" s="310" t="s">
        <v>127</v>
      </c>
    </row>
    <row r="27" spans="2:43" ht="13.5">
      <c r="B27" s="240" t="s">
        <v>128</v>
      </c>
      <c r="C27" s="241"/>
      <c r="D27" s="241" t="s">
        <v>129</v>
      </c>
      <c r="E27" s="241"/>
      <c r="F27" s="241"/>
      <c r="G27" s="241"/>
      <c r="H27" s="241"/>
      <c r="I27" s="241" t="s">
        <v>130</v>
      </c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 t="s">
        <v>131</v>
      </c>
      <c r="AC27" s="241"/>
      <c r="AD27" s="241"/>
      <c r="AE27" s="241"/>
      <c r="AF27" s="241"/>
      <c r="AG27" s="311"/>
      <c r="AM27" s="312"/>
      <c r="AN27" s="312"/>
      <c r="AO27" s="312"/>
      <c r="AP27" s="312"/>
      <c r="AQ27" s="312"/>
    </row>
    <row r="28" spans="2:43" ht="13.5">
      <c r="B28" s="242">
        <v>1</v>
      </c>
      <c r="C28" s="243"/>
      <c r="D28" s="244">
        <f>AB26</f>
        <v>0.5625</v>
      </c>
      <c r="E28" s="245"/>
      <c r="F28" s="245"/>
      <c r="G28" s="245"/>
      <c r="H28" s="245"/>
      <c r="I28" s="261" t="str">
        <f>'３節'!R9</f>
        <v>アンフィニ白</v>
      </c>
      <c r="J28" s="261"/>
      <c r="K28" s="261"/>
      <c r="L28" s="261"/>
      <c r="M28" s="261"/>
      <c r="N28" s="261"/>
      <c r="O28" s="262"/>
      <c r="P28" s="263"/>
      <c r="Q28" s="279">
        <v>0</v>
      </c>
      <c r="R28" s="477" t="s">
        <v>132</v>
      </c>
      <c r="S28" s="279">
        <v>3</v>
      </c>
      <c r="T28" s="263"/>
      <c r="U28" s="273" t="str">
        <f>'３節'!T9</f>
        <v>御嵩</v>
      </c>
      <c r="V28" s="273"/>
      <c r="W28" s="273"/>
      <c r="X28" s="273"/>
      <c r="Y28" s="273"/>
      <c r="Z28" s="273"/>
      <c r="AA28" s="273"/>
      <c r="AB28" s="293" t="str">
        <f>'３節'!S9</f>
        <v>西可児</v>
      </c>
      <c r="AC28" s="294"/>
      <c r="AD28" s="294"/>
      <c r="AE28" s="294"/>
      <c r="AF28" s="294"/>
      <c r="AG28" s="313"/>
      <c r="AI28" s="237" t="str">
        <f>I28</f>
        <v>アンフィニ白</v>
      </c>
      <c r="AJ28" s="312">
        <v>0</v>
      </c>
      <c r="AK28" s="312">
        <v>1</v>
      </c>
      <c r="AL28" s="312">
        <v>1</v>
      </c>
      <c r="AM28" s="312">
        <f>Q28+Q30</f>
        <v>1</v>
      </c>
      <c r="AN28" s="312">
        <f>S28+S30</f>
        <v>4</v>
      </c>
      <c r="AO28" s="312">
        <f>AM28-AN28</f>
        <v>-3</v>
      </c>
      <c r="AP28" s="312">
        <f>AJ28*3+AL28*1</f>
        <v>1</v>
      </c>
      <c r="AQ28" s="322">
        <v>1</v>
      </c>
    </row>
    <row r="29" spans="2:43" ht="13.5">
      <c r="B29" s="242">
        <v>2</v>
      </c>
      <c r="C29" s="243"/>
      <c r="D29" s="246">
        <f>D28+"1:2０"</f>
        <v>0.6180555555555556</v>
      </c>
      <c r="E29" s="243"/>
      <c r="F29" s="243"/>
      <c r="G29" s="243"/>
      <c r="H29" s="243"/>
      <c r="I29" s="264" t="str">
        <f>AB28</f>
        <v>西可児</v>
      </c>
      <c r="J29" s="264"/>
      <c r="K29" s="264"/>
      <c r="L29" s="264"/>
      <c r="M29" s="264"/>
      <c r="N29" s="264"/>
      <c r="O29" s="265"/>
      <c r="P29" s="266"/>
      <c r="Q29" s="280">
        <v>0</v>
      </c>
      <c r="R29" s="478" t="s">
        <v>132</v>
      </c>
      <c r="S29" s="280">
        <v>1</v>
      </c>
      <c r="T29" s="266"/>
      <c r="U29" s="281" t="str">
        <f>U28</f>
        <v>御嵩</v>
      </c>
      <c r="V29" s="281"/>
      <c r="W29" s="281"/>
      <c r="X29" s="281"/>
      <c r="Y29" s="281"/>
      <c r="Z29" s="281"/>
      <c r="AA29" s="281"/>
      <c r="AB29" s="295" t="str">
        <f>I28</f>
        <v>アンフィニ白</v>
      </c>
      <c r="AC29" s="296"/>
      <c r="AD29" s="296"/>
      <c r="AE29" s="296"/>
      <c r="AF29" s="296"/>
      <c r="AG29" s="314"/>
      <c r="AI29" s="237" t="str">
        <f>I29</f>
        <v>西可児</v>
      </c>
      <c r="AJ29" s="312">
        <v>0</v>
      </c>
      <c r="AK29" s="312">
        <v>1</v>
      </c>
      <c r="AL29" s="312">
        <v>1</v>
      </c>
      <c r="AM29" s="312">
        <f>Q29+S30</f>
        <v>1</v>
      </c>
      <c r="AN29" s="312">
        <f>S29+Q30</f>
        <v>2</v>
      </c>
      <c r="AO29" s="312">
        <f>AM29-AN29</f>
        <v>-1</v>
      </c>
      <c r="AP29" s="312">
        <f>AJ29*3+AL29*1</f>
        <v>1</v>
      </c>
      <c r="AQ29" s="322">
        <v>2</v>
      </c>
    </row>
    <row r="30" spans="2:43" ht="13.5">
      <c r="B30" s="247">
        <v>3</v>
      </c>
      <c r="C30" s="248"/>
      <c r="D30" s="249">
        <f>D29+"1：2０"</f>
        <v>0.6736111111111112</v>
      </c>
      <c r="E30" s="250"/>
      <c r="F30" s="250"/>
      <c r="G30" s="250"/>
      <c r="H30" s="250"/>
      <c r="I30" s="267" t="str">
        <f>I28</f>
        <v>アンフィニ白</v>
      </c>
      <c r="J30" s="267"/>
      <c r="K30" s="267"/>
      <c r="L30" s="267"/>
      <c r="M30" s="267"/>
      <c r="N30" s="267"/>
      <c r="O30" s="268"/>
      <c r="P30" s="269"/>
      <c r="Q30" s="282">
        <v>1</v>
      </c>
      <c r="R30" s="479" t="s">
        <v>132</v>
      </c>
      <c r="S30" s="282">
        <v>1</v>
      </c>
      <c r="T30" s="269"/>
      <c r="U30" s="283" t="str">
        <f>AB28</f>
        <v>西可児</v>
      </c>
      <c r="V30" s="283"/>
      <c r="W30" s="283"/>
      <c r="X30" s="283"/>
      <c r="Y30" s="283"/>
      <c r="Z30" s="283"/>
      <c r="AA30" s="283"/>
      <c r="AB30" s="297" t="str">
        <f>U28</f>
        <v>御嵩</v>
      </c>
      <c r="AC30" s="298"/>
      <c r="AD30" s="298"/>
      <c r="AE30" s="298"/>
      <c r="AF30" s="298"/>
      <c r="AG30" s="315"/>
      <c r="AI30" s="237" t="str">
        <f>U28</f>
        <v>御嵩</v>
      </c>
      <c r="AJ30" s="312">
        <v>2</v>
      </c>
      <c r="AK30" s="312">
        <v>0</v>
      </c>
      <c r="AL30" s="312">
        <v>0</v>
      </c>
      <c r="AM30" s="312">
        <f>S28+S29</f>
        <v>4</v>
      </c>
      <c r="AN30" s="312">
        <f>Q28+Q29</f>
        <v>0</v>
      </c>
      <c r="AO30" s="312">
        <f>AM30-AN30</f>
        <v>4</v>
      </c>
      <c r="AP30" s="312">
        <f>AJ30*3+AL30*1</f>
        <v>6</v>
      </c>
      <c r="AQ30" s="322">
        <v>3</v>
      </c>
    </row>
    <row r="32" spans="2:16" ht="13.5">
      <c r="B32" s="237" t="s">
        <v>137</v>
      </c>
      <c r="N32"/>
      <c r="P32"/>
    </row>
    <row r="33" spans="2:43" ht="13.5">
      <c r="B33" s="251"/>
      <c r="C33" s="251"/>
      <c r="D33" s="251"/>
      <c r="E33" s="251"/>
      <c r="F33" s="239">
        <f>'３節'!U6</f>
        <v>45066</v>
      </c>
      <c r="G33" s="239"/>
      <c r="H33" s="239"/>
      <c r="I33" s="239"/>
      <c r="J33" s="239"/>
      <c r="K33" s="239"/>
      <c r="L33" s="251"/>
      <c r="M33" s="251"/>
      <c r="N33" s="251"/>
      <c r="O33" s="251"/>
      <c r="P33" s="251"/>
      <c r="Q33" s="251"/>
      <c r="R33" s="276" t="str">
        <f>'３節'!U5</f>
        <v>南部Ｇ</v>
      </c>
      <c r="S33" s="277"/>
      <c r="T33" s="277"/>
      <c r="U33" s="277"/>
      <c r="V33" s="277"/>
      <c r="W33" s="277"/>
      <c r="X33" s="284" t="s">
        <v>52</v>
      </c>
      <c r="Y33" s="251"/>
      <c r="Z33" s="251"/>
      <c r="AA33" s="251"/>
      <c r="AB33" s="291">
        <f>'３節'!U7</f>
        <v>0.5416666666666666</v>
      </c>
      <c r="AC33" s="292"/>
      <c r="AD33" s="292"/>
      <c r="AE33" s="292"/>
      <c r="AF33" s="251"/>
      <c r="AG33" s="251"/>
      <c r="AJ33" s="309" t="s">
        <v>120</v>
      </c>
      <c r="AK33" s="310" t="s">
        <v>121</v>
      </c>
      <c r="AL33" s="310" t="s">
        <v>122</v>
      </c>
      <c r="AM33" s="310" t="s">
        <v>123</v>
      </c>
      <c r="AN33" s="310" t="s">
        <v>124</v>
      </c>
      <c r="AO33" s="310" t="s">
        <v>125</v>
      </c>
      <c r="AP33" s="310" t="s">
        <v>126</v>
      </c>
      <c r="AQ33" s="310" t="s">
        <v>127</v>
      </c>
    </row>
    <row r="34" spans="2:43" ht="13.5">
      <c r="B34" s="240" t="s">
        <v>128</v>
      </c>
      <c r="C34" s="241"/>
      <c r="D34" s="241" t="s">
        <v>129</v>
      </c>
      <c r="E34" s="241"/>
      <c r="F34" s="241"/>
      <c r="G34" s="241"/>
      <c r="H34" s="241"/>
      <c r="I34" s="241" t="s">
        <v>130</v>
      </c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 t="s">
        <v>131</v>
      </c>
      <c r="AC34" s="241"/>
      <c r="AD34" s="241"/>
      <c r="AE34" s="241"/>
      <c r="AF34" s="241"/>
      <c r="AG34" s="311"/>
      <c r="AM34" s="312"/>
      <c r="AN34" s="312"/>
      <c r="AO34" s="312"/>
      <c r="AP34" s="312"/>
      <c r="AQ34" s="312"/>
    </row>
    <row r="35" spans="2:43" ht="13.5">
      <c r="B35" s="242">
        <v>1</v>
      </c>
      <c r="C35" s="243"/>
      <c r="D35" s="244">
        <f>AB33</f>
        <v>0.5416666666666666</v>
      </c>
      <c r="E35" s="245"/>
      <c r="F35" s="245"/>
      <c r="G35" s="245"/>
      <c r="H35" s="245"/>
      <c r="I35" s="261" t="str">
        <f>'３節'!U9</f>
        <v>スカーボ</v>
      </c>
      <c r="J35" s="261"/>
      <c r="K35" s="261"/>
      <c r="L35" s="261"/>
      <c r="M35" s="261"/>
      <c r="N35" s="261"/>
      <c r="O35" s="262"/>
      <c r="P35" s="263"/>
      <c r="Q35" s="279">
        <v>5</v>
      </c>
      <c r="R35" s="477" t="s">
        <v>132</v>
      </c>
      <c r="S35" s="279">
        <v>0</v>
      </c>
      <c r="T35" s="263"/>
      <c r="U35" s="273" t="str">
        <f>'３節'!W9</f>
        <v>郡上八幡</v>
      </c>
      <c r="V35" s="273"/>
      <c r="W35" s="273"/>
      <c r="X35" s="273"/>
      <c r="Y35" s="273"/>
      <c r="Z35" s="273"/>
      <c r="AA35" s="273"/>
      <c r="AB35" s="293" t="str">
        <f>'３節'!V9</f>
        <v>太田</v>
      </c>
      <c r="AC35" s="294"/>
      <c r="AD35" s="294"/>
      <c r="AE35" s="294"/>
      <c r="AF35" s="294"/>
      <c r="AG35" s="313"/>
      <c r="AI35" s="237" t="str">
        <f>I35</f>
        <v>スカーボ</v>
      </c>
      <c r="AJ35" s="312">
        <v>2</v>
      </c>
      <c r="AK35" s="312">
        <v>0</v>
      </c>
      <c r="AL35" s="312">
        <v>0</v>
      </c>
      <c r="AM35" s="312">
        <f>Q35+Q37</f>
        <v>13</v>
      </c>
      <c r="AN35" s="312">
        <f>S35+S37</f>
        <v>0</v>
      </c>
      <c r="AO35" s="312">
        <f>AM35-AN35</f>
        <v>13</v>
      </c>
      <c r="AP35" s="312">
        <f>AJ35*3+AL35*1</f>
        <v>6</v>
      </c>
      <c r="AQ35" s="322">
        <v>2</v>
      </c>
    </row>
    <row r="36" spans="2:43" ht="13.5">
      <c r="B36" s="242">
        <v>2</v>
      </c>
      <c r="C36" s="243"/>
      <c r="D36" s="246">
        <f>D35+"1:2０"</f>
        <v>0.5972222222222222</v>
      </c>
      <c r="E36" s="243"/>
      <c r="F36" s="243"/>
      <c r="G36" s="243"/>
      <c r="H36" s="243"/>
      <c r="I36" s="264" t="str">
        <f>AB35</f>
        <v>太田</v>
      </c>
      <c r="J36" s="264"/>
      <c r="K36" s="264"/>
      <c r="L36" s="264"/>
      <c r="M36" s="264"/>
      <c r="N36" s="264"/>
      <c r="O36" s="265"/>
      <c r="P36" s="266"/>
      <c r="Q36" s="280">
        <v>1</v>
      </c>
      <c r="R36" s="478" t="s">
        <v>132</v>
      </c>
      <c r="S36" s="280">
        <v>3</v>
      </c>
      <c r="T36" s="266"/>
      <c r="U36" s="281" t="str">
        <f>U35</f>
        <v>郡上八幡</v>
      </c>
      <c r="V36" s="281"/>
      <c r="W36" s="281"/>
      <c r="X36" s="281"/>
      <c r="Y36" s="281"/>
      <c r="Z36" s="281"/>
      <c r="AA36" s="281"/>
      <c r="AB36" s="295" t="str">
        <f>I35</f>
        <v>スカーボ</v>
      </c>
      <c r="AC36" s="296"/>
      <c r="AD36" s="296"/>
      <c r="AE36" s="296"/>
      <c r="AF36" s="296"/>
      <c r="AG36" s="314"/>
      <c r="AI36" s="237" t="str">
        <f>I36</f>
        <v>太田</v>
      </c>
      <c r="AJ36" s="312">
        <v>0</v>
      </c>
      <c r="AK36" s="312">
        <v>2</v>
      </c>
      <c r="AL36" s="312">
        <v>0</v>
      </c>
      <c r="AM36" s="312">
        <f>Q36+S37</f>
        <v>1</v>
      </c>
      <c r="AN36" s="312">
        <f>S36+Q37</f>
        <v>11</v>
      </c>
      <c r="AO36" s="312">
        <f>AM36-AN36</f>
        <v>-10</v>
      </c>
      <c r="AP36" s="312">
        <f>AJ36*3+AL36*1</f>
        <v>0</v>
      </c>
      <c r="AQ36" s="322">
        <v>3</v>
      </c>
    </row>
    <row r="37" spans="2:43" ht="13.5">
      <c r="B37" s="247">
        <v>3</v>
      </c>
      <c r="C37" s="248"/>
      <c r="D37" s="249">
        <f>D36+"1：2０"</f>
        <v>0.6527777777777778</v>
      </c>
      <c r="E37" s="250"/>
      <c r="F37" s="250"/>
      <c r="G37" s="250"/>
      <c r="H37" s="250"/>
      <c r="I37" s="267" t="str">
        <f>I35</f>
        <v>スカーボ</v>
      </c>
      <c r="J37" s="267"/>
      <c r="K37" s="267"/>
      <c r="L37" s="267"/>
      <c r="M37" s="267"/>
      <c r="N37" s="267"/>
      <c r="O37" s="268"/>
      <c r="P37" s="269"/>
      <c r="Q37" s="282">
        <v>8</v>
      </c>
      <c r="R37" s="479" t="s">
        <v>132</v>
      </c>
      <c r="S37" s="282">
        <v>0</v>
      </c>
      <c r="T37" s="269"/>
      <c r="U37" s="283" t="str">
        <f>AB35</f>
        <v>太田</v>
      </c>
      <c r="V37" s="283"/>
      <c r="W37" s="283"/>
      <c r="X37" s="283"/>
      <c r="Y37" s="283"/>
      <c r="Z37" s="283"/>
      <c r="AA37" s="283"/>
      <c r="AB37" s="297" t="str">
        <f>U35</f>
        <v>郡上八幡</v>
      </c>
      <c r="AC37" s="298"/>
      <c r="AD37" s="298"/>
      <c r="AE37" s="298"/>
      <c r="AF37" s="298"/>
      <c r="AG37" s="315"/>
      <c r="AI37" s="237" t="str">
        <f>U35</f>
        <v>郡上八幡</v>
      </c>
      <c r="AJ37" s="312">
        <v>1</v>
      </c>
      <c r="AK37" s="312">
        <v>1</v>
      </c>
      <c r="AL37" s="312">
        <v>0</v>
      </c>
      <c r="AM37" s="312">
        <f>S35+S36</f>
        <v>3</v>
      </c>
      <c r="AN37" s="312">
        <f>Q35+Q36</f>
        <v>6</v>
      </c>
      <c r="AO37" s="312">
        <f>AM37-AN37</f>
        <v>-3</v>
      </c>
      <c r="AP37" s="312">
        <f>AJ37*3+AL37*1</f>
        <v>3</v>
      </c>
      <c r="AQ37" s="322">
        <v>1</v>
      </c>
    </row>
    <row r="39" spans="2:16" ht="13.5">
      <c r="B39" s="237" t="s">
        <v>138</v>
      </c>
      <c r="N39"/>
      <c r="P39"/>
    </row>
    <row r="40" spans="2:43" ht="13.5">
      <c r="B40" s="251"/>
      <c r="C40" s="251"/>
      <c r="D40" s="251"/>
      <c r="E40" s="251"/>
      <c r="F40" s="239">
        <f>'３節'!X6</f>
        <v>45066</v>
      </c>
      <c r="G40" s="239"/>
      <c r="H40" s="239"/>
      <c r="I40" s="239"/>
      <c r="J40" s="239"/>
      <c r="K40" s="239"/>
      <c r="L40" s="251"/>
      <c r="M40" s="251"/>
      <c r="N40" s="251"/>
      <c r="O40" s="251"/>
      <c r="P40" s="251"/>
      <c r="Q40" s="251"/>
      <c r="R40" s="276" t="str">
        <f>'３節'!X5</f>
        <v>可茂特支</v>
      </c>
      <c r="S40" s="277"/>
      <c r="T40" s="277"/>
      <c r="U40" s="277"/>
      <c r="V40" s="277"/>
      <c r="W40" s="277"/>
      <c r="X40" s="284" t="s">
        <v>52</v>
      </c>
      <c r="Y40" s="251"/>
      <c r="Z40" s="251"/>
      <c r="AA40" s="251"/>
      <c r="AB40" s="291">
        <f>'３節'!X7</f>
        <v>0.5625</v>
      </c>
      <c r="AC40" s="292"/>
      <c r="AD40" s="292"/>
      <c r="AE40" s="292"/>
      <c r="AF40" s="251"/>
      <c r="AG40" s="251"/>
      <c r="AJ40" s="309" t="s">
        <v>120</v>
      </c>
      <c r="AK40" s="310" t="s">
        <v>121</v>
      </c>
      <c r="AL40" s="310" t="s">
        <v>122</v>
      </c>
      <c r="AM40" s="310" t="s">
        <v>123</v>
      </c>
      <c r="AN40" s="310" t="s">
        <v>124</v>
      </c>
      <c r="AO40" s="310" t="s">
        <v>125</v>
      </c>
      <c r="AP40" s="310" t="s">
        <v>126</v>
      </c>
      <c r="AQ40" s="310" t="s">
        <v>127</v>
      </c>
    </row>
    <row r="41" spans="2:42" ht="13.5">
      <c r="B41" s="240" t="s">
        <v>128</v>
      </c>
      <c r="C41" s="241"/>
      <c r="D41" s="241" t="s">
        <v>129</v>
      </c>
      <c r="E41" s="241"/>
      <c r="F41" s="241"/>
      <c r="G41" s="241"/>
      <c r="H41" s="241"/>
      <c r="I41" s="241" t="s">
        <v>130</v>
      </c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 t="s">
        <v>131</v>
      </c>
      <c r="AC41" s="241"/>
      <c r="AD41" s="241"/>
      <c r="AE41" s="241"/>
      <c r="AF41" s="241"/>
      <c r="AG41" s="311"/>
      <c r="AM41" s="312"/>
      <c r="AN41" s="312"/>
      <c r="AO41" s="312"/>
      <c r="AP41" s="312"/>
    </row>
    <row r="42" spans="2:43" ht="13.5">
      <c r="B42" s="242">
        <v>1</v>
      </c>
      <c r="C42" s="243"/>
      <c r="D42" s="244">
        <f>AB40</f>
        <v>0.5625</v>
      </c>
      <c r="E42" s="245"/>
      <c r="F42" s="245"/>
      <c r="G42" s="245"/>
      <c r="H42" s="245"/>
      <c r="I42" s="261" t="str">
        <f>'３節'!X9</f>
        <v>コヴィーダ</v>
      </c>
      <c r="J42" s="261"/>
      <c r="K42" s="261"/>
      <c r="L42" s="261"/>
      <c r="M42" s="261"/>
      <c r="N42" s="261"/>
      <c r="O42" s="262"/>
      <c r="P42" s="263"/>
      <c r="Q42" s="279">
        <v>0</v>
      </c>
      <c r="R42" s="477" t="s">
        <v>132</v>
      </c>
      <c r="S42" s="279">
        <v>2</v>
      </c>
      <c r="T42" s="263"/>
      <c r="U42" s="273" t="str">
        <f>'３節'!Z9</f>
        <v>瀬尻</v>
      </c>
      <c r="V42" s="273"/>
      <c r="W42" s="273"/>
      <c r="X42" s="273"/>
      <c r="Y42" s="273"/>
      <c r="Z42" s="273"/>
      <c r="AA42" s="273"/>
      <c r="AB42" s="293" t="str">
        <f>'３節'!Y9</f>
        <v>今渡</v>
      </c>
      <c r="AC42" s="294"/>
      <c r="AD42" s="294"/>
      <c r="AE42" s="294"/>
      <c r="AF42" s="294"/>
      <c r="AG42" s="313"/>
      <c r="AI42" s="237" t="str">
        <f>I42</f>
        <v>コヴィーダ</v>
      </c>
      <c r="AJ42" s="312">
        <v>1</v>
      </c>
      <c r="AK42" s="312">
        <v>1</v>
      </c>
      <c r="AL42" s="312">
        <v>0</v>
      </c>
      <c r="AM42" s="312">
        <f>Q42+Q44</f>
        <v>1</v>
      </c>
      <c r="AN42" s="312">
        <f>S42+S44</f>
        <v>2</v>
      </c>
      <c r="AO42" s="312">
        <f>AM42-AN42</f>
        <v>-1</v>
      </c>
      <c r="AP42" s="312">
        <f>AJ42*3+AL42*1</f>
        <v>3</v>
      </c>
      <c r="AQ42" s="322">
        <v>2</v>
      </c>
    </row>
    <row r="43" spans="2:43" ht="13.5">
      <c r="B43" s="242">
        <v>2</v>
      </c>
      <c r="C43" s="243"/>
      <c r="D43" s="246">
        <f>D42+"1:2０"</f>
        <v>0.6180555555555556</v>
      </c>
      <c r="E43" s="243"/>
      <c r="F43" s="243"/>
      <c r="G43" s="243"/>
      <c r="H43" s="243"/>
      <c r="I43" s="264" t="str">
        <f>AB42</f>
        <v>今渡</v>
      </c>
      <c r="J43" s="264"/>
      <c r="K43" s="264"/>
      <c r="L43" s="264"/>
      <c r="M43" s="264"/>
      <c r="N43" s="264"/>
      <c r="O43" s="265"/>
      <c r="P43" s="266"/>
      <c r="Q43" s="280">
        <v>3</v>
      </c>
      <c r="R43" s="478" t="s">
        <v>132</v>
      </c>
      <c r="S43" s="280">
        <v>3</v>
      </c>
      <c r="T43" s="266"/>
      <c r="U43" s="281" t="str">
        <f>U42</f>
        <v>瀬尻</v>
      </c>
      <c r="V43" s="281"/>
      <c r="W43" s="281"/>
      <c r="X43" s="281"/>
      <c r="Y43" s="281"/>
      <c r="Z43" s="281"/>
      <c r="AA43" s="281"/>
      <c r="AB43" s="295" t="str">
        <f>I42</f>
        <v>コヴィーダ</v>
      </c>
      <c r="AC43" s="296"/>
      <c r="AD43" s="296"/>
      <c r="AE43" s="296"/>
      <c r="AF43" s="296"/>
      <c r="AG43" s="314"/>
      <c r="AI43" s="237" t="str">
        <f>AB42</f>
        <v>今渡</v>
      </c>
      <c r="AJ43" s="312">
        <v>0</v>
      </c>
      <c r="AK43" s="312">
        <v>1</v>
      </c>
      <c r="AL43" s="312">
        <v>1</v>
      </c>
      <c r="AM43" s="312">
        <f>Q43+S44</f>
        <v>3</v>
      </c>
      <c r="AN43" s="312">
        <f>S43+Q44</f>
        <v>4</v>
      </c>
      <c r="AO43" s="312">
        <f>AM43-AN43</f>
        <v>-1</v>
      </c>
      <c r="AP43" s="312">
        <f>AJ43*3+AL43*1</f>
        <v>1</v>
      </c>
      <c r="AQ43" s="322">
        <v>1</v>
      </c>
    </row>
    <row r="44" spans="2:43" ht="13.5">
      <c r="B44" s="247">
        <v>3</v>
      </c>
      <c r="C44" s="248"/>
      <c r="D44" s="249">
        <f>D43+"1：2０"</f>
        <v>0.6736111111111112</v>
      </c>
      <c r="E44" s="250"/>
      <c r="F44" s="250"/>
      <c r="G44" s="250"/>
      <c r="H44" s="250"/>
      <c r="I44" s="270" t="str">
        <f>I42</f>
        <v>コヴィーダ</v>
      </c>
      <c r="J44" s="270"/>
      <c r="K44" s="270"/>
      <c r="L44" s="270"/>
      <c r="M44" s="270"/>
      <c r="N44" s="270"/>
      <c r="O44" s="271"/>
      <c r="P44" s="272"/>
      <c r="Q44" s="285">
        <v>1</v>
      </c>
      <c r="R44" s="480" t="s">
        <v>132</v>
      </c>
      <c r="S44" s="285">
        <v>0</v>
      </c>
      <c r="T44" s="272"/>
      <c r="U44" s="286" t="str">
        <f>AB42</f>
        <v>今渡</v>
      </c>
      <c r="V44" s="286"/>
      <c r="W44" s="286"/>
      <c r="X44" s="286"/>
      <c r="Y44" s="286"/>
      <c r="Z44" s="286"/>
      <c r="AA44" s="286"/>
      <c r="AB44" s="299" t="str">
        <f>U42</f>
        <v>瀬尻</v>
      </c>
      <c r="AC44" s="300"/>
      <c r="AD44" s="300"/>
      <c r="AE44" s="300"/>
      <c r="AF44" s="300"/>
      <c r="AG44" s="316"/>
      <c r="AI44" s="237" t="str">
        <f>U42</f>
        <v>瀬尻</v>
      </c>
      <c r="AJ44" s="312">
        <v>1</v>
      </c>
      <c r="AK44" s="312">
        <v>0</v>
      </c>
      <c r="AL44" s="312">
        <v>1</v>
      </c>
      <c r="AM44" s="312">
        <f>S42+S43</f>
        <v>5</v>
      </c>
      <c r="AN44" s="312">
        <f>Q42+Q43</f>
        <v>3</v>
      </c>
      <c r="AO44" s="312">
        <f>AM44-AN44</f>
        <v>2</v>
      </c>
      <c r="AP44" s="312">
        <f>AJ44*3+AL44*1</f>
        <v>4</v>
      </c>
      <c r="AQ44" s="322">
        <v>3</v>
      </c>
    </row>
    <row r="45" ht="13.5">
      <c r="AK45" s="237" t="s">
        <v>139</v>
      </c>
    </row>
    <row r="46" spans="2:16" ht="13.5">
      <c r="B46" s="237" t="s">
        <v>140</v>
      </c>
      <c r="N46"/>
      <c r="P46"/>
    </row>
    <row r="47" spans="2:43" ht="13.5">
      <c r="B47" s="251"/>
      <c r="C47" s="251"/>
      <c r="D47" s="251"/>
      <c r="E47" s="251"/>
      <c r="F47" s="239">
        <f>'３節'!AA6</f>
        <v>45066</v>
      </c>
      <c r="G47" s="239"/>
      <c r="H47" s="239"/>
      <c r="I47" s="239"/>
      <c r="J47" s="239"/>
      <c r="K47" s="239"/>
      <c r="L47" s="251"/>
      <c r="M47" s="251"/>
      <c r="N47" s="251"/>
      <c r="O47" s="251"/>
      <c r="P47" s="251"/>
      <c r="Q47" s="251"/>
      <c r="R47" s="276" t="str">
        <f>'３節'!AA5</f>
        <v>肥田瀬北</v>
      </c>
      <c r="S47" s="276"/>
      <c r="T47" s="276"/>
      <c r="U47" s="276"/>
      <c r="V47" s="276"/>
      <c r="W47" s="276"/>
      <c r="X47" s="284" t="s">
        <v>52</v>
      </c>
      <c r="Y47" s="251"/>
      <c r="Z47" s="251"/>
      <c r="AA47" s="251"/>
      <c r="AB47" s="291">
        <f>'３節'!AA7</f>
        <v>0.5833333333333334</v>
      </c>
      <c r="AC47" s="291"/>
      <c r="AD47" s="291"/>
      <c r="AE47" s="291"/>
      <c r="AF47" s="251"/>
      <c r="AG47" s="251"/>
      <c r="AJ47" s="309" t="s">
        <v>120</v>
      </c>
      <c r="AK47" s="310" t="s">
        <v>121</v>
      </c>
      <c r="AL47" s="310" t="s">
        <v>122</v>
      </c>
      <c r="AM47" s="310" t="s">
        <v>123</v>
      </c>
      <c r="AN47" s="310" t="s">
        <v>124</v>
      </c>
      <c r="AO47" s="310" t="s">
        <v>125</v>
      </c>
      <c r="AP47" s="310" t="s">
        <v>126</v>
      </c>
      <c r="AQ47" s="310" t="s">
        <v>127</v>
      </c>
    </row>
    <row r="48" spans="2:42" ht="13.5">
      <c r="B48" s="252" t="s">
        <v>128</v>
      </c>
      <c r="C48" s="253"/>
      <c r="D48" s="254" t="s">
        <v>129</v>
      </c>
      <c r="E48" s="255"/>
      <c r="F48" s="255"/>
      <c r="G48" s="255"/>
      <c r="H48" s="253"/>
      <c r="I48" s="254" t="s">
        <v>130</v>
      </c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3"/>
      <c r="AB48" s="254" t="s">
        <v>131</v>
      </c>
      <c r="AC48" s="255"/>
      <c r="AD48" s="255"/>
      <c r="AE48" s="255"/>
      <c r="AF48" s="255"/>
      <c r="AG48" s="317"/>
      <c r="AM48" s="312"/>
      <c r="AN48" s="312"/>
      <c r="AO48" s="312"/>
      <c r="AP48" s="312"/>
    </row>
    <row r="49" spans="2:43" ht="13.5">
      <c r="B49" s="242">
        <v>1</v>
      </c>
      <c r="C49" s="243"/>
      <c r="D49" s="244">
        <f>AB47</f>
        <v>0.5833333333333334</v>
      </c>
      <c r="E49" s="245"/>
      <c r="F49" s="245"/>
      <c r="G49" s="245"/>
      <c r="H49" s="245"/>
      <c r="I49" s="273" t="str">
        <f>'３節'!AA9</f>
        <v>安桜</v>
      </c>
      <c r="J49" s="273"/>
      <c r="K49" s="273"/>
      <c r="L49" s="273"/>
      <c r="M49" s="273"/>
      <c r="N49" s="273"/>
      <c r="O49" s="273"/>
      <c r="P49" s="263"/>
      <c r="Q49" s="279">
        <v>0</v>
      </c>
      <c r="R49" s="477" t="s">
        <v>132</v>
      </c>
      <c r="S49" s="279">
        <v>2</v>
      </c>
      <c r="T49" s="263"/>
      <c r="U49" s="281" t="str">
        <f>'３節'!AC9</f>
        <v>関さくら</v>
      </c>
      <c r="V49" s="281"/>
      <c r="W49" s="281"/>
      <c r="X49" s="281"/>
      <c r="Y49" s="281"/>
      <c r="Z49" s="281"/>
      <c r="AA49" s="274"/>
      <c r="AB49" s="301" t="str">
        <f>'３節'!AB9</f>
        <v>金竜</v>
      </c>
      <c r="AC49" s="302"/>
      <c r="AD49" s="302"/>
      <c r="AE49" s="302"/>
      <c r="AF49" s="302"/>
      <c r="AG49" s="318"/>
      <c r="AH49" s="308"/>
      <c r="AI49" s="237" t="str">
        <f>I49</f>
        <v>安桜</v>
      </c>
      <c r="AJ49" s="312">
        <v>1</v>
      </c>
      <c r="AK49" s="312">
        <v>1</v>
      </c>
      <c r="AL49" s="312">
        <v>0</v>
      </c>
      <c r="AM49" s="312">
        <f>Q49+Q51</f>
        <v>1</v>
      </c>
      <c r="AN49" s="312">
        <f>S49+S51</f>
        <v>2</v>
      </c>
      <c r="AO49" s="312">
        <f>AM49-AN49</f>
        <v>-1</v>
      </c>
      <c r="AP49" s="312">
        <f>AJ49*3+AL49*1</f>
        <v>3</v>
      </c>
      <c r="AQ49" s="322">
        <v>1</v>
      </c>
    </row>
    <row r="50" spans="2:43" ht="13.5">
      <c r="B50" s="242">
        <v>2</v>
      </c>
      <c r="C50" s="243"/>
      <c r="D50" s="246">
        <f>D49+"1:2０"</f>
        <v>0.638888888888889</v>
      </c>
      <c r="E50" s="243"/>
      <c r="F50" s="243"/>
      <c r="G50" s="243"/>
      <c r="H50" s="243"/>
      <c r="I50" s="261" t="str">
        <f>AB49</f>
        <v>金竜</v>
      </c>
      <c r="J50" s="261"/>
      <c r="K50" s="261"/>
      <c r="L50" s="261"/>
      <c r="M50" s="261"/>
      <c r="N50" s="261"/>
      <c r="O50" s="262"/>
      <c r="P50" s="266"/>
      <c r="Q50" s="280">
        <v>1</v>
      </c>
      <c r="R50" s="478" t="s">
        <v>132</v>
      </c>
      <c r="S50" s="280">
        <v>0</v>
      </c>
      <c r="T50" s="266"/>
      <c r="U50" s="274" t="str">
        <f>U49</f>
        <v>関さくら</v>
      </c>
      <c r="V50" s="264"/>
      <c r="W50" s="264"/>
      <c r="X50" s="264"/>
      <c r="Y50" s="264"/>
      <c r="Z50" s="264"/>
      <c r="AA50" s="264"/>
      <c r="AB50" s="301" t="str">
        <f>I49</f>
        <v>安桜</v>
      </c>
      <c r="AC50" s="302"/>
      <c r="AD50" s="302"/>
      <c r="AE50" s="302"/>
      <c r="AF50" s="302"/>
      <c r="AG50" s="318"/>
      <c r="AH50" s="308"/>
      <c r="AI50" s="237" t="str">
        <f>AB49</f>
        <v>金竜</v>
      </c>
      <c r="AJ50" s="312">
        <v>1</v>
      </c>
      <c r="AK50" s="312">
        <v>1</v>
      </c>
      <c r="AL50" s="312">
        <v>0</v>
      </c>
      <c r="AM50" s="312">
        <f>Q50+S51</f>
        <v>1</v>
      </c>
      <c r="AN50" s="312">
        <f>S50+Q51</f>
        <v>1</v>
      </c>
      <c r="AO50" s="312">
        <f>AM50-AN50</f>
        <v>0</v>
      </c>
      <c r="AP50" s="312">
        <f>AJ50*3+AL50*1</f>
        <v>3</v>
      </c>
      <c r="AQ50" s="322">
        <v>2</v>
      </c>
    </row>
    <row r="51" spans="2:43" ht="13.5">
      <c r="B51" s="247">
        <v>3</v>
      </c>
      <c r="C51" s="248"/>
      <c r="D51" s="249">
        <f>D50+"1：2０"</f>
        <v>0.6944444444444445</v>
      </c>
      <c r="E51" s="250"/>
      <c r="F51" s="250"/>
      <c r="G51" s="250"/>
      <c r="H51" s="250"/>
      <c r="I51" s="270" t="str">
        <f>I49</f>
        <v>安桜</v>
      </c>
      <c r="J51" s="270"/>
      <c r="K51" s="270"/>
      <c r="L51" s="270"/>
      <c r="M51" s="270"/>
      <c r="N51" s="270"/>
      <c r="O51" s="271"/>
      <c r="P51" s="272"/>
      <c r="Q51" s="285">
        <v>1</v>
      </c>
      <c r="R51" s="480" t="s">
        <v>132</v>
      </c>
      <c r="S51" s="285">
        <v>0</v>
      </c>
      <c r="T51" s="272"/>
      <c r="U51" s="286" t="str">
        <f>AB49</f>
        <v>金竜</v>
      </c>
      <c r="V51" s="286"/>
      <c r="W51" s="286"/>
      <c r="X51" s="286"/>
      <c r="Y51" s="286"/>
      <c r="Z51" s="286"/>
      <c r="AA51" s="286"/>
      <c r="AB51" s="303" t="str">
        <f>U49</f>
        <v>関さくら</v>
      </c>
      <c r="AC51" s="304"/>
      <c r="AD51" s="304"/>
      <c r="AE51" s="304"/>
      <c r="AF51" s="304"/>
      <c r="AG51" s="319"/>
      <c r="AH51" s="308"/>
      <c r="AI51" s="237" t="str">
        <f>U49</f>
        <v>関さくら</v>
      </c>
      <c r="AJ51" s="312">
        <v>1</v>
      </c>
      <c r="AK51" s="312">
        <v>1</v>
      </c>
      <c r="AL51" s="312">
        <v>0</v>
      </c>
      <c r="AM51" s="312">
        <f>S49+S50</f>
        <v>2</v>
      </c>
      <c r="AN51" s="312">
        <f>Q49+Q50</f>
        <v>1</v>
      </c>
      <c r="AO51" s="312">
        <f>AM51-AN51</f>
        <v>1</v>
      </c>
      <c r="AP51" s="312">
        <f>AJ51*3+AL51*1</f>
        <v>3</v>
      </c>
      <c r="AQ51" s="322">
        <v>3</v>
      </c>
    </row>
    <row r="53" spans="2:34" ht="13.5">
      <c r="B53" s="237" t="s">
        <v>141</v>
      </c>
      <c r="AB53" s="305"/>
      <c r="AC53" s="305"/>
      <c r="AD53" s="305"/>
      <c r="AE53" s="305"/>
      <c r="AF53" s="305"/>
      <c r="AG53" s="305"/>
      <c r="AH53" s="305"/>
    </row>
    <row r="54" spans="5:44" ht="13.5">
      <c r="E54" s="237"/>
      <c r="F54" s="256">
        <f>'３節'!AD6</f>
        <v>45066</v>
      </c>
      <c r="G54" s="257"/>
      <c r="H54" s="257"/>
      <c r="I54" s="257"/>
      <c r="J54" s="257"/>
      <c r="K54" s="257"/>
      <c r="L54" s="257"/>
      <c r="R54" s="257" t="str">
        <f>'３節'!AD5</f>
        <v>坂祝総合Ｇ   
</v>
      </c>
      <c r="S54" s="257"/>
      <c r="T54" s="257"/>
      <c r="U54" s="257"/>
      <c r="V54" s="257"/>
      <c r="W54" s="257"/>
      <c r="X54" s="287" t="s">
        <v>74</v>
      </c>
      <c r="AB54" s="291">
        <f>'３節'!AD7</f>
        <v>0.3958333333333333</v>
      </c>
      <c r="AC54" s="292"/>
      <c r="AD54" s="292"/>
      <c r="AE54" s="292"/>
      <c r="AG54" s="305"/>
      <c r="AH54" s="305"/>
      <c r="AJ54" s="309" t="s">
        <v>120</v>
      </c>
      <c r="AK54" s="310" t="s">
        <v>121</v>
      </c>
      <c r="AL54" s="310" t="s">
        <v>122</v>
      </c>
      <c r="AM54" s="310" t="s">
        <v>123</v>
      </c>
      <c r="AN54" s="310" t="s">
        <v>124</v>
      </c>
      <c r="AO54" s="310" t="s">
        <v>125</v>
      </c>
      <c r="AP54" s="310" t="s">
        <v>126</v>
      </c>
      <c r="AQ54" s="310" t="s">
        <v>127</v>
      </c>
      <c r="AR54" s="237"/>
    </row>
    <row r="55" spans="2:34" ht="13.5">
      <c r="B55" s="240" t="s">
        <v>128</v>
      </c>
      <c r="C55" s="241"/>
      <c r="D55" s="241" t="s">
        <v>129</v>
      </c>
      <c r="E55" s="241"/>
      <c r="F55" s="241"/>
      <c r="G55" s="241"/>
      <c r="H55" s="241"/>
      <c r="I55" s="241" t="s">
        <v>130</v>
      </c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306" t="s">
        <v>131</v>
      </c>
      <c r="AC55" s="307"/>
      <c r="AD55" s="307"/>
      <c r="AE55" s="307"/>
      <c r="AF55" s="307"/>
      <c r="AG55" s="320"/>
      <c r="AH55" s="321"/>
    </row>
    <row r="56" spans="2:43" ht="12.75" customHeight="1">
      <c r="B56" s="242">
        <v>1</v>
      </c>
      <c r="C56" s="243"/>
      <c r="D56" s="244">
        <f>AB54</f>
        <v>0.3958333333333333</v>
      </c>
      <c r="E56" s="245"/>
      <c r="F56" s="245"/>
      <c r="G56" s="245"/>
      <c r="H56" s="245"/>
      <c r="I56" s="273" t="str">
        <f>'３節'!AE9</f>
        <v>下有知</v>
      </c>
      <c r="J56" s="273"/>
      <c r="K56" s="273"/>
      <c r="L56" s="273"/>
      <c r="M56" s="273"/>
      <c r="N56" s="273"/>
      <c r="O56" s="273"/>
      <c r="P56" s="263"/>
      <c r="Q56" s="279">
        <v>2</v>
      </c>
      <c r="R56" s="477" t="s">
        <v>132</v>
      </c>
      <c r="S56" s="279">
        <v>5</v>
      </c>
      <c r="T56" s="263"/>
      <c r="U56" s="273" t="str">
        <f>'３節'!AF9</f>
        <v>坂祝</v>
      </c>
      <c r="V56" s="273"/>
      <c r="W56" s="273"/>
      <c r="X56" s="273"/>
      <c r="Y56" s="273"/>
      <c r="Z56" s="273"/>
      <c r="AA56" s="273"/>
      <c r="AB56" s="301" t="str">
        <f>U57</f>
        <v>ティグレイ</v>
      </c>
      <c r="AC56" s="302"/>
      <c r="AD56" s="302"/>
      <c r="AE56" s="302"/>
      <c r="AF56" s="302"/>
      <c r="AG56" s="318"/>
      <c r="AH56" s="308"/>
      <c r="AI56" s="237" t="str">
        <f>I57</f>
        <v>中部</v>
      </c>
      <c r="AJ56" s="312">
        <v>2</v>
      </c>
      <c r="AK56" s="312">
        <v>0</v>
      </c>
      <c r="AL56" s="312">
        <v>0</v>
      </c>
      <c r="AM56" s="312">
        <f>Q57+Q59</f>
        <v>11</v>
      </c>
      <c r="AN56" s="312">
        <f>S57+S59</f>
        <v>0</v>
      </c>
      <c r="AO56" s="312">
        <f>AM56-AN56</f>
        <v>11</v>
      </c>
      <c r="AP56" s="312">
        <f>AJ56*3+AL56*1</f>
        <v>6</v>
      </c>
      <c r="AQ56" s="322">
        <v>1</v>
      </c>
    </row>
    <row r="57" spans="2:43" ht="12.75" customHeight="1">
      <c r="B57" s="242">
        <v>2</v>
      </c>
      <c r="C57" s="243"/>
      <c r="D57" s="246">
        <f>D56+"1:0０"</f>
        <v>0.4375</v>
      </c>
      <c r="E57" s="243"/>
      <c r="F57" s="243"/>
      <c r="G57" s="243"/>
      <c r="H57" s="243"/>
      <c r="I57" s="273" t="str">
        <f>'３節'!AD9</f>
        <v>中部</v>
      </c>
      <c r="J57" s="273"/>
      <c r="K57" s="273"/>
      <c r="L57" s="273"/>
      <c r="M57" s="273"/>
      <c r="N57" s="273"/>
      <c r="O57" s="273"/>
      <c r="P57" s="266"/>
      <c r="Q57" s="280">
        <v>3</v>
      </c>
      <c r="R57" s="478" t="s">
        <v>132</v>
      </c>
      <c r="S57" s="280">
        <v>0</v>
      </c>
      <c r="T57" s="266"/>
      <c r="U57" s="273" t="str">
        <f>'３節'!AG9</f>
        <v>ティグレイ</v>
      </c>
      <c r="V57" s="273"/>
      <c r="W57" s="273"/>
      <c r="X57" s="273"/>
      <c r="Y57" s="273"/>
      <c r="Z57" s="273"/>
      <c r="AA57" s="273"/>
      <c r="AB57" s="301" t="str">
        <f>I56</f>
        <v>下有知</v>
      </c>
      <c r="AC57" s="302"/>
      <c r="AD57" s="302"/>
      <c r="AE57" s="302"/>
      <c r="AF57" s="302"/>
      <c r="AG57" s="318"/>
      <c r="AH57" s="308"/>
      <c r="AI57" s="237" t="str">
        <f>I56</f>
        <v>下有知</v>
      </c>
      <c r="AJ57" s="312">
        <v>0</v>
      </c>
      <c r="AK57" s="312">
        <v>2</v>
      </c>
      <c r="AL57" s="312">
        <v>0</v>
      </c>
      <c r="AM57" s="312">
        <f>Q56+S59</f>
        <v>2</v>
      </c>
      <c r="AN57" s="312">
        <f>S56+Q59</f>
        <v>13</v>
      </c>
      <c r="AO57" s="312">
        <f>AM57-AN57</f>
        <v>-11</v>
      </c>
      <c r="AP57" s="312">
        <f>AJ57*3+AL57*1</f>
        <v>0</v>
      </c>
      <c r="AQ57" s="322">
        <v>2</v>
      </c>
    </row>
    <row r="58" spans="2:43" ht="12.75" customHeight="1">
      <c r="B58" s="242">
        <v>3</v>
      </c>
      <c r="C58" s="243"/>
      <c r="D58" s="246">
        <f>D57+"1:2０"</f>
        <v>0.4930555555555556</v>
      </c>
      <c r="E58" s="243"/>
      <c r="F58" s="243"/>
      <c r="G58" s="243"/>
      <c r="H58" s="243"/>
      <c r="I58" s="264" t="str">
        <f>U56</f>
        <v>坂祝</v>
      </c>
      <c r="J58" s="264"/>
      <c r="K58" s="264"/>
      <c r="L58" s="264"/>
      <c r="M58" s="264"/>
      <c r="N58" s="264"/>
      <c r="O58" s="265"/>
      <c r="P58" s="266"/>
      <c r="Q58" s="280">
        <v>1</v>
      </c>
      <c r="R58" s="478" t="s">
        <v>132</v>
      </c>
      <c r="S58" s="280">
        <v>2</v>
      </c>
      <c r="T58" s="266"/>
      <c r="U58" s="264" t="str">
        <f>U57</f>
        <v>ティグレイ</v>
      </c>
      <c r="V58" s="264"/>
      <c r="W58" s="264"/>
      <c r="X58" s="264"/>
      <c r="Y58" s="264"/>
      <c r="Z58" s="264"/>
      <c r="AA58" s="264"/>
      <c r="AB58" s="301" t="str">
        <f>I57</f>
        <v>中部</v>
      </c>
      <c r="AC58" s="302"/>
      <c r="AD58" s="302"/>
      <c r="AE58" s="302"/>
      <c r="AF58" s="302"/>
      <c r="AG58" s="318"/>
      <c r="AH58" s="308"/>
      <c r="AI58" s="237" t="str">
        <f>U56</f>
        <v>坂祝</v>
      </c>
      <c r="AJ58" s="312">
        <v>1</v>
      </c>
      <c r="AK58" s="312">
        <v>1</v>
      </c>
      <c r="AL58" s="312">
        <v>0</v>
      </c>
      <c r="AM58" s="312">
        <f>S56+Q58</f>
        <v>6</v>
      </c>
      <c r="AN58" s="312">
        <f>Q56+S58</f>
        <v>4</v>
      </c>
      <c r="AO58" s="312">
        <f>AM58-AN58</f>
        <v>2</v>
      </c>
      <c r="AP58" s="312">
        <f>AJ58*3+AL58*1</f>
        <v>3</v>
      </c>
      <c r="AQ58" s="322">
        <v>3</v>
      </c>
    </row>
    <row r="59" spans="2:43" ht="12.75" customHeight="1">
      <c r="B59" s="247">
        <v>4</v>
      </c>
      <c r="C59" s="248"/>
      <c r="D59" s="249">
        <f>D57+"2：2０"</f>
        <v>0.5347222222222222</v>
      </c>
      <c r="E59" s="250"/>
      <c r="F59" s="250"/>
      <c r="G59" s="250"/>
      <c r="H59" s="250"/>
      <c r="I59" s="267" t="str">
        <f>I57</f>
        <v>中部</v>
      </c>
      <c r="J59" s="267"/>
      <c r="K59" s="267"/>
      <c r="L59" s="267"/>
      <c r="M59" s="267"/>
      <c r="N59" s="267"/>
      <c r="O59" s="268"/>
      <c r="P59" s="272"/>
      <c r="Q59" s="285">
        <v>8</v>
      </c>
      <c r="R59" s="480" t="s">
        <v>132</v>
      </c>
      <c r="S59" s="285">
        <v>0</v>
      </c>
      <c r="T59" s="272"/>
      <c r="U59" s="267" t="str">
        <f>I56</f>
        <v>下有知</v>
      </c>
      <c r="V59" s="267"/>
      <c r="W59" s="267"/>
      <c r="X59" s="267"/>
      <c r="Y59" s="267"/>
      <c r="Z59" s="267"/>
      <c r="AA59" s="268"/>
      <c r="AB59" s="303" t="str">
        <f>U56</f>
        <v>坂祝</v>
      </c>
      <c r="AC59" s="304"/>
      <c r="AD59" s="304"/>
      <c r="AE59" s="304"/>
      <c r="AF59" s="304"/>
      <c r="AG59" s="319"/>
      <c r="AH59" s="308"/>
      <c r="AI59" s="237" t="str">
        <f>U57</f>
        <v>ティグレイ</v>
      </c>
      <c r="AJ59" s="312">
        <v>1</v>
      </c>
      <c r="AK59" s="312">
        <v>1</v>
      </c>
      <c r="AL59" s="312">
        <v>0</v>
      </c>
      <c r="AM59" s="312">
        <f>S57+S58</f>
        <v>2</v>
      </c>
      <c r="AN59" s="312">
        <f>Q57+Q58</f>
        <v>4</v>
      </c>
      <c r="AO59" s="312">
        <f>AM59-AN59</f>
        <v>-2</v>
      </c>
      <c r="AP59" s="312">
        <f>AJ59*3+AL59*1</f>
        <v>3</v>
      </c>
      <c r="AQ59" s="322">
        <v>4</v>
      </c>
    </row>
    <row r="60" spans="2:34" ht="13.5">
      <c r="B60" s="258"/>
      <c r="C60" s="258"/>
      <c r="D60" s="259"/>
      <c r="E60" s="259"/>
      <c r="F60" s="259"/>
      <c r="G60" s="259"/>
      <c r="H60" s="259"/>
      <c r="I60" s="273"/>
      <c r="J60" s="273"/>
      <c r="K60" s="273"/>
      <c r="L60" s="273"/>
      <c r="M60" s="273"/>
      <c r="N60" s="273"/>
      <c r="O60" s="273"/>
      <c r="P60" s="263"/>
      <c r="Q60" s="289"/>
      <c r="R60" s="289"/>
      <c r="S60" s="289"/>
      <c r="T60" s="263"/>
      <c r="U60" s="273"/>
      <c r="V60" s="273"/>
      <c r="W60" s="273"/>
      <c r="X60" s="273"/>
      <c r="Y60" s="273"/>
      <c r="Z60" s="273"/>
      <c r="AA60" s="273"/>
      <c r="AB60" s="308"/>
      <c r="AC60" s="308"/>
      <c r="AD60" s="308"/>
      <c r="AE60" s="308"/>
      <c r="AF60" s="308"/>
      <c r="AG60" s="308"/>
      <c r="AH60" s="308"/>
    </row>
    <row r="61" spans="1:43" ht="13.5">
      <c r="A61" s="260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</row>
    <row r="62" spans="1:43" ht="13.5">
      <c r="A62" s="260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</row>
    <row r="63" spans="1:43" ht="13.5">
      <c r="A63" s="260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</row>
    <row r="64" spans="1:43" ht="13.5">
      <c r="A64" s="260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</row>
    <row r="65" spans="1:43" ht="13.5">
      <c r="A65" s="260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</row>
    <row r="66" spans="1:43" ht="13.5">
      <c r="A66" s="260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</row>
    <row r="67" spans="1:43" ht="13.5">
      <c r="A67" s="260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</row>
    <row r="68" spans="2:34" ht="13.5">
      <c r="B68" s="258"/>
      <c r="C68" s="258"/>
      <c r="D68" s="259"/>
      <c r="E68" s="259"/>
      <c r="F68" s="259"/>
      <c r="G68" s="259"/>
      <c r="H68" s="259"/>
      <c r="I68" s="273"/>
      <c r="J68" s="273"/>
      <c r="K68" s="273"/>
      <c r="L68" s="273"/>
      <c r="M68" s="273"/>
      <c r="N68" s="273"/>
      <c r="O68" s="273"/>
      <c r="P68" s="263"/>
      <c r="Q68" s="289"/>
      <c r="R68" s="289"/>
      <c r="S68" s="289"/>
      <c r="T68" s="263"/>
      <c r="U68" s="273"/>
      <c r="V68" s="273"/>
      <c r="W68" s="273"/>
      <c r="X68" s="273"/>
      <c r="Y68" s="273"/>
      <c r="Z68" s="273"/>
      <c r="AA68" s="273"/>
      <c r="AB68" s="308"/>
      <c r="AC68" s="308"/>
      <c r="AD68" s="308"/>
      <c r="AE68" s="308"/>
      <c r="AF68" s="308"/>
      <c r="AG68" s="308"/>
      <c r="AH68" s="308"/>
    </row>
    <row r="69" spans="2:34" ht="13.5">
      <c r="B69" s="258"/>
      <c r="C69" s="258"/>
      <c r="D69" s="259"/>
      <c r="E69" s="259"/>
      <c r="F69" s="259"/>
      <c r="G69" s="259"/>
      <c r="H69" s="259"/>
      <c r="I69" s="273"/>
      <c r="J69" s="273"/>
      <c r="K69" s="273"/>
      <c r="L69" s="273"/>
      <c r="M69" s="273"/>
      <c r="N69" s="273"/>
      <c r="O69" s="273"/>
      <c r="P69" s="263"/>
      <c r="Q69" s="289"/>
      <c r="R69" s="289"/>
      <c r="S69" s="289"/>
      <c r="T69" s="263"/>
      <c r="U69" s="273"/>
      <c r="V69" s="273"/>
      <c r="W69" s="273"/>
      <c r="X69" s="273"/>
      <c r="Y69" s="273"/>
      <c r="Z69" s="273"/>
      <c r="AA69" s="273"/>
      <c r="AB69" s="308"/>
      <c r="AC69" s="308"/>
      <c r="AD69" s="308"/>
      <c r="AE69" s="308"/>
      <c r="AF69" s="308"/>
      <c r="AG69" s="308"/>
      <c r="AH69" s="308"/>
    </row>
    <row r="70" spans="2:34" ht="13.5">
      <c r="B70" s="258"/>
      <c r="C70" s="258"/>
      <c r="D70" s="259"/>
      <c r="E70" s="259"/>
      <c r="F70" s="259"/>
      <c r="G70" s="259"/>
      <c r="H70" s="259"/>
      <c r="I70" s="273"/>
      <c r="J70" s="273"/>
      <c r="K70" s="273"/>
      <c r="L70" s="273"/>
      <c r="M70" s="273"/>
      <c r="N70" s="273"/>
      <c r="O70" s="273"/>
      <c r="P70" s="263"/>
      <c r="Q70" s="289"/>
      <c r="R70" s="289"/>
      <c r="S70" s="289"/>
      <c r="T70" s="263"/>
      <c r="U70" s="273"/>
      <c r="V70" s="273"/>
      <c r="W70" s="273"/>
      <c r="X70" s="273"/>
      <c r="Y70" s="273"/>
      <c r="Z70" s="273"/>
      <c r="AA70" s="273"/>
      <c r="AB70" s="308"/>
      <c r="AC70" s="308"/>
      <c r="AD70" s="308"/>
      <c r="AE70" s="308"/>
      <c r="AF70" s="308"/>
      <c r="AG70" s="308"/>
      <c r="AH70" s="308"/>
    </row>
  </sheetData>
  <sheetProtection/>
  <mergeCells count="183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</mergeCells>
  <printOptions/>
  <pageMargins left="0.7" right="0.7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50"/>
  <sheetViews>
    <sheetView workbookViewId="0" topLeftCell="A1">
      <selection activeCell="X5" sqref="X5:Z5"/>
    </sheetView>
  </sheetViews>
  <sheetFormatPr defaultColWidth="2.50390625" defaultRowHeight="13.5"/>
  <cols>
    <col min="1" max="8" width="2.50390625" style="323" customWidth="1"/>
    <col min="9" max="50" width="4.25390625" style="323" customWidth="1"/>
    <col min="51" max="51" width="2.50390625" style="323" customWidth="1"/>
    <col min="52" max="16384" width="2.50390625" style="323" customWidth="1"/>
  </cols>
  <sheetData>
    <row r="1" spans="1:32" ht="13.5" customHeight="1">
      <c r="A1" s="324" t="s">
        <v>161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</row>
    <row r="2" spans="1:41" ht="13.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409">
        <v>43281</v>
      </c>
      <c r="AH2" s="409"/>
      <c r="AI2" s="409"/>
      <c r="AJ2" s="409"/>
      <c r="AK2" s="409"/>
      <c r="AL2" s="409"/>
      <c r="AM2" s="323" t="s">
        <v>66</v>
      </c>
      <c r="AN2" s="410"/>
      <c r="AO2" s="410"/>
    </row>
    <row r="3" spans="2:43" ht="14.25">
      <c r="B3" s="325"/>
      <c r="C3" s="325"/>
      <c r="D3" s="325"/>
      <c r="E3" s="326" t="s">
        <v>68</v>
      </c>
      <c r="F3" s="326"/>
      <c r="G3" s="326"/>
      <c r="H3" s="326"/>
      <c r="I3" s="323" t="s">
        <v>143</v>
      </c>
      <c r="AH3" s="411"/>
      <c r="AI3" s="411"/>
      <c r="AJ3" s="411"/>
      <c r="AK3" s="411"/>
      <c r="AM3" s="367"/>
      <c r="AN3" s="412"/>
      <c r="AO3" s="412"/>
      <c r="AQ3" s="410"/>
    </row>
    <row r="4" spans="2:40" ht="14.25">
      <c r="B4" s="325"/>
      <c r="C4" s="325"/>
      <c r="D4" s="325"/>
      <c r="E4" s="326"/>
      <c r="F4" s="326"/>
      <c r="G4" s="326"/>
      <c r="H4" s="326"/>
      <c r="I4" s="331" t="s">
        <v>68</v>
      </c>
      <c r="J4" s="332"/>
      <c r="K4" s="333"/>
      <c r="L4" s="331" t="s">
        <v>69</v>
      </c>
      <c r="M4" s="332"/>
      <c r="N4" s="333"/>
      <c r="O4" s="331" t="s">
        <v>70</v>
      </c>
      <c r="P4" s="332"/>
      <c r="Q4" s="332"/>
      <c r="R4" s="331" t="s">
        <v>71</v>
      </c>
      <c r="S4" s="332"/>
      <c r="T4" s="332"/>
      <c r="U4" s="370" t="s">
        <v>72</v>
      </c>
      <c r="V4" s="371"/>
      <c r="W4" s="371"/>
      <c r="X4" s="331" t="s">
        <v>73</v>
      </c>
      <c r="Y4" s="332"/>
      <c r="Z4" s="332"/>
      <c r="AA4" s="331" t="s">
        <v>74</v>
      </c>
      <c r="AB4" s="332"/>
      <c r="AC4" s="333"/>
      <c r="AD4" s="332" t="s">
        <v>75</v>
      </c>
      <c r="AE4" s="332"/>
      <c r="AF4" s="332"/>
      <c r="AG4" s="332"/>
      <c r="AH4" s="413"/>
      <c r="AI4" s="411"/>
      <c r="AJ4" s="411"/>
      <c r="AK4" s="411"/>
      <c r="AL4" s="414"/>
      <c r="AM4" s="415"/>
      <c r="AN4" s="323" t="s">
        <v>76</v>
      </c>
    </row>
    <row r="5" spans="3:40" ht="13.5" customHeight="1">
      <c r="C5" s="327" t="s">
        <v>77</v>
      </c>
      <c r="D5" s="327"/>
      <c r="E5" s="327"/>
      <c r="F5" s="327"/>
      <c r="G5" s="327"/>
      <c r="H5" s="327"/>
      <c r="I5" s="334" t="s">
        <v>80</v>
      </c>
      <c r="J5" s="335"/>
      <c r="K5" s="336"/>
      <c r="L5" s="334" t="s">
        <v>155</v>
      </c>
      <c r="M5" s="335"/>
      <c r="N5" s="336"/>
      <c r="O5" s="334" t="s">
        <v>162</v>
      </c>
      <c r="P5" s="337"/>
      <c r="Q5" s="335"/>
      <c r="R5" s="375" t="s">
        <v>163</v>
      </c>
      <c r="S5" s="387"/>
      <c r="T5" s="388"/>
      <c r="U5" s="372" t="s">
        <v>164</v>
      </c>
      <c r="V5" s="373"/>
      <c r="W5" s="374"/>
      <c r="X5" s="375" t="s">
        <v>157</v>
      </c>
      <c r="Y5" s="387"/>
      <c r="Z5" s="387"/>
      <c r="AA5" s="375" t="s">
        <v>163</v>
      </c>
      <c r="AB5" s="387"/>
      <c r="AC5" s="388"/>
      <c r="AD5" s="387" t="s">
        <v>147</v>
      </c>
      <c r="AE5" s="387"/>
      <c r="AF5" s="387"/>
      <c r="AG5" s="387"/>
      <c r="AH5" s="413"/>
      <c r="AI5" s="411"/>
      <c r="AJ5" s="411"/>
      <c r="AK5" s="411"/>
      <c r="AL5" s="414"/>
      <c r="AM5" s="367"/>
      <c r="AN5" s="416" t="s">
        <v>86</v>
      </c>
    </row>
    <row r="6" spans="3:40" ht="13.5" customHeight="1">
      <c r="C6" s="327" t="s">
        <v>87</v>
      </c>
      <c r="D6" s="327"/>
      <c r="E6" s="327"/>
      <c r="F6" s="327"/>
      <c r="G6" s="327"/>
      <c r="H6" s="327"/>
      <c r="I6" s="338">
        <v>45101</v>
      </c>
      <c r="J6" s="339"/>
      <c r="K6" s="340"/>
      <c r="L6" s="338">
        <v>45080</v>
      </c>
      <c r="M6" s="339"/>
      <c r="N6" s="340"/>
      <c r="O6" s="338">
        <v>45080</v>
      </c>
      <c r="P6" s="339"/>
      <c r="Q6" s="340"/>
      <c r="R6" s="338">
        <v>45080</v>
      </c>
      <c r="S6" s="339"/>
      <c r="T6" s="340"/>
      <c r="U6" s="338">
        <v>45080</v>
      </c>
      <c r="V6" s="339"/>
      <c r="W6" s="340"/>
      <c r="X6" s="338">
        <v>45080</v>
      </c>
      <c r="Y6" s="339"/>
      <c r="Z6" s="340"/>
      <c r="AA6" s="338">
        <v>45080</v>
      </c>
      <c r="AB6" s="339"/>
      <c r="AC6" s="340"/>
      <c r="AD6" s="338">
        <v>45080</v>
      </c>
      <c r="AE6" s="339"/>
      <c r="AF6" s="389"/>
      <c r="AG6" s="340"/>
      <c r="AH6" s="411"/>
      <c r="AI6" s="411"/>
      <c r="AJ6" s="411"/>
      <c r="AK6" s="411"/>
      <c r="AL6" s="414"/>
      <c r="AM6" s="367"/>
      <c r="AN6" s="323" t="s">
        <v>88</v>
      </c>
    </row>
    <row r="7" spans="3:39" ht="13.5" customHeight="1">
      <c r="C7" s="327" t="s">
        <v>89</v>
      </c>
      <c r="D7" s="327"/>
      <c r="E7" s="327"/>
      <c r="F7" s="327"/>
      <c r="G7" s="327"/>
      <c r="H7" s="327"/>
      <c r="I7" s="341">
        <v>0.5833333333333334</v>
      </c>
      <c r="J7" s="339"/>
      <c r="K7" s="340"/>
      <c r="L7" s="341">
        <v>0.3541666666666667</v>
      </c>
      <c r="M7" s="339"/>
      <c r="N7" s="340"/>
      <c r="O7" s="341">
        <v>0.3958333333333333</v>
      </c>
      <c r="P7" s="339"/>
      <c r="Q7" s="340"/>
      <c r="R7" s="341">
        <v>0.5625</v>
      </c>
      <c r="S7" s="339"/>
      <c r="T7" s="340"/>
      <c r="U7" s="341">
        <v>0.3541666666666667</v>
      </c>
      <c r="V7" s="339"/>
      <c r="W7" s="340"/>
      <c r="X7" s="341">
        <v>0.5625</v>
      </c>
      <c r="Y7" s="339"/>
      <c r="Z7" s="340"/>
      <c r="AA7" s="341">
        <v>0.5416666666666666</v>
      </c>
      <c r="AB7" s="339"/>
      <c r="AC7" s="340"/>
      <c r="AD7" s="341">
        <v>0.3958333333333333</v>
      </c>
      <c r="AE7" s="339"/>
      <c r="AF7" s="389"/>
      <c r="AG7" s="340"/>
      <c r="AH7" s="411"/>
      <c r="AI7" s="411"/>
      <c r="AJ7" s="411"/>
      <c r="AK7" s="411"/>
      <c r="AL7" s="414"/>
      <c r="AM7" s="367"/>
    </row>
    <row r="8" spans="9:46" ht="13.5">
      <c r="I8" s="342">
        <v>1</v>
      </c>
      <c r="J8" s="343">
        <v>2</v>
      </c>
      <c r="K8" s="344">
        <v>3</v>
      </c>
      <c r="L8" s="342">
        <v>4</v>
      </c>
      <c r="M8" s="343">
        <v>5</v>
      </c>
      <c r="N8" s="345">
        <v>6</v>
      </c>
      <c r="O8" s="342">
        <v>7</v>
      </c>
      <c r="P8" s="343">
        <v>8</v>
      </c>
      <c r="Q8" s="345">
        <v>9</v>
      </c>
      <c r="R8" s="342">
        <v>10</v>
      </c>
      <c r="S8" s="343">
        <v>11</v>
      </c>
      <c r="T8" s="345">
        <v>12</v>
      </c>
      <c r="U8" s="342">
        <v>13</v>
      </c>
      <c r="V8" s="343">
        <v>14</v>
      </c>
      <c r="W8" s="345">
        <v>15</v>
      </c>
      <c r="X8" s="342">
        <v>16</v>
      </c>
      <c r="Y8" s="345">
        <v>17</v>
      </c>
      <c r="Z8" s="345">
        <v>18</v>
      </c>
      <c r="AA8" s="390">
        <v>19</v>
      </c>
      <c r="AB8" s="343">
        <v>20</v>
      </c>
      <c r="AC8" s="344">
        <v>21</v>
      </c>
      <c r="AD8" s="391">
        <v>22</v>
      </c>
      <c r="AE8" s="345">
        <v>23</v>
      </c>
      <c r="AF8" s="345">
        <v>24</v>
      </c>
      <c r="AG8" s="344">
        <v>25</v>
      </c>
      <c r="AH8" s="411"/>
      <c r="AI8" s="411"/>
      <c r="AJ8" s="411"/>
      <c r="AK8" s="411"/>
      <c r="AL8" s="417"/>
      <c r="AM8" s="418" t="s">
        <v>90</v>
      </c>
      <c r="AN8" s="419" t="s">
        <v>91</v>
      </c>
      <c r="AO8" s="386"/>
      <c r="AP8" s="386"/>
      <c r="AQ8" s="386"/>
      <c r="AR8" s="386"/>
      <c r="AS8" s="386"/>
      <c r="AT8" s="386"/>
    </row>
    <row r="9" spans="3:46" ht="13.5" customHeight="1">
      <c r="C9" s="328" t="s">
        <v>165</v>
      </c>
      <c r="I9" s="346" t="str">
        <f>'リーグ組合せ'!D6</f>
        <v>旭ヶ丘</v>
      </c>
      <c r="J9" s="347" t="str">
        <f>'リーグ組合せ'!D2</f>
        <v>美濃</v>
      </c>
      <c r="K9" s="348" t="str">
        <f>'リーグ組合せ'!D10</f>
        <v>アンフィニ青</v>
      </c>
      <c r="L9" s="349" t="str">
        <f>'リーグ組合せ'!D8</f>
        <v>桜ヶ丘</v>
      </c>
      <c r="M9" s="350" t="str">
        <f>'リーグ組合せ'!D7</f>
        <v>武儀</v>
      </c>
      <c r="N9" s="351" t="str">
        <f>'リーグ組合せ'!D3</f>
        <v>大和</v>
      </c>
      <c r="O9" s="352" t="str">
        <f>'リーグ組合せ'!D5</f>
        <v>加茂野</v>
      </c>
      <c r="P9" s="353" t="str">
        <f>'リーグ組合せ'!D4</f>
        <v>山手</v>
      </c>
      <c r="Q9" s="376" t="str">
        <f>'リーグ組合せ'!D9</f>
        <v>土田</v>
      </c>
      <c r="R9" s="346" t="str">
        <f>'リーグ組合せ'!D15</f>
        <v>瀬尻</v>
      </c>
      <c r="S9" s="347" t="str">
        <f>'リーグ組合せ'!D11</f>
        <v>御嵩</v>
      </c>
      <c r="T9" s="377" t="str">
        <f>'リーグ組合せ'!D19</f>
        <v>スカーボ</v>
      </c>
      <c r="U9" s="346" t="str">
        <f>'リーグ組合せ'!D17</f>
        <v>今渡</v>
      </c>
      <c r="V9" s="378" t="str">
        <f>'リーグ組合せ'!D16</f>
        <v>西可児</v>
      </c>
      <c r="W9" s="378" t="str">
        <f>'リーグ組合せ'!D12</f>
        <v>太田</v>
      </c>
      <c r="X9" s="346" t="str">
        <f>'リーグ組合せ'!D14</f>
        <v>郡上八幡</v>
      </c>
      <c r="Y9" s="392" t="str">
        <f>'リーグ組合せ'!D13</f>
        <v>コヴィーダ</v>
      </c>
      <c r="Z9" s="393" t="str">
        <f>'リーグ組合せ'!D18</f>
        <v>アンフィニ白</v>
      </c>
      <c r="AA9" s="346" t="str">
        <f>'リーグ組合せ'!D25</f>
        <v>下有知</v>
      </c>
      <c r="AB9" s="394" t="str">
        <f>'リーグ組合せ'!D20</f>
        <v>中部</v>
      </c>
      <c r="AC9" s="395" t="str">
        <f>'リーグ組合せ'!D24</f>
        <v>安桜</v>
      </c>
      <c r="AD9" s="346" t="str">
        <f>'リーグ組合せ'!D26</f>
        <v>ティグレイ</v>
      </c>
      <c r="AE9" s="376" t="str">
        <f>'リーグ組合せ'!D21</f>
        <v>金竜</v>
      </c>
      <c r="AF9" s="396" t="str">
        <f>'リーグ組合せ'!D23</f>
        <v>坂祝</v>
      </c>
      <c r="AG9" s="395" t="str">
        <f>'リーグ組合せ'!D22</f>
        <v>関さくら</v>
      </c>
      <c r="AH9" s="413"/>
      <c r="AI9" s="411"/>
      <c r="AJ9" s="411"/>
      <c r="AK9" s="411"/>
      <c r="AL9" s="420"/>
      <c r="AN9" s="386"/>
      <c r="AO9" s="386"/>
      <c r="AP9" s="386"/>
      <c r="AQ9" s="419" t="s">
        <v>93</v>
      </c>
      <c r="AR9" s="386"/>
      <c r="AS9" s="386"/>
      <c r="AT9" s="386"/>
    </row>
    <row r="10" spans="3:40" ht="13.5" customHeight="1">
      <c r="C10" s="329">
        <v>45080</v>
      </c>
      <c r="D10" s="329"/>
      <c r="E10" s="329"/>
      <c r="F10" s="329"/>
      <c r="G10" s="329"/>
      <c r="H10" s="330"/>
      <c r="I10" s="354"/>
      <c r="J10" s="355"/>
      <c r="K10" s="356"/>
      <c r="L10" s="349"/>
      <c r="M10" s="350"/>
      <c r="N10" s="357"/>
      <c r="O10" s="352"/>
      <c r="P10" s="353"/>
      <c r="Q10" s="379"/>
      <c r="R10" s="354"/>
      <c r="S10" s="355"/>
      <c r="T10" s="380"/>
      <c r="U10" s="354"/>
      <c r="V10" s="381"/>
      <c r="W10" s="381"/>
      <c r="X10" s="354"/>
      <c r="Y10" s="397"/>
      <c r="Z10" s="398"/>
      <c r="AA10" s="354"/>
      <c r="AB10" s="399"/>
      <c r="AC10" s="400"/>
      <c r="AD10" s="354"/>
      <c r="AE10" s="379"/>
      <c r="AF10" s="401"/>
      <c r="AG10" s="400"/>
      <c r="AH10" s="413"/>
      <c r="AI10" s="411"/>
      <c r="AJ10" s="411"/>
      <c r="AK10" s="411"/>
      <c r="AL10" s="420"/>
      <c r="AM10" s="421" t="s">
        <v>90</v>
      </c>
      <c r="AN10" s="323" t="s">
        <v>94</v>
      </c>
    </row>
    <row r="11" spans="9:46" ht="21.75" customHeight="1">
      <c r="I11" s="354"/>
      <c r="J11" s="355"/>
      <c r="K11" s="356"/>
      <c r="L11" s="349"/>
      <c r="M11" s="350"/>
      <c r="N11" s="357"/>
      <c r="O11" s="352"/>
      <c r="P11" s="353"/>
      <c r="Q11" s="379"/>
      <c r="R11" s="354"/>
      <c r="S11" s="355"/>
      <c r="T11" s="380"/>
      <c r="U11" s="354"/>
      <c r="V11" s="381"/>
      <c r="W11" s="381"/>
      <c r="X11" s="354"/>
      <c r="Y11" s="397"/>
      <c r="Z11" s="398"/>
      <c r="AA11" s="354"/>
      <c r="AB11" s="399"/>
      <c r="AC11" s="400"/>
      <c r="AD11" s="354"/>
      <c r="AE11" s="379"/>
      <c r="AF11" s="401"/>
      <c r="AG11" s="400"/>
      <c r="AH11" s="413"/>
      <c r="AI11" s="411"/>
      <c r="AJ11" s="411"/>
      <c r="AK11" s="411"/>
      <c r="AL11" s="420"/>
      <c r="AM11" s="422" t="s">
        <v>90</v>
      </c>
      <c r="AN11" s="423" t="s">
        <v>95</v>
      </c>
      <c r="AO11" s="423"/>
      <c r="AP11" s="423"/>
      <c r="AQ11" s="423"/>
      <c r="AR11" s="423"/>
      <c r="AS11" s="423"/>
      <c r="AT11" s="423"/>
    </row>
    <row r="12" spans="9:46" ht="13.5" customHeight="1">
      <c r="I12" s="354"/>
      <c r="J12" s="355"/>
      <c r="K12" s="356"/>
      <c r="L12" s="349"/>
      <c r="M12" s="350"/>
      <c r="N12" s="357"/>
      <c r="O12" s="352"/>
      <c r="P12" s="353"/>
      <c r="Q12" s="379"/>
      <c r="R12" s="354"/>
      <c r="S12" s="355"/>
      <c r="T12" s="380"/>
      <c r="U12" s="354"/>
      <c r="V12" s="381"/>
      <c r="W12" s="381"/>
      <c r="X12" s="354"/>
      <c r="Y12" s="397"/>
      <c r="Z12" s="398"/>
      <c r="AA12" s="354"/>
      <c r="AB12" s="399"/>
      <c r="AC12" s="400"/>
      <c r="AD12" s="354"/>
      <c r="AE12" s="379"/>
      <c r="AF12" s="401"/>
      <c r="AG12" s="400"/>
      <c r="AH12" s="413"/>
      <c r="AI12" s="411"/>
      <c r="AJ12" s="411"/>
      <c r="AK12" s="411"/>
      <c r="AL12" s="420"/>
      <c r="AM12" s="422" t="s">
        <v>90</v>
      </c>
      <c r="AN12" s="423" t="s">
        <v>96</v>
      </c>
      <c r="AO12" s="423"/>
      <c r="AP12" s="423"/>
      <c r="AQ12" s="423"/>
      <c r="AR12" s="423"/>
      <c r="AS12" s="423"/>
      <c r="AT12" s="423"/>
    </row>
    <row r="13" spans="9:45" ht="27" customHeight="1">
      <c r="I13" s="358"/>
      <c r="J13" s="359"/>
      <c r="K13" s="360"/>
      <c r="L13" s="361"/>
      <c r="M13" s="362"/>
      <c r="N13" s="363"/>
      <c r="O13" s="364"/>
      <c r="P13" s="365"/>
      <c r="Q13" s="382"/>
      <c r="R13" s="358"/>
      <c r="S13" s="359"/>
      <c r="T13" s="383"/>
      <c r="U13" s="358"/>
      <c r="V13" s="384"/>
      <c r="W13" s="384"/>
      <c r="X13" s="358"/>
      <c r="Y13" s="402"/>
      <c r="Z13" s="403"/>
      <c r="AA13" s="358"/>
      <c r="AB13" s="404"/>
      <c r="AC13" s="405"/>
      <c r="AD13" s="358"/>
      <c r="AE13" s="382"/>
      <c r="AF13" s="406"/>
      <c r="AG13" s="405"/>
      <c r="AH13" s="413"/>
      <c r="AI13" s="411"/>
      <c r="AJ13" s="411"/>
      <c r="AK13" s="411"/>
      <c r="AL13" s="420"/>
      <c r="AM13" s="422" t="s">
        <v>90</v>
      </c>
      <c r="AN13" s="386" t="s">
        <v>97</v>
      </c>
      <c r="AO13" s="424"/>
      <c r="AP13" s="424"/>
      <c r="AQ13" s="424"/>
      <c r="AR13" s="424"/>
      <c r="AS13" s="386"/>
    </row>
    <row r="14" spans="34:40" ht="13.5">
      <c r="AH14" s="411"/>
      <c r="AI14" s="411"/>
      <c r="AJ14" s="411"/>
      <c r="AK14" s="411"/>
      <c r="AM14" s="421" t="s">
        <v>90</v>
      </c>
      <c r="AN14" s="323" t="s">
        <v>98</v>
      </c>
    </row>
    <row r="15" spans="39:63" ht="17.25" customHeight="1">
      <c r="AM15" s="421" t="s">
        <v>90</v>
      </c>
      <c r="AN15" s="386" t="s">
        <v>99</v>
      </c>
      <c r="AO15" s="386"/>
      <c r="AP15" s="386"/>
      <c r="AQ15" s="386"/>
      <c r="AR15" s="386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</row>
    <row r="16" spans="9:63" ht="17.25">
      <c r="I16" s="366" t="s">
        <v>149</v>
      </c>
      <c r="J16" s="367"/>
      <c r="T16" s="385"/>
      <c r="AM16" s="422" t="s">
        <v>90</v>
      </c>
      <c r="AN16" s="423" t="s">
        <v>101</v>
      </c>
      <c r="AO16" s="423"/>
      <c r="AP16" s="423"/>
      <c r="AQ16" s="423"/>
      <c r="AR16" s="423"/>
      <c r="AS16" s="423"/>
      <c r="AT16" s="423"/>
      <c r="AZ16" s="425"/>
      <c r="BA16" s="425"/>
      <c r="BB16" s="425"/>
      <c r="BC16" s="425"/>
      <c r="BD16" s="425"/>
      <c r="BE16" s="425"/>
      <c r="BF16" s="425"/>
      <c r="BG16" s="425"/>
      <c r="BH16" s="425"/>
      <c r="BI16" s="425"/>
      <c r="BJ16" s="425"/>
      <c r="BK16" s="425"/>
    </row>
    <row r="17" spans="9:63" ht="17.25">
      <c r="I17" s="367"/>
      <c r="J17" s="367"/>
      <c r="T17" s="385"/>
      <c r="AD17" s="407"/>
      <c r="AE17" s="407"/>
      <c r="AM17" s="421" t="s">
        <v>90</v>
      </c>
      <c r="AN17" s="323" t="s">
        <v>102</v>
      </c>
      <c r="AZ17" s="425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425"/>
    </row>
    <row r="18" spans="9:63" ht="17.25">
      <c r="I18" s="368"/>
      <c r="J18" s="367"/>
      <c r="T18" s="385"/>
      <c r="AM18" s="421" t="s">
        <v>90</v>
      </c>
      <c r="AN18" s="386" t="s">
        <v>103</v>
      </c>
      <c r="AO18" s="386"/>
      <c r="AZ18" s="425"/>
      <c r="BA18" s="425"/>
      <c r="BB18" s="425"/>
      <c r="BC18" s="425"/>
      <c r="BD18" s="425"/>
      <c r="BE18" s="425"/>
      <c r="BF18" s="425"/>
      <c r="BG18" s="425"/>
      <c r="BH18" s="425"/>
      <c r="BI18" s="425"/>
      <c r="BJ18" s="425"/>
      <c r="BK18" s="425"/>
    </row>
    <row r="19" spans="9:63" ht="17.25" customHeight="1">
      <c r="I19" s="369" t="s">
        <v>104</v>
      </c>
      <c r="J19" s="367"/>
      <c r="T19" s="385"/>
      <c r="AE19" s="408"/>
      <c r="AF19" s="408"/>
      <c r="AM19" s="418" t="s">
        <v>90</v>
      </c>
      <c r="AN19" s="386" t="s">
        <v>105</v>
      </c>
      <c r="AO19" s="386"/>
      <c r="AP19" s="386"/>
      <c r="AQ19" s="386"/>
      <c r="AR19" s="386"/>
      <c r="AS19" s="386"/>
      <c r="AT19" s="386"/>
      <c r="AZ19" s="425"/>
      <c r="BA19" s="425"/>
      <c r="BB19" s="425"/>
      <c r="BC19" s="425"/>
      <c r="BD19" s="425"/>
      <c r="BE19" s="425"/>
      <c r="BF19" s="425"/>
      <c r="BG19" s="425"/>
      <c r="BH19" s="425"/>
      <c r="BI19" s="425"/>
      <c r="BJ19" s="425"/>
      <c r="BK19" s="425"/>
    </row>
    <row r="20" spans="9:63" ht="17.25">
      <c r="I20" s="369" t="s">
        <v>106</v>
      </c>
      <c r="J20" s="367"/>
      <c r="T20" s="385"/>
      <c r="AE20" s="408"/>
      <c r="AF20" s="408"/>
      <c r="AM20" s="422" t="s">
        <v>90</v>
      </c>
      <c r="AN20" s="423" t="s">
        <v>107</v>
      </c>
      <c r="AO20" s="423"/>
      <c r="AP20" s="423"/>
      <c r="AQ20" s="423"/>
      <c r="AR20" s="423"/>
      <c r="AS20" s="423"/>
      <c r="AT20" s="423"/>
      <c r="AZ20" s="425"/>
      <c r="BA20" s="425"/>
      <c r="BB20" s="425"/>
      <c r="BC20" s="425"/>
      <c r="BD20" s="425"/>
      <c r="BE20" s="425"/>
      <c r="BF20" s="425"/>
      <c r="BG20" s="425"/>
      <c r="BH20" s="425"/>
      <c r="BI20" s="425"/>
      <c r="BJ20" s="425"/>
      <c r="BK20" s="425"/>
    </row>
    <row r="21" spans="28:63" ht="17.25">
      <c r="AB21" s="386"/>
      <c r="AM21" s="421" t="s">
        <v>90</v>
      </c>
      <c r="AN21" s="386" t="s">
        <v>108</v>
      </c>
      <c r="AO21" s="386"/>
      <c r="AP21" s="386"/>
      <c r="AQ21" s="386"/>
      <c r="AR21" s="386"/>
      <c r="AS21" s="386"/>
      <c r="AT21" s="386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</row>
    <row r="22" spans="39:63" ht="17.25">
      <c r="AM22" s="418" t="s">
        <v>90</v>
      </c>
      <c r="AN22" s="386" t="s">
        <v>109</v>
      </c>
      <c r="AO22" s="386"/>
      <c r="AP22" s="386"/>
      <c r="AQ22" s="386"/>
      <c r="AR22" s="386"/>
      <c r="AS22" s="386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</row>
    <row r="23" spans="39:63" ht="17.25">
      <c r="AM23" s="421" t="s">
        <v>90</v>
      </c>
      <c r="AN23" s="386" t="s">
        <v>110</v>
      </c>
      <c r="AO23" s="386"/>
      <c r="AP23" s="386"/>
      <c r="AQ23" s="386"/>
      <c r="AR23" s="386"/>
      <c r="AS23" s="386"/>
      <c r="AT23" s="386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</row>
    <row r="24" spans="28:63" ht="17.25">
      <c r="AB24" s="386"/>
      <c r="AM24" s="421" t="s">
        <v>90</v>
      </c>
      <c r="AN24" s="323" t="s">
        <v>111</v>
      </c>
      <c r="AZ24" s="425"/>
      <c r="BA24" s="425"/>
      <c r="BB24" s="425"/>
      <c r="BC24" s="425"/>
      <c r="BD24" s="425"/>
      <c r="BE24" s="425"/>
      <c r="BF24" s="425"/>
      <c r="BG24" s="425"/>
      <c r="BH24" s="425"/>
      <c r="BI24" s="425"/>
      <c r="BJ24" s="425"/>
      <c r="BK24" s="425"/>
    </row>
    <row r="25" spans="39:63" ht="17.25">
      <c r="AM25" s="421" t="s">
        <v>90</v>
      </c>
      <c r="AN25" s="323" t="s">
        <v>112</v>
      </c>
      <c r="AZ25" s="425"/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</row>
    <row r="26" spans="24:63" ht="17.25" customHeight="1">
      <c r="X26" s="386"/>
      <c r="Y26" s="386"/>
      <c r="Z26" s="386"/>
      <c r="AA26" s="386"/>
      <c r="AB26" s="386"/>
      <c r="AM26" s="421" t="s">
        <v>90</v>
      </c>
      <c r="AN26" s="323" t="s">
        <v>113</v>
      </c>
      <c r="AZ26" s="425"/>
      <c r="BA26" s="425"/>
      <c r="BB26" s="425"/>
      <c r="BC26" s="425"/>
      <c r="BD26" s="425"/>
      <c r="BE26" s="425"/>
      <c r="BF26" s="425"/>
      <c r="BG26" s="425"/>
      <c r="BH26" s="425"/>
      <c r="BI26" s="425"/>
      <c r="BJ26" s="425"/>
      <c r="BK26" s="425"/>
    </row>
    <row r="27" spans="39:40" ht="13.5" customHeight="1">
      <c r="AM27" s="421" t="s">
        <v>90</v>
      </c>
      <c r="AN27" s="323" t="s">
        <v>114</v>
      </c>
    </row>
    <row r="28" spans="39:40" ht="13.5">
      <c r="AM28" s="421" t="s">
        <v>90</v>
      </c>
      <c r="AN28" s="386" t="s">
        <v>80</v>
      </c>
    </row>
    <row r="29" spans="28:40" ht="13.5">
      <c r="AB29" s="386"/>
      <c r="AM29" s="421" t="s">
        <v>90</v>
      </c>
      <c r="AN29" s="386" t="s">
        <v>115</v>
      </c>
    </row>
    <row r="30" spans="39:40" ht="13.5" customHeight="1">
      <c r="AM30" s="421" t="s">
        <v>90</v>
      </c>
      <c r="AN30" s="323" t="s">
        <v>116</v>
      </c>
    </row>
    <row r="31" spans="39:47" ht="13.5">
      <c r="AM31" s="422" t="s">
        <v>90</v>
      </c>
      <c r="AN31" s="423" t="s">
        <v>117</v>
      </c>
      <c r="AO31" s="423"/>
      <c r="AP31" s="423"/>
      <c r="AQ31" s="423"/>
      <c r="AR31" s="423"/>
      <c r="AS31" s="423"/>
      <c r="AT31" s="423"/>
      <c r="AU31" s="423"/>
    </row>
    <row r="41" ht="13.5">
      <c r="AA41" s="386"/>
    </row>
    <row r="43" ht="13.5">
      <c r="AA43" s="386"/>
    </row>
    <row r="44" ht="13.5">
      <c r="AA44" s="386"/>
    </row>
    <row r="45" ht="13.5">
      <c r="AA45" s="386"/>
    </row>
    <row r="46" ht="13.5">
      <c r="AA46" s="386"/>
    </row>
    <row r="47" ht="13.5">
      <c r="AA47" s="386"/>
    </row>
    <row r="48" ht="13.5">
      <c r="AA48" s="386"/>
    </row>
    <row r="49" ht="13.5">
      <c r="AA49" s="386"/>
    </row>
    <row r="50" ht="13.5">
      <c r="AA50" s="386" t="s">
        <v>150</v>
      </c>
    </row>
  </sheetData>
  <sheetProtection/>
  <mergeCells count="69">
    <mergeCell ref="E3:H3"/>
    <mergeCell ref="I4:K4"/>
    <mergeCell ref="L4:N4"/>
    <mergeCell ref="O4:Q4"/>
    <mergeCell ref="R4:T4"/>
    <mergeCell ref="U4:W4"/>
    <mergeCell ref="X4:Z4"/>
    <mergeCell ref="AA4:AC4"/>
    <mergeCell ref="AD4:AG4"/>
    <mergeCell ref="C5:H5"/>
    <mergeCell ref="I5:K5"/>
    <mergeCell ref="L5:N5"/>
    <mergeCell ref="O5:Q5"/>
    <mergeCell ref="R5:T5"/>
    <mergeCell ref="U5:W5"/>
    <mergeCell ref="X5:Z5"/>
    <mergeCell ref="AA5:AC5"/>
    <mergeCell ref="AD5:AG5"/>
    <mergeCell ref="C6:H6"/>
    <mergeCell ref="I6:K6"/>
    <mergeCell ref="L6:N6"/>
    <mergeCell ref="O6:Q6"/>
    <mergeCell ref="R6:T6"/>
    <mergeCell ref="U6:W6"/>
    <mergeCell ref="X6:Z6"/>
    <mergeCell ref="AA6:AC6"/>
    <mergeCell ref="AD6:AG6"/>
    <mergeCell ref="C7:H7"/>
    <mergeCell ref="I7:K7"/>
    <mergeCell ref="L7:N7"/>
    <mergeCell ref="O7:Q7"/>
    <mergeCell ref="R7:T7"/>
    <mergeCell ref="U7:W7"/>
    <mergeCell ref="X7:Z7"/>
    <mergeCell ref="AA7:AC7"/>
    <mergeCell ref="AD7:AG7"/>
    <mergeCell ref="C10:H10"/>
    <mergeCell ref="AN11:AT11"/>
    <mergeCell ref="AN12:AT12"/>
    <mergeCell ref="AN16:AT16"/>
    <mergeCell ref="AN20:AT20"/>
    <mergeCell ref="AN31:AU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L9:AL13"/>
    <mergeCell ref="A1:AC2"/>
  </mergeCells>
  <printOptions/>
  <pageMargins left="0.7" right="0.7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70"/>
  <sheetViews>
    <sheetView zoomScale="90" zoomScaleNormal="90" workbookViewId="0" topLeftCell="A13">
      <selection activeCell="S24" sqref="S24"/>
    </sheetView>
  </sheetViews>
  <sheetFormatPr defaultColWidth="9.00390625" defaultRowHeight="13.5"/>
  <cols>
    <col min="1" max="1" width="5.50390625" style="237" customWidth="1"/>
    <col min="2" max="16" width="2.125" style="237" customWidth="1"/>
    <col min="17" max="17" width="3.25390625" style="237" customWidth="1"/>
    <col min="18" max="18" width="2.125" style="237" customWidth="1"/>
    <col min="19" max="19" width="3.50390625" style="237" customWidth="1"/>
    <col min="20" max="27" width="2.125" style="237" customWidth="1"/>
    <col min="28" max="33" width="2.75390625" style="237" customWidth="1"/>
    <col min="34" max="34" width="9.00390625" style="237" customWidth="1"/>
    <col min="35" max="35" width="11.625" style="237" customWidth="1"/>
    <col min="36" max="16384" width="9.00390625" style="237" customWidth="1"/>
  </cols>
  <sheetData>
    <row r="1" spans="3:28" ht="23.25" customHeight="1">
      <c r="C1" s="238" t="s">
        <v>166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3:31" ht="18.75"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AC2" s="290"/>
      <c r="AD2" s="290"/>
      <c r="AE2" s="290"/>
    </row>
    <row r="4" spans="2:16" ht="13.5">
      <c r="B4" s="237" t="s">
        <v>119</v>
      </c>
      <c r="N4"/>
      <c r="P4"/>
    </row>
    <row r="5" spans="6:43" ht="13.5">
      <c r="F5" s="239">
        <f>'４節'!I6</f>
        <v>45101</v>
      </c>
      <c r="G5" s="239"/>
      <c r="H5" s="239"/>
      <c r="I5" s="239"/>
      <c r="J5" s="239"/>
      <c r="K5" s="239"/>
      <c r="R5" s="276" t="str">
        <f>'４節'!I5</f>
        <v>Ｌポート</v>
      </c>
      <c r="S5" s="277"/>
      <c r="T5" s="277"/>
      <c r="U5" s="277"/>
      <c r="V5" s="277"/>
      <c r="W5" s="277"/>
      <c r="X5" s="278" t="s">
        <v>52</v>
      </c>
      <c r="AB5" s="291">
        <f>'４節'!I7</f>
        <v>0.5833333333333334</v>
      </c>
      <c r="AC5" s="292"/>
      <c r="AD5" s="292"/>
      <c r="AE5" s="292"/>
      <c r="AJ5" s="309" t="s">
        <v>120</v>
      </c>
      <c r="AK5" s="310" t="s">
        <v>121</v>
      </c>
      <c r="AL5" s="310" t="s">
        <v>122</v>
      </c>
      <c r="AM5" s="310" t="s">
        <v>123</v>
      </c>
      <c r="AN5" s="310" t="s">
        <v>124</v>
      </c>
      <c r="AO5" s="310" t="s">
        <v>125</v>
      </c>
      <c r="AP5" s="310" t="s">
        <v>126</v>
      </c>
      <c r="AQ5" s="310" t="s">
        <v>127</v>
      </c>
    </row>
    <row r="6" spans="2:43" ht="13.5">
      <c r="B6" s="240" t="s">
        <v>128</v>
      </c>
      <c r="C6" s="241"/>
      <c r="D6" s="241" t="s">
        <v>129</v>
      </c>
      <c r="E6" s="241"/>
      <c r="F6" s="241"/>
      <c r="G6" s="241"/>
      <c r="H6" s="241"/>
      <c r="I6" s="241" t="s">
        <v>130</v>
      </c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 t="s">
        <v>131</v>
      </c>
      <c r="AC6" s="241"/>
      <c r="AD6" s="241"/>
      <c r="AE6" s="241"/>
      <c r="AF6" s="241"/>
      <c r="AG6" s="311"/>
      <c r="AM6" s="312"/>
      <c r="AN6" s="312"/>
      <c r="AO6" s="312"/>
      <c r="AP6" s="312"/>
      <c r="AQ6" s="312"/>
    </row>
    <row r="7" spans="2:43" ht="13.5">
      <c r="B7" s="242">
        <v>1</v>
      </c>
      <c r="C7" s="243"/>
      <c r="D7" s="244">
        <f>AB5</f>
        <v>0.5833333333333334</v>
      </c>
      <c r="E7" s="245"/>
      <c r="F7" s="245"/>
      <c r="G7" s="245"/>
      <c r="H7" s="245"/>
      <c r="I7" s="261" t="str">
        <f>'４節'!I9</f>
        <v>旭ヶ丘</v>
      </c>
      <c r="J7" s="261"/>
      <c r="K7" s="261"/>
      <c r="L7" s="261"/>
      <c r="M7" s="261"/>
      <c r="N7" s="261"/>
      <c r="O7" s="262"/>
      <c r="P7" s="263"/>
      <c r="Q7" s="279">
        <v>0</v>
      </c>
      <c r="R7" s="477" t="s">
        <v>132</v>
      </c>
      <c r="S7" s="279">
        <v>2</v>
      </c>
      <c r="T7" s="263"/>
      <c r="U7" s="273" t="str">
        <f>'４節'!K9</f>
        <v>アンフィニ青</v>
      </c>
      <c r="V7" s="273"/>
      <c r="W7" s="273"/>
      <c r="X7" s="273"/>
      <c r="Y7" s="273"/>
      <c r="Z7" s="273"/>
      <c r="AA7" s="273"/>
      <c r="AB7" s="293" t="str">
        <f>'４節'!J9</f>
        <v>美濃</v>
      </c>
      <c r="AC7" s="294"/>
      <c r="AD7" s="294"/>
      <c r="AE7" s="294"/>
      <c r="AF7" s="294"/>
      <c r="AG7" s="313"/>
      <c r="AI7" s="237" t="str">
        <f>I7</f>
        <v>旭ヶ丘</v>
      </c>
      <c r="AJ7" s="312">
        <v>0</v>
      </c>
      <c r="AK7" s="312">
        <v>0</v>
      </c>
      <c r="AL7" s="312">
        <v>0</v>
      </c>
      <c r="AM7" s="312">
        <f>Q7+Q9</f>
        <v>1</v>
      </c>
      <c r="AN7" s="312">
        <f>S7+S9</f>
        <v>4</v>
      </c>
      <c r="AO7" s="312">
        <f>AM7-AN7</f>
        <v>-3</v>
      </c>
      <c r="AP7" s="312">
        <f>AJ7*3+AL7*1</f>
        <v>0</v>
      </c>
      <c r="AQ7" s="322">
        <v>1</v>
      </c>
    </row>
    <row r="8" spans="2:43" ht="13.5">
      <c r="B8" s="242">
        <v>2</v>
      </c>
      <c r="C8" s="243"/>
      <c r="D8" s="246">
        <f>D7+"1:2０"</f>
        <v>0.638888888888889</v>
      </c>
      <c r="E8" s="243"/>
      <c r="F8" s="243"/>
      <c r="G8" s="243"/>
      <c r="H8" s="243"/>
      <c r="I8" s="264" t="str">
        <f>AB7</f>
        <v>美濃</v>
      </c>
      <c r="J8" s="264"/>
      <c r="K8" s="264"/>
      <c r="L8" s="264"/>
      <c r="M8" s="264"/>
      <c r="N8" s="264"/>
      <c r="O8" s="265"/>
      <c r="P8" s="266"/>
      <c r="Q8" s="280">
        <v>1</v>
      </c>
      <c r="R8" s="478" t="s">
        <v>132</v>
      </c>
      <c r="S8" s="280">
        <v>2</v>
      </c>
      <c r="T8" s="266"/>
      <c r="U8" s="281" t="str">
        <f>U7</f>
        <v>アンフィニ青</v>
      </c>
      <c r="V8" s="281"/>
      <c r="W8" s="281"/>
      <c r="X8" s="281"/>
      <c r="Y8" s="281"/>
      <c r="Z8" s="281"/>
      <c r="AA8" s="281"/>
      <c r="AB8" s="295" t="str">
        <f>I7</f>
        <v>旭ヶ丘</v>
      </c>
      <c r="AC8" s="296"/>
      <c r="AD8" s="296"/>
      <c r="AE8" s="296"/>
      <c r="AF8" s="296"/>
      <c r="AG8" s="314"/>
      <c r="AI8" s="237" t="str">
        <f>I8</f>
        <v>美濃</v>
      </c>
      <c r="AJ8" s="312">
        <v>0</v>
      </c>
      <c r="AK8" s="312">
        <v>0</v>
      </c>
      <c r="AL8" s="312">
        <v>0</v>
      </c>
      <c r="AM8" s="312">
        <f>Q8+S9</f>
        <v>3</v>
      </c>
      <c r="AN8" s="312">
        <f>S8+Q9</f>
        <v>3</v>
      </c>
      <c r="AO8" s="312">
        <f>AM8-AN8</f>
        <v>0</v>
      </c>
      <c r="AP8" s="312">
        <f>AJ8*3+AL8*1</f>
        <v>0</v>
      </c>
      <c r="AQ8" s="322">
        <v>2</v>
      </c>
    </row>
    <row r="9" spans="2:43" ht="13.5">
      <c r="B9" s="247">
        <v>3</v>
      </c>
      <c r="C9" s="248"/>
      <c r="D9" s="249">
        <f>D8+"1：2０"</f>
        <v>0.6944444444444445</v>
      </c>
      <c r="E9" s="250"/>
      <c r="F9" s="250"/>
      <c r="G9" s="250"/>
      <c r="H9" s="250"/>
      <c r="I9" s="267" t="str">
        <f>I7</f>
        <v>旭ヶ丘</v>
      </c>
      <c r="J9" s="267"/>
      <c r="K9" s="267"/>
      <c r="L9" s="267"/>
      <c r="M9" s="267"/>
      <c r="N9" s="267"/>
      <c r="O9" s="268"/>
      <c r="P9" s="269"/>
      <c r="Q9" s="282">
        <v>1</v>
      </c>
      <c r="R9" s="479" t="s">
        <v>132</v>
      </c>
      <c r="S9" s="282">
        <v>2</v>
      </c>
      <c r="T9" s="269"/>
      <c r="U9" s="283" t="str">
        <f>AB7</f>
        <v>美濃</v>
      </c>
      <c r="V9" s="283"/>
      <c r="W9" s="283"/>
      <c r="X9" s="283"/>
      <c r="Y9" s="283"/>
      <c r="Z9" s="283"/>
      <c r="AA9" s="283"/>
      <c r="AB9" s="297" t="str">
        <f>U7</f>
        <v>アンフィニ青</v>
      </c>
      <c r="AC9" s="298"/>
      <c r="AD9" s="298"/>
      <c r="AE9" s="298"/>
      <c r="AF9" s="298"/>
      <c r="AG9" s="315"/>
      <c r="AI9" s="237" t="str">
        <f>U7</f>
        <v>アンフィニ青</v>
      </c>
      <c r="AJ9" s="312">
        <v>0</v>
      </c>
      <c r="AK9" s="312">
        <v>0</v>
      </c>
      <c r="AL9" s="312">
        <v>0</v>
      </c>
      <c r="AM9" s="312">
        <f>S7+S8</f>
        <v>4</v>
      </c>
      <c r="AN9" s="312">
        <f>Q7+Q8</f>
        <v>1</v>
      </c>
      <c r="AO9" s="312">
        <f>AM9-AN9</f>
        <v>3</v>
      </c>
      <c r="AP9" s="312">
        <f>AJ9*3+AL9*1</f>
        <v>0</v>
      </c>
      <c r="AQ9" s="322">
        <v>3</v>
      </c>
    </row>
    <row r="11" spans="2:16" ht="13.5">
      <c r="B11" s="237" t="s">
        <v>133</v>
      </c>
      <c r="N11"/>
      <c r="P11"/>
    </row>
    <row r="12" spans="6:43" ht="13.5">
      <c r="F12" s="239">
        <f>'４節'!L6</f>
        <v>45080</v>
      </c>
      <c r="G12" s="239"/>
      <c r="H12" s="239"/>
      <c r="I12" s="239"/>
      <c r="J12" s="239"/>
      <c r="K12" s="239"/>
      <c r="R12" s="276" t="str">
        <f>'４節'!L5</f>
        <v>桜ヶ丘小</v>
      </c>
      <c r="S12" s="277"/>
      <c r="T12" s="277"/>
      <c r="U12" s="277"/>
      <c r="V12" s="277"/>
      <c r="W12" s="277"/>
      <c r="X12" s="278" t="s">
        <v>52</v>
      </c>
      <c r="AB12" s="291">
        <f>'４節'!L7</f>
        <v>0.3541666666666667</v>
      </c>
      <c r="AC12" s="292"/>
      <c r="AD12" s="292"/>
      <c r="AE12" s="292"/>
      <c r="AJ12" s="309" t="s">
        <v>120</v>
      </c>
      <c r="AK12" s="310" t="s">
        <v>121</v>
      </c>
      <c r="AL12" s="310" t="s">
        <v>122</v>
      </c>
      <c r="AM12" s="310" t="s">
        <v>123</v>
      </c>
      <c r="AN12" s="310" t="s">
        <v>124</v>
      </c>
      <c r="AO12" s="310" t="s">
        <v>125</v>
      </c>
      <c r="AP12" s="310" t="s">
        <v>126</v>
      </c>
      <c r="AQ12" s="310" t="s">
        <v>127</v>
      </c>
    </row>
    <row r="13" spans="2:43" ht="13.5">
      <c r="B13" s="240" t="s">
        <v>128</v>
      </c>
      <c r="C13" s="241"/>
      <c r="D13" s="241" t="s">
        <v>129</v>
      </c>
      <c r="E13" s="241"/>
      <c r="F13" s="241"/>
      <c r="G13" s="241"/>
      <c r="H13" s="241"/>
      <c r="I13" s="241" t="s">
        <v>130</v>
      </c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 t="s">
        <v>131</v>
      </c>
      <c r="AC13" s="241"/>
      <c r="AD13" s="241"/>
      <c r="AE13" s="241"/>
      <c r="AF13" s="241"/>
      <c r="AG13" s="311"/>
      <c r="AM13" s="312"/>
      <c r="AN13" s="312"/>
      <c r="AO13" s="312"/>
      <c r="AP13" s="312"/>
      <c r="AQ13" s="312"/>
    </row>
    <row r="14" spans="2:43" ht="13.5">
      <c r="B14" s="242">
        <v>1</v>
      </c>
      <c r="C14" s="243"/>
      <c r="D14" s="244">
        <f>AB12</f>
        <v>0.3541666666666667</v>
      </c>
      <c r="E14" s="245"/>
      <c r="F14" s="245"/>
      <c r="G14" s="245"/>
      <c r="H14" s="245"/>
      <c r="I14" s="261" t="str">
        <f>'４節'!L9</f>
        <v>桜ヶ丘</v>
      </c>
      <c r="J14" s="261"/>
      <c r="K14" s="261"/>
      <c r="L14" s="261"/>
      <c r="M14" s="261"/>
      <c r="N14" s="261"/>
      <c r="O14" s="262"/>
      <c r="P14" s="263"/>
      <c r="Q14" s="279">
        <v>4</v>
      </c>
      <c r="R14" s="477" t="s">
        <v>132</v>
      </c>
      <c r="S14" s="279">
        <v>1</v>
      </c>
      <c r="T14" s="263"/>
      <c r="U14" s="273" t="str">
        <f>'４節'!N9</f>
        <v>大和</v>
      </c>
      <c r="V14" s="273"/>
      <c r="W14" s="273"/>
      <c r="X14" s="273"/>
      <c r="Y14" s="273"/>
      <c r="Z14" s="273"/>
      <c r="AA14" s="273"/>
      <c r="AB14" s="293" t="str">
        <f>'４節'!M9</f>
        <v>武儀</v>
      </c>
      <c r="AC14" s="294"/>
      <c r="AD14" s="294"/>
      <c r="AE14" s="294"/>
      <c r="AF14" s="294"/>
      <c r="AG14" s="313"/>
      <c r="AI14" s="237" t="str">
        <f>I14</f>
        <v>桜ヶ丘</v>
      </c>
      <c r="AJ14" s="312">
        <v>0</v>
      </c>
      <c r="AK14" s="312">
        <v>0</v>
      </c>
      <c r="AL14" s="312">
        <v>0</v>
      </c>
      <c r="AM14" s="312">
        <f>Q14+Q16</f>
        <v>7</v>
      </c>
      <c r="AN14" s="312">
        <f>S14+S16</f>
        <v>2</v>
      </c>
      <c r="AO14" s="312">
        <f>AM14-AN14</f>
        <v>5</v>
      </c>
      <c r="AP14" s="312">
        <f>AJ14*3+AL14*1</f>
        <v>0</v>
      </c>
      <c r="AQ14" s="322">
        <v>1</v>
      </c>
    </row>
    <row r="15" spans="2:43" ht="13.5">
      <c r="B15" s="242">
        <v>2</v>
      </c>
      <c r="C15" s="243"/>
      <c r="D15" s="246">
        <f>D14+"1:2０"</f>
        <v>0.4097222222222222</v>
      </c>
      <c r="E15" s="243"/>
      <c r="F15" s="243"/>
      <c r="G15" s="243"/>
      <c r="H15" s="243"/>
      <c r="I15" s="264" t="str">
        <f>AB14</f>
        <v>武儀</v>
      </c>
      <c r="J15" s="264"/>
      <c r="K15" s="264"/>
      <c r="L15" s="264"/>
      <c r="M15" s="264"/>
      <c r="N15" s="264"/>
      <c r="O15" s="265"/>
      <c r="P15" s="266"/>
      <c r="Q15" s="280">
        <v>1</v>
      </c>
      <c r="R15" s="478" t="s">
        <v>132</v>
      </c>
      <c r="S15" s="280">
        <v>5</v>
      </c>
      <c r="T15" s="266"/>
      <c r="U15" s="281" t="str">
        <f>U14</f>
        <v>大和</v>
      </c>
      <c r="V15" s="281"/>
      <c r="W15" s="281"/>
      <c r="X15" s="281"/>
      <c r="Y15" s="281"/>
      <c r="Z15" s="281"/>
      <c r="AA15" s="281"/>
      <c r="AB15" s="295" t="str">
        <f>I14</f>
        <v>桜ヶ丘</v>
      </c>
      <c r="AC15" s="296"/>
      <c r="AD15" s="296"/>
      <c r="AE15" s="296"/>
      <c r="AF15" s="296"/>
      <c r="AG15" s="314"/>
      <c r="AI15" s="237" t="str">
        <f>I15</f>
        <v>武儀</v>
      </c>
      <c r="AJ15" s="312">
        <v>0</v>
      </c>
      <c r="AK15" s="312">
        <v>0</v>
      </c>
      <c r="AL15" s="312">
        <v>0</v>
      </c>
      <c r="AM15" s="312">
        <f>Q15+S16</f>
        <v>2</v>
      </c>
      <c r="AN15" s="312">
        <f>S15+Q16</f>
        <v>8</v>
      </c>
      <c r="AO15" s="312">
        <f>AM15-AN15</f>
        <v>-6</v>
      </c>
      <c r="AP15" s="312">
        <f>AJ15*3+AL15*1</f>
        <v>0</v>
      </c>
      <c r="AQ15" s="322">
        <v>2</v>
      </c>
    </row>
    <row r="16" spans="2:43" ht="13.5">
      <c r="B16" s="247">
        <v>3</v>
      </c>
      <c r="C16" s="248"/>
      <c r="D16" s="249">
        <f>D15+"1：2０"</f>
        <v>0.4652777777777778</v>
      </c>
      <c r="E16" s="250"/>
      <c r="F16" s="250"/>
      <c r="G16" s="250"/>
      <c r="H16" s="250"/>
      <c r="I16" s="267" t="str">
        <f>I14</f>
        <v>桜ヶ丘</v>
      </c>
      <c r="J16" s="267"/>
      <c r="K16" s="267"/>
      <c r="L16" s="267"/>
      <c r="M16" s="267"/>
      <c r="N16" s="267"/>
      <c r="O16" s="268"/>
      <c r="P16" s="269"/>
      <c r="Q16" s="282">
        <v>3</v>
      </c>
      <c r="R16" s="479" t="s">
        <v>132</v>
      </c>
      <c r="S16" s="282">
        <v>1</v>
      </c>
      <c r="T16" s="269"/>
      <c r="U16" s="283" t="str">
        <f>AB14</f>
        <v>武儀</v>
      </c>
      <c r="V16" s="283"/>
      <c r="W16" s="283"/>
      <c r="X16" s="283"/>
      <c r="Y16" s="283"/>
      <c r="Z16" s="283"/>
      <c r="AA16" s="283"/>
      <c r="AB16" s="297" t="str">
        <f>U14</f>
        <v>大和</v>
      </c>
      <c r="AC16" s="298"/>
      <c r="AD16" s="298"/>
      <c r="AE16" s="298"/>
      <c r="AF16" s="298"/>
      <c r="AG16" s="315"/>
      <c r="AI16" s="237" t="str">
        <f>U14</f>
        <v>大和</v>
      </c>
      <c r="AJ16" s="312">
        <v>0</v>
      </c>
      <c r="AK16" s="312">
        <v>0</v>
      </c>
      <c r="AL16" s="312">
        <v>0</v>
      </c>
      <c r="AM16" s="312">
        <f>S14+S15</f>
        <v>6</v>
      </c>
      <c r="AN16" s="312">
        <f>Q14+Q15</f>
        <v>5</v>
      </c>
      <c r="AO16" s="312">
        <f>AM16-AN16</f>
        <v>1</v>
      </c>
      <c r="AP16" s="312">
        <f>AJ16*3+AL16*1</f>
        <v>0</v>
      </c>
      <c r="AQ16" s="322">
        <v>3</v>
      </c>
    </row>
    <row r="18" spans="2:16" ht="13.5">
      <c r="B18" s="237" t="s">
        <v>135</v>
      </c>
      <c r="N18"/>
      <c r="P18"/>
    </row>
    <row r="19" spans="2:43" ht="13.5">
      <c r="B19" s="251"/>
      <c r="C19" s="251"/>
      <c r="D19" s="251"/>
      <c r="E19" s="251"/>
      <c r="F19" s="239">
        <f>'４節'!O6</f>
        <v>45080</v>
      </c>
      <c r="G19" s="239"/>
      <c r="H19" s="239"/>
      <c r="I19" s="239"/>
      <c r="J19" s="239"/>
      <c r="K19" s="239"/>
      <c r="L19" s="251"/>
      <c r="M19" s="251"/>
      <c r="N19" s="251"/>
      <c r="O19" s="251"/>
      <c r="P19" s="251"/>
      <c r="Q19" s="251"/>
      <c r="R19" s="276" t="str">
        <f>'４節'!O5</f>
        <v>エコパＧ</v>
      </c>
      <c r="S19" s="277"/>
      <c r="T19" s="277"/>
      <c r="U19" s="277"/>
      <c r="V19" s="277"/>
      <c r="W19" s="277"/>
      <c r="X19" s="284" t="s">
        <v>52</v>
      </c>
      <c r="Y19" s="251"/>
      <c r="Z19" s="251"/>
      <c r="AA19" s="251"/>
      <c r="AB19" s="291">
        <f>'４節'!O7</f>
        <v>0.3958333333333333</v>
      </c>
      <c r="AC19" s="292"/>
      <c r="AD19" s="292"/>
      <c r="AE19" s="292"/>
      <c r="AF19" s="251"/>
      <c r="AG19" s="251"/>
      <c r="AJ19" s="309" t="s">
        <v>120</v>
      </c>
      <c r="AK19" s="310" t="s">
        <v>121</v>
      </c>
      <c r="AL19" s="310" t="s">
        <v>122</v>
      </c>
      <c r="AM19" s="310" t="s">
        <v>123</v>
      </c>
      <c r="AN19" s="310" t="s">
        <v>124</v>
      </c>
      <c r="AO19" s="310" t="s">
        <v>125</v>
      </c>
      <c r="AP19" s="310" t="s">
        <v>126</v>
      </c>
      <c r="AQ19" s="310" t="s">
        <v>127</v>
      </c>
    </row>
    <row r="20" spans="2:43" ht="13.5">
      <c r="B20" s="240" t="s">
        <v>128</v>
      </c>
      <c r="C20" s="241"/>
      <c r="D20" s="241" t="s">
        <v>129</v>
      </c>
      <c r="E20" s="241"/>
      <c r="F20" s="241"/>
      <c r="G20" s="241"/>
      <c r="H20" s="241"/>
      <c r="I20" s="241" t="s">
        <v>130</v>
      </c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 t="s">
        <v>131</v>
      </c>
      <c r="AC20" s="241"/>
      <c r="AD20" s="241"/>
      <c r="AE20" s="241"/>
      <c r="AF20" s="241"/>
      <c r="AG20" s="311"/>
      <c r="AM20" s="312"/>
      <c r="AN20" s="312"/>
      <c r="AO20" s="312"/>
      <c r="AP20" s="312"/>
      <c r="AQ20" s="312"/>
    </row>
    <row r="21" spans="2:43" ht="13.5">
      <c r="B21" s="242">
        <v>1</v>
      </c>
      <c r="C21" s="243"/>
      <c r="D21" s="244">
        <f>AB19</f>
        <v>0.3958333333333333</v>
      </c>
      <c r="E21" s="245"/>
      <c r="F21" s="245"/>
      <c r="G21" s="245"/>
      <c r="H21" s="245"/>
      <c r="I21" s="261" t="str">
        <f>'４節'!O9</f>
        <v>加茂野</v>
      </c>
      <c r="J21" s="261"/>
      <c r="K21" s="261"/>
      <c r="L21" s="261"/>
      <c r="M21" s="261"/>
      <c r="N21" s="261"/>
      <c r="O21" s="262"/>
      <c r="P21" s="263"/>
      <c r="Q21" s="279">
        <v>3</v>
      </c>
      <c r="R21" s="477" t="s">
        <v>132</v>
      </c>
      <c r="S21" s="279">
        <v>2</v>
      </c>
      <c r="T21" s="263"/>
      <c r="U21" s="273" t="str">
        <f>'４節'!Q9</f>
        <v>土田</v>
      </c>
      <c r="V21" s="273"/>
      <c r="W21" s="273"/>
      <c r="X21" s="273"/>
      <c r="Y21" s="273"/>
      <c r="Z21" s="273"/>
      <c r="AA21" s="273"/>
      <c r="AB21" s="293" t="str">
        <f>'４節'!P9</f>
        <v>山手</v>
      </c>
      <c r="AC21" s="294"/>
      <c r="AD21" s="294"/>
      <c r="AE21" s="294"/>
      <c r="AF21" s="294"/>
      <c r="AG21" s="313"/>
      <c r="AI21" s="237" t="str">
        <f>I21</f>
        <v>加茂野</v>
      </c>
      <c r="AJ21" s="312">
        <v>0</v>
      </c>
      <c r="AK21" s="312">
        <v>0</v>
      </c>
      <c r="AL21" s="312">
        <v>0</v>
      </c>
      <c r="AM21" s="312">
        <f>Q21+Q23</f>
        <v>4</v>
      </c>
      <c r="AN21" s="312">
        <f>S21+S23</f>
        <v>3</v>
      </c>
      <c r="AO21" s="312">
        <f>AM21-AN21</f>
        <v>1</v>
      </c>
      <c r="AP21" s="312">
        <f>AJ21*3+AL21*1</f>
        <v>0</v>
      </c>
      <c r="AQ21" s="322">
        <v>1</v>
      </c>
    </row>
    <row r="22" spans="2:43" ht="13.5">
      <c r="B22" s="242">
        <v>2</v>
      </c>
      <c r="C22" s="243"/>
      <c r="D22" s="246">
        <f>D21+"1:2０"</f>
        <v>0.45138888888888884</v>
      </c>
      <c r="E22" s="243"/>
      <c r="F22" s="243"/>
      <c r="G22" s="243"/>
      <c r="H22" s="243"/>
      <c r="I22" s="264" t="str">
        <f>AB21</f>
        <v>山手</v>
      </c>
      <c r="J22" s="264"/>
      <c r="K22" s="264"/>
      <c r="L22" s="264"/>
      <c r="M22" s="264"/>
      <c r="N22" s="264"/>
      <c r="O22" s="265"/>
      <c r="P22" s="266"/>
      <c r="Q22" s="280">
        <v>3</v>
      </c>
      <c r="R22" s="478" t="s">
        <v>132</v>
      </c>
      <c r="S22" s="280">
        <v>6</v>
      </c>
      <c r="T22" s="266"/>
      <c r="U22" s="281" t="str">
        <f>U21</f>
        <v>土田</v>
      </c>
      <c r="V22" s="281"/>
      <c r="W22" s="281"/>
      <c r="X22" s="281"/>
      <c r="Y22" s="281"/>
      <c r="Z22" s="281"/>
      <c r="AA22" s="281"/>
      <c r="AB22" s="295" t="str">
        <f>I21</f>
        <v>加茂野</v>
      </c>
      <c r="AC22" s="296"/>
      <c r="AD22" s="296"/>
      <c r="AE22" s="296"/>
      <c r="AF22" s="296"/>
      <c r="AG22" s="314"/>
      <c r="AI22" s="237" t="str">
        <f>I22</f>
        <v>山手</v>
      </c>
      <c r="AJ22" s="312">
        <v>0</v>
      </c>
      <c r="AK22" s="312">
        <v>0</v>
      </c>
      <c r="AL22" s="312">
        <v>0</v>
      </c>
      <c r="AM22" s="312">
        <f>Q22+S23</f>
        <v>4</v>
      </c>
      <c r="AN22" s="312">
        <f>S22+Q23</f>
        <v>7</v>
      </c>
      <c r="AO22" s="312">
        <f>AM22-AN22</f>
        <v>-3</v>
      </c>
      <c r="AP22" s="312">
        <f>AJ22*3+AL22*1</f>
        <v>0</v>
      </c>
      <c r="AQ22" s="322">
        <v>2</v>
      </c>
    </row>
    <row r="23" spans="2:43" ht="13.5">
      <c r="B23" s="247">
        <v>3</v>
      </c>
      <c r="C23" s="248"/>
      <c r="D23" s="249">
        <f>D22+"1：2０"</f>
        <v>0.5069444444444444</v>
      </c>
      <c r="E23" s="250"/>
      <c r="F23" s="250"/>
      <c r="G23" s="250"/>
      <c r="H23" s="250"/>
      <c r="I23" s="267" t="str">
        <f>I21</f>
        <v>加茂野</v>
      </c>
      <c r="J23" s="267"/>
      <c r="K23" s="267"/>
      <c r="L23" s="267"/>
      <c r="M23" s="267"/>
      <c r="N23" s="267"/>
      <c r="O23" s="268"/>
      <c r="P23" s="269"/>
      <c r="Q23" s="282">
        <v>1</v>
      </c>
      <c r="R23" s="479" t="s">
        <v>132</v>
      </c>
      <c r="S23" s="282">
        <v>1</v>
      </c>
      <c r="T23" s="269"/>
      <c r="U23" s="283" t="str">
        <f>AB21</f>
        <v>山手</v>
      </c>
      <c r="V23" s="283"/>
      <c r="W23" s="283"/>
      <c r="X23" s="283"/>
      <c r="Y23" s="283"/>
      <c r="Z23" s="283"/>
      <c r="AA23" s="283"/>
      <c r="AB23" s="297" t="str">
        <f>U21</f>
        <v>土田</v>
      </c>
      <c r="AC23" s="298"/>
      <c r="AD23" s="298"/>
      <c r="AE23" s="298"/>
      <c r="AF23" s="298"/>
      <c r="AG23" s="315"/>
      <c r="AI23" s="237" t="str">
        <f>U21</f>
        <v>土田</v>
      </c>
      <c r="AJ23" s="312">
        <v>0</v>
      </c>
      <c r="AK23" s="312">
        <v>0</v>
      </c>
      <c r="AL23" s="312">
        <v>0</v>
      </c>
      <c r="AM23" s="312">
        <f>S21+S22</f>
        <v>8</v>
      </c>
      <c r="AN23" s="312">
        <f>Q21+Q22</f>
        <v>6</v>
      </c>
      <c r="AO23" s="312">
        <f>AM23-AN23</f>
        <v>2</v>
      </c>
      <c r="AP23" s="312">
        <f>AJ23*3+AL23*1</f>
        <v>0</v>
      </c>
      <c r="AQ23" s="322">
        <v>3</v>
      </c>
    </row>
    <row r="25" spans="2:16" ht="13.5">
      <c r="B25" s="237" t="s">
        <v>136</v>
      </c>
      <c r="N25"/>
      <c r="P25"/>
    </row>
    <row r="26" spans="2:43" ht="13.5">
      <c r="B26" s="251"/>
      <c r="C26" s="251"/>
      <c r="D26" s="251"/>
      <c r="E26" s="251"/>
      <c r="F26" s="239">
        <f>'４節'!R6</f>
        <v>45080</v>
      </c>
      <c r="G26" s="239"/>
      <c r="H26" s="239"/>
      <c r="I26" s="239"/>
      <c r="J26" s="239"/>
      <c r="K26" s="239"/>
      <c r="L26" s="251"/>
      <c r="M26" s="251"/>
      <c r="N26" s="251"/>
      <c r="O26" s="251"/>
      <c r="P26" s="251"/>
      <c r="Q26" s="251"/>
      <c r="R26" s="276" t="str">
        <f>'４節'!R5</f>
        <v>中池多目的</v>
      </c>
      <c r="S26" s="277"/>
      <c r="T26" s="277"/>
      <c r="U26" s="277"/>
      <c r="V26" s="277"/>
      <c r="W26" s="277"/>
      <c r="X26" s="284" t="s">
        <v>52</v>
      </c>
      <c r="Y26" s="251"/>
      <c r="Z26" s="251"/>
      <c r="AA26" s="251"/>
      <c r="AB26" s="291">
        <f>'４節'!R7</f>
        <v>0.5625</v>
      </c>
      <c r="AC26" s="292"/>
      <c r="AD26" s="292"/>
      <c r="AE26" s="292"/>
      <c r="AF26" s="251"/>
      <c r="AG26" s="251"/>
      <c r="AJ26" s="309" t="s">
        <v>120</v>
      </c>
      <c r="AK26" s="310" t="s">
        <v>121</v>
      </c>
      <c r="AL26" s="310" t="s">
        <v>122</v>
      </c>
      <c r="AM26" s="310" t="s">
        <v>123</v>
      </c>
      <c r="AN26" s="310" t="s">
        <v>124</v>
      </c>
      <c r="AO26" s="310" t="s">
        <v>125</v>
      </c>
      <c r="AP26" s="310" t="s">
        <v>126</v>
      </c>
      <c r="AQ26" s="310" t="s">
        <v>127</v>
      </c>
    </row>
    <row r="27" spans="2:43" ht="13.5">
      <c r="B27" s="240" t="s">
        <v>128</v>
      </c>
      <c r="C27" s="241"/>
      <c r="D27" s="241" t="s">
        <v>129</v>
      </c>
      <c r="E27" s="241"/>
      <c r="F27" s="241"/>
      <c r="G27" s="241"/>
      <c r="H27" s="241"/>
      <c r="I27" s="241" t="s">
        <v>130</v>
      </c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 t="s">
        <v>131</v>
      </c>
      <c r="AC27" s="241"/>
      <c r="AD27" s="241"/>
      <c r="AE27" s="241"/>
      <c r="AF27" s="241"/>
      <c r="AG27" s="311"/>
      <c r="AM27" s="312"/>
      <c r="AN27" s="312"/>
      <c r="AO27" s="312"/>
      <c r="AP27" s="312"/>
      <c r="AQ27" s="312"/>
    </row>
    <row r="28" spans="2:43" ht="13.5">
      <c r="B28" s="242">
        <v>1</v>
      </c>
      <c r="C28" s="243"/>
      <c r="D28" s="244">
        <f>AB26</f>
        <v>0.5625</v>
      </c>
      <c r="E28" s="245"/>
      <c r="F28" s="245"/>
      <c r="G28" s="245"/>
      <c r="H28" s="245"/>
      <c r="I28" s="261" t="str">
        <f>'４節'!R9</f>
        <v>瀬尻</v>
      </c>
      <c r="J28" s="261"/>
      <c r="K28" s="261"/>
      <c r="L28" s="261"/>
      <c r="M28" s="261"/>
      <c r="N28" s="261"/>
      <c r="O28" s="262"/>
      <c r="P28" s="263"/>
      <c r="Q28" s="279">
        <v>5</v>
      </c>
      <c r="R28" s="477" t="s">
        <v>132</v>
      </c>
      <c r="S28" s="279">
        <v>0</v>
      </c>
      <c r="T28" s="263"/>
      <c r="U28" s="273" t="str">
        <f>'４節'!T9</f>
        <v>スカーボ</v>
      </c>
      <c r="V28" s="273"/>
      <c r="W28" s="273"/>
      <c r="X28" s="273"/>
      <c r="Y28" s="273"/>
      <c r="Z28" s="273"/>
      <c r="AA28" s="273"/>
      <c r="AB28" s="293" t="str">
        <f>'４節'!S9</f>
        <v>御嵩</v>
      </c>
      <c r="AC28" s="294"/>
      <c r="AD28" s="294"/>
      <c r="AE28" s="294"/>
      <c r="AF28" s="294"/>
      <c r="AG28" s="313"/>
      <c r="AI28" s="237" t="str">
        <f>I28</f>
        <v>瀬尻</v>
      </c>
      <c r="AJ28" s="312">
        <v>0</v>
      </c>
      <c r="AK28" s="312">
        <v>0</v>
      </c>
      <c r="AL28" s="312">
        <v>0</v>
      </c>
      <c r="AM28" s="312">
        <f>Q28+Q30</f>
        <v>7</v>
      </c>
      <c r="AN28" s="312">
        <f>S28+S30</f>
        <v>0</v>
      </c>
      <c r="AO28" s="312">
        <f>AM28-AN28</f>
        <v>7</v>
      </c>
      <c r="AP28" s="312">
        <f>AJ28*3+AL28*1</f>
        <v>0</v>
      </c>
      <c r="AQ28" s="322">
        <v>1</v>
      </c>
    </row>
    <row r="29" spans="2:43" ht="13.5">
      <c r="B29" s="242">
        <v>2</v>
      </c>
      <c r="C29" s="243"/>
      <c r="D29" s="246">
        <f>D28+"1:2０"</f>
        <v>0.6180555555555556</v>
      </c>
      <c r="E29" s="243"/>
      <c r="F29" s="243"/>
      <c r="G29" s="243"/>
      <c r="H29" s="243"/>
      <c r="I29" s="264" t="str">
        <f>AB28</f>
        <v>御嵩</v>
      </c>
      <c r="J29" s="264"/>
      <c r="K29" s="264"/>
      <c r="L29" s="264"/>
      <c r="M29" s="264"/>
      <c r="N29" s="264"/>
      <c r="O29" s="265"/>
      <c r="P29" s="266"/>
      <c r="Q29" s="280">
        <v>5</v>
      </c>
      <c r="R29" s="478" t="s">
        <v>132</v>
      </c>
      <c r="S29" s="280">
        <v>0</v>
      </c>
      <c r="T29" s="266"/>
      <c r="U29" s="281" t="str">
        <f>U28</f>
        <v>スカーボ</v>
      </c>
      <c r="V29" s="281"/>
      <c r="W29" s="281"/>
      <c r="X29" s="281"/>
      <c r="Y29" s="281"/>
      <c r="Z29" s="281"/>
      <c r="AA29" s="281"/>
      <c r="AB29" s="295" t="str">
        <f>I28</f>
        <v>瀬尻</v>
      </c>
      <c r="AC29" s="296"/>
      <c r="AD29" s="296"/>
      <c r="AE29" s="296"/>
      <c r="AF29" s="296"/>
      <c r="AG29" s="314"/>
      <c r="AI29" s="237" t="str">
        <f>I29</f>
        <v>御嵩</v>
      </c>
      <c r="AJ29" s="312">
        <v>0</v>
      </c>
      <c r="AK29" s="312">
        <v>0</v>
      </c>
      <c r="AL29" s="312">
        <v>0</v>
      </c>
      <c r="AM29" s="312">
        <f>Q29+S30</f>
        <v>5</v>
      </c>
      <c r="AN29" s="312">
        <f>S29+Q30</f>
        <v>2</v>
      </c>
      <c r="AO29" s="312">
        <f>AM29-AN29</f>
        <v>3</v>
      </c>
      <c r="AP29" s="312">
        <f>AJ29*3+AL29*1</f>
        <v>0</v>
      </c>
      <c r="AQ29" s="322">
        <v>2</v>
      </c>
    </row>
    <row r="30" spans="2:43" ht="13.5">
      <c r="B30" s="247">
        <v>3</v>
      </c>
      <c r="C30" s="248"/>
      <c r="D30" s="249">
        <f>D29+"1：2０"</f>
        <v>0.6736111111111112</v>
      </c>
      <c r="E30" s="250"/>
      <c r="F30" s="250"/>
      <c r="G30" s="250"/>
      <c r="H30" s="250"/>
      <c r="I30" s="267" t="str">
        <f>I28</f>
        <v>瀬尻</v>
      </c>
      <c r="J30" s="267"/>
      <c r="K30" s="267"/>
      <c r="L30" s="267"/>
      <c r="M30" s="267"/>
      <c r="N30" s="267"/>
      <c r="O30" s="268"/>
      <c r="P30" s="269"/>
      <c r="Q30" s="282">
        <v>2</v>
      </c>
      <c r="R30" s="479" t="s">
        <v>132</v>
      </c>
      <c r="S30" s="282">
        <v>0</v>
      </c>
      <c r="T30" s="269"/>
      <c r="U30" s="283" t="str">
        <f>AB28</f>
        <v>御嵩</v>
      </c>
      <c r="V30" s="283"/>
      <c r="W30" s="283"/>
      <c r="X30" s="283"/>
      <c r="Y30" s="283"/>
      <c r="Z30" s="283"/>
      <c r="AA30" s="283"/>
      <c r="AB30" s="297" t="str">
        <f>U28</f>
        <v>スカーボ</v>
      </c>
      <c r="AC30" s="298"/>
      <c r="AD30" s="298"/>
      <c r="AE30" s="298"/>
      <c r="AF30" s="298"/>
      <c r="AG30" s="315"/>
      <c r="AI30" s="237" t="str">
        <f>U28</f>
        <v>スカーボ</v>
      </c>
      <c r="AJ30" s="312">
        <v>0</v>
      </c>
      <c r="AK30" s="312">
        <v>0</v>
      </c>
      <c r="AL30" s="312">
        <v>0</v>
      </c>
      <c r="AM30" s="312">
        <f>S28+S29</f>
        <v>0</v>
      </c>
      <c r="AN30" s="312">
        <f>Q28+Q29</f>
        <v>10</v>
      </c>
      <c r="AO30" s="312">
        <f>AM30-AN30</f>
        <v>-10</v>
      </c>
      <c r="AP30" s="312">
        <f>AJ30*3+AL30*1</f>
        <v>0</v>
      </c>
      <c r="AQ30" s="322">
        <v>3</v>
      </c>
    </row>
    <row r="32" spans="2:16" ht="13.5">
      <c r="B32" s="237" t="s">
        <v>137</v>
      </c>
      <c r="N32"/>
      <c r="P32"/>
    </row>
    <row r="33" spans="2:43" ht="13.5">
      <c r="B33" s="251"/>
      <c r="C33" s="251"/>
      <c r="D33" s="251"/>
      <c r="E33" s="251"/>
      <c r="F33" s="239">
        <f>'４節'!U6</f>
        <v>45080</v>
      </c>
      <c r="G33" s="239"/>
      <c r="H33" s="239"/>
      <c r="I33" s="239"/>
      <c r="J33" s="239"/>
      <c r="K33" s="239"/>
      <c r="L33" s="251"/>
      <c r="M33" s="251"/>
      <c r="N33" s="251"/>
      <c r="O33" s="251"/>
      <c r="P33" s="251"/>
      <c r="Q33" s="251"/>
      <c r="R33" s="276" t="str">
        <f>'４節'!U5</f>
        <v>今渡北小</v>
      </c>
      <c r="S33" s="277"/>
      <c r="T33" s="277"/>
      <c r="U33" s="277"/>
      <c r="V33" s="277"/>
      <c r="W33" s="277"/>
      <c r="X33" s="284" t="s">
        <v>52</v>
      </c>
      <c r="Y33" s="251"/>
      <c r="Z33" s="251"/>
      <c r="AA33" s="251"/>
      <c r="AB33" s="291">
        <f>'４節'!U7</f>
        <v>0.3541666666666667</v>
      </c>
      <c r="AC33" s="292"/>
      <c r="AD33" s="292"/>
      <c r="AE33" s="292"/>
      <c r="AF33" s="251"/>
      <c r="AG33" s="251"/>
      <c r="AJ33" s="309" t="s">
        <v>120</v>
      </c>
      <c r="AK33" s="310" t="s">
        <v>121</v>
      </c>
      <c r="AL33" s="310" t="s">
        <v>122</v>
      </c>
      <c r="AM33" s="310" t="s">
        <v>123</v>
      </c>
      <c r="AN33" s="310" t="s">
        <v>124</v>
      </c>
      <c r="AO33" s="310" t="s">
        <v>125</v>
      </c>
      <c r="AP33" s="310" t="s">
        <v>126</v>
      </c>
      <c r="AQ33" s="310" t="s">
        <v>127</v>
      </c>
    </row>
    <row r="34" spans="2:43" ht="13.5">
      <c r="B34" s="240" t="s">
        <v>128</v>
      </c>
      <c r="C34" s="241"/>
      <c r="D34" s="241" t="s">
        <v>129</v>
      </c>
      <c r="E34" s="241"/>
      <c r="F34" s="241"/>
      <c r="G34" s="241"/>
      <c r="H34" s="241"/>
      <c r="I34" s="241" t="s">
        <v>130</v>
      </c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 t="s">
        <v>131</v>
      </c>
      <c r="AC34" s="241"/>
      <c r="AD34" s="241"/>
      <c r="AE34" s="241"/>
      <c r="AF34" s="241"/>
      <c r="AG34" s="311"/>
      <c r="AM34" s="312"/>
      <c r="AN34" s="312"/>
      <c r="AO34" s="312"/>
      <c r="AP34" s="312"/>
      <c r="AQ34" s="312"/>
    </row>
    <row r="35" spans="2:43" ht="13.5">
      <c r="B35" s="242">
        <v>1</v>
      </c>
      <c r="C35" s="243"/>
      <c r="D35" s="244">
        <f>AB33</f>
        <v>0.3541666666666667</v>
      </c>
      <c r="E35" s="245"/>
      <c r="F35" s="245"/>
      <c r="G35" s="245"/>
      <c r="H35" s="245"/>
      <c r="I35" s="261" t="str">
        <f>'４節'!U9</f>
        <v>今渡</v>
      </c>
      <c r="J35" s="261"/>
      <c r="K35" s="261"/>
      <c r="L35" s="261"/>
      <c r="M35" s="261"/>
      <c r="N35" s="261"/>
      <c r="O35" s="262"/>
      <c r="P35" s="263"/>
      <c r="Q35" s="279">
        <v>1</v>
      </c>
      <c r="R35" s="477" t="s">
        <v>132</v>
      </c>
      <c r="S35" s="279">
        <v>2</v>
      </c>
      <c r="T35" s="263"/>
      <c r="U35" s="273" t="str">
        <f>'４節'!W9</f>
        <v>太田</v>
      </c>
      <c r="V35" s="273"/>
      <c r="W35" s="273"/>
      <c r="X35" s="273"/>
      <c r="Y35" s="273"/>
      <c r="Z35" s="273"/>
      <c r="AA35" s="273"/>
      <c r="AB35" s="293" t="str">
        <f>'４節'!V9</f>
        <v>西可児</v>
      </c>
      <c r="AC35" s="294"/>
      <c r="AD35" s="294"/>
      <c r="AE35" s="294"/>
      <c r="AF35" s="294"/>
      <c r="AG35" s="313"/>
      <c r="AI35" s="237" t="str">
        <f>I35</f>
        <v>今渡</v>
      </c>
      <c r="AJ35" s="312">
        <v>0</v>
      </c>
      <c r="AK35" s="312">
        <v>0</v>
      </c>
      <c r="AL35" s="312">
        <v>0</v>
      </c>
      <c r="AM35" s="312">
        <f>Q35+Q37</f>
        <v>2</v>
      </c>
      <c r="AN35" s="312">
        <f>S35+S37</f>
        <v>6</v>
      </c>
      <c r="AO35" s="312">
        <f>AM35-AN35</f>
        <v>-4</v>
      </c>
      <c r="AP35" s="312">
        <f>AJ35*3+AL35*1</f>
        <v>0</v>
      </c>
      <c r="AQ35" s="322">
        <v>2</v>
      </c>
    </row>
    <row r="36" spans="2:43" ht="13.5">
      <c r="B36" s="242">
        <v>2</v>
      </c>
      <c r="C36" s="243"/>
      <c r="D36" s="246">
        <f>D35+"1:2０"</f>
        <v>0.4097222222222222</v>
      </c>
      <c r="E36" s="243"/>
      <c r="F36" s="243"/>
      <c r="G36" s="243"/>
      <c r="H36" s="243"/>
      <c r="I36" s="264" t="str">
        <f>AB35</f>
        <v>西可児</v>
      </c>
      <c r="J36" s="264"/>
      <c r="K36" s="264"/>
      <c r="L36" s="264"/>
      <c r="M36" s="264"/>
      <c r="N36" s="264"/>
      <c r="O36" s="265"/>
      <c r="P36" s="266"/>
      <c r="Q36" s="280">
        <v>5</v>
      </c>
      <c r="R36" s="478" t="s">
        <v>132</v>
      </c>
      <c r="S36" s="280">
        <v>0</v>
      </c>
      <c r="T36" s="266"/>
      <c r="U36" s="281" t="str">
        <f>U35</f>
        <v>太田</v>
      </c>
      <c r="V36" s="281"/>
      <c r="W36" s="281"/>
      <c r="X36" s="281"/>
      <c r="Y36" s="281"/>
      <c r="Z36" s="281"/>
      <c r="AA36" s="281"/>
      <c r="AB36" s="295" t="str">
        <f>I35</f>
        <v>今渡</v>
      </c>
      <c r="AC36" s="296"/>
      <c r="AD36" s="296"/>
      <c r="AE36" s="296"/>
      <c r="AF36" s="296"/>
      <c r="AG36" s="314"/>
      <c r="AI36" s="237" t="str">
        <f>I36</f>
        <v>西可児</v>
      </c>
      <c r="AJ36" s="312">
        <v>0</v>
      </c>
      <c r="AK36" s="312">
        <v>0</v>
      </c>
      <c r="AL36" s="312">
        <v>0</v>
      </c>
      <c r="AM36" s="312">
        <f>Q36+S37</f>
        <v>9</v>
      </c>
      <c r="AN36" s="312">
        <f>S36+Q37</f>
        <v>1</v>
      </c>
      <c r="AO36" s="312">
        <f>AM36-AN36</f>
        <v>8</v>
      </c>
      <c r="AP36" s="312">
        <f>AJ36*3+AL36*1</f>
        <v>0</v>
      </c>
      <c r="AQ36" s="322">
        <v>3</v>
      </c>
    </row>
    <row r="37" spans="2:43" ht="13.5">
      <c r="B37" s="247">
        <v>3</v>
      </c>
      <c r="C37" s="248"/>
      <c r="D37" s="249">
        <f>D36+"1：2０"</f>
        <v>0.4652777777777778</v>
      </c>
      <c r="E37" s="250"/>
      <c r="F37" s="250"/>
      <c r="G37" s="250"/>
      <c r="H37" s="250"/>
      <c r="I37" s="267" t="str">
        <f>I35</f>
        <v>今渡</v>
      </c>
      <c r="J37" s="267"/>
      <c r="K37" s="267"/>
      <c r="L37" s="267"/>
      <c r="M37" s="267"/>
      <c r="N37" s="267"/>
      <c r="O37" s="268"/>
      <c r="P37" s="269"/>
      <c r="Q37" s="282">
        <v>1</v>
      </c>
      <c r="R37" s="479" t="s">
        <v>132</v>
      </c>
      <c r="S37" s="282">
        <v>4</v>
      </c>
      <c r="T37" s="269"/>
      <c r="U37" s="283" t="str">
        <f>AB35</f>
        <v>西可児</v>
      </c>
      <c r="V37" s="283"/>
      <c r="W37" s="283"/>
      <c r="X37" s="283"/>
      <c r="Y37" s="283"/>
      <c r="Z37" s="283"/>
      <c r="AA37" s="283"/>
      <c r="AB37" s="297" t="str">
        <f>U35</f>
        <v>太田</v>
      </c>
      <c r="AC37" s="298"/>
      <c r="AD37" s="298"/>
      <c r="AE37" s="298"/>
      <c r="AF37" s="298"/>
      <c r="AG37" s="315"/>
      <c r="AI37" s="237" t="str">
        <f>U35</f>
        <v>太田</v>
      </c>
      <c r="AJ37" s="312">
        <v>0</v>
      </c>
      <c r="AK37" s="312">
        <v>0</v>
      </c>
      <c r="AL37" s="312">
        <v>0</v>
      </c>
      <c r="AM37" s="312">
        <f>S35+S36</f>
        <v>2</v>
      </c>
      <c r="AN37" s="312">
        <f>Q35+Q36</f>
        <v>6</v>
      </c>
      <c r="AO37" s="312">
        <f>AM37-AN37</f>
        <v>-4</v>
      </c>
      <c r="AP37" s="312">
        <f>AJ37*3+AL37*1</f>
        <v>0</v>
      </c>
      <c r="AQ37" s="322">
        <v>1</v>
      </c>
    </row>
    <row r="39" spans="2:16" ht="13.5">
      <c r="B39" s="237" t="s">
        <v>138</v>
      </c>
      <c r="N39"/>
      <c r="P39"/>
    </row>
    <row r="40" spans="2:43" ht="13.5">
      <c r="B40" s="251"/>
      <c r="C40" s="251"/>
      <c r="D40" s="251"/>
      <c r="E40" s="251"/>
      <c r="F40" s="239">
        <f>'４節'!X6</f>
        <v>45080</v>
      </c>
      <c r="G40" s="239"/>
      <c r="H40" s="239"/>
      <c r="I40" s="239"/>
      <c r="J40" s="239"/>
      <c r="K40" s="239"/>
      <c r="L40" s="251"/>
      <c r="M40" s="251"/>
      <c r="N40" s="251"/>
      <c r="O40" s="251"/>
      <c r="P40" s="251"/>
      <c r="Q40" s="251"/>
      <c r="R40" s="276" t="str">
        <f>'４節'!X5</f>
        <v>可茂特支</v>
      </c>
      <c r="S40" s="277"/>
      <c r="T40" s="277"/>
      <c r="U40" s="277"/>
      <c r="V40" s="277"/>
      <c r="W40" s="277"/>
      <c r="X40" s="284" t="s">
        <v>52</v>
      </c>
      <c r="Y40" s="251"/>
      <c r="Z40" s="251"/>
      <c r="AA40" s="251"/>
      <c r="AB40" s="291">
        <f>'４節'!X7</f>
        <v>0.5625</v>
      </c>
      <c r="AC40" s="292"/>
      <c r="AD40" s="292"/>
      <c r="AE40" s="292"/>
      <c r="AF40" s="251"/>
      <c r="AG40" s="251"/>
      <c r="AJ40" s="309" t="s">
        <v>120</v>
      </c>
      <c r="AK40" s="310" t="s">
        <v>121</v>
      </c>
      <c r="AL40" s="310" t="s">
        <v>122</v>
      </c>
      <c r="AM40" s="310" t="s">
        <v>123</v>
      </c>
      <c r="AN40" s="310" t="s">
        <v>124</v>
      </c>
      <c r="AO40" s="310" t="s">
        <v>125</v>
      </c>
      <c r="AP40" s="310" t="s">
        <v>126</v>
      </c>
      <c r="AQ40" s="310" t="s">
        <v>127</v>
      </c>
    </row>
    <row r="41" spans="2:42" ht="13.5">
      <c r="B41" s="240" t="s">
        <v>128</v>
      </c>
      <c r="C41" s="241"/>
      <c r="D41" s="241" t="s">
        <v>129</v>
      </c>
      <c r="E41" s="241"/>
      <c r="F41" s="241"/>
      <c r="G41" s="241"/>
      <c r="H41" s="241"/>
      <c r="I41" s="241" t="s">
        <v>130</v>
      </c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 t="s">
        <v>131</v>
      </c>
      <c r="AC41" s="241"/>
      <c r="AD41" s="241"/>
      <c r="AE41" s="241"/>
      <c r="AF41" s="241"/>
      <c r="AG41" s="311"/>
      <c r="AM41" s="312"/>
      <c r="AN41" s="312"/>
      <c r="AO41" s="312"/>
      <c r="AP41" s="312"/>
    </row>
    <row r="42" spans="2:43" ht="13.5">
      <c r="B42" s="242">
        <v>1</v>
      </c>
      <c r="C42" s="243"/>
      <c r="D42" s="244">
        <f>AB40</f>
        <v>0.5625</v>
      </c>
      <c r="E42" s="245"/>
      <c r="F42" s="245"/>
      <c r="G42" s="245"/>
      <c r="H42" s="245"/>
      <c r="I42" s="261" t="str">
        <f>'４節'!X9</f>
        <v>郡上八幡</v>
      </c>
      <c r="J42" s="261"/>
      <c r="K42" s="261"/>
      <c r="L42" s="261"/>
      <c r="M42" s="261"/>
      <c r="N42" s="261"/>
      <c r="O42" s="262"/>
      <c r="P42" s="263"/>
      <c r="Q42" s="279">
        <v>1</v>
      </c>
      <c r="R42" s="477" t="s">
        <v>132</v>
      </c>
      <c r="S42" s="279">
        <v>2</v>
      </c>
      <c r="T42" s="263"/>
      <c r="U42" s="273" t="str">
        <f>'４節'!Z9</f>
        <v>アンフィニ白</v>
      </c>
      <c r="V42" s="273"/>
      <c r="W42" s="273"/>
      <c r="X42" s="273"/>
      <c r="Y42" s="273"/>
      <c r="Z42" s="273"/>
      <c r="AA42" s="273"/>
      <c r="AB42" s="293" t="str">
        <f>'４節'!Y9</f>
        <v>コヴィーダ</v>
      </c>
      <c r="AC42" s="294"/>
      <c r="AD42" s="294"/>
      <c r="AE42" s="294"/>
      <c r="AF42" s="294"/>
      <c r="AG42" s="313"/>
      <c r="AI42" s="237" t="str">
        <f>I42</f>
        <v>郡上八幡</v>
      </c>
      <c r="AJ42" s="312">
        <v>0</v>
      </c>
      <c r="AK42" s="312">
        <v>0</v>
      </c>
      <c r="AL42" s="312">
        <v>0</v>
      </c>
      <c r="AM42" s="312">
        <f>Q42+Q44</f>
        <v>3</v>
      </c>
      <c r="AN42" s="312">
        <f>S42+S44</f>
        <v>4</v>
      </c>
      <c r="AO42" s="312">
        <f>AM42-AN42</f>
        <v>-1</v>
      </c>
      <c r="AP42" s="312">
        <f>AJ42*3+AL42*1</f>
        <v>0</v>
      </c>
      <c r="AQ42" s="322">
        <v>2</v>
      </c>
    </row>
    <row r="43" spans="2:43" ht="13.5">
      <c r="B43" s="242">
        <v>2</v>
      </c>
      <c r="C43" s="243"/>
      <c r="D43" s="246">
        <f>D42+"1:2０"</f>
        <v>0.6180555555555556</v>
      </c>
      <c r="E43" s="243"/>
      <c r="F43" s="243"/>
      <c r="G43" s="243"/>
      <c r="H43" s="243"/>
      <c r="I43" s="264" t="str">
        <f>AB42</f>
        <v>コヴィーダ</v>
      </c>
      <c r="J43" s="264"/>
      <c r="K43" s="264"/>
      <c r="L43" s="264"/>
      <c r="M43" s="264"/>
      <c r="N43" s="264"/>
      <c r="O43" s="265"/>
      <c r="P43" s="266"/>
      <c r="Q43" s="280">
        <v>0</v>
      </c>
      <c r="R43" s="478" t="s">
        <v>132</v>
      </c>
      <c r="S43" s="280">
        <v>0</v>
      </c>
      <c r="T43" s="266"/>
      <c r="U43" s="281" t="str">
        <f>U42</f>
        <v>アンフィニ白</v>
      </c>
      <c r="V43" s="281"/>
      <c r="W43" s="281"/>
      <c r="X43" s="281"/>
      <c r="Y43" s="281"/>
      <c r="Z43" s="281"/>
      <c r="AA43" s="281"/>
      <c r="AB43" s="295" t="str">
        <f>I42</f>
        <v>郡上八幡</v>
      </c>
      <c r="AC43" s="296"/>
      <c r="AD43" s="296"/>
      <c r="AE43" s="296"/>
      <c r="AF43" s="296"/>
      <c r="AG43" s="314"/>
      <c r="AI43" s="237" t="str">
        <f>AB42</f>
        <v>コヴィーダ</v>
      </c>
      <c r="AJ43" s="312">
        <v>0</v>
      </c>
      <c r="AK43" s="312">
        <v>0</v>
      </c>
      <c r="AL43" s="312">
        <v>0</v>
      </c>
      <c r="AM43" s="312">
        <f>Q43+S44</f>
        <v>2</v>
      </c>
      <c r="AN43" s="312">
        <f>S43+Q44</f>
        <v>2</v>
      </c>
      <c r="AO43" s="312">
        <f>AM43-AN43</f>
        <v>0</v>
      </c>
      <c r="AP43" s="312">
        <f>AJ43*3+AL43*1</f>
        <v>0</v>
      </c>
      <c r="AQ43" s="322">
        <v>1</v>
      </c>
    </row>
    <row r="44" spans="2:43" ht="13.5">
      <c r="B44" s="247">
        <v>3</v>
      </c>
      <c r="C44" s="248"/>
      <c r="D44" s="249">
        <f>D43+"1：2０"</f>
        <v>0.6736111111111112</v>
      </c>
      <c r="E44" s="250"/>
      <c r="F44" s="250"/>
      <c r="G44" s="250"/>
      <c r="H44" s="250"/>
      <c r="I44" s="270" t="str">
        <f>I42</f>
        <v>郡上八幡</v>
      </c>
      <c r="J44" s="270"/>
      <c r="K44" s="270"/>
      <c r="L44" s="270"/>
      <c r="M44" s="270"/>
      <c r="N44" s="270"/>
      <c r="O44" s="271"/>
      <c r="P44" s="272"/>
      <c r="Q44" s="285">
        <v>2</v>
      </c>
      <c r="R44" s="480" t="s">
        <v>132</v>
      </c>
      <c r="S44" s="285">
        <v>2</v>
      </c>
      <c r="T44" s="272"/>
      <c r="U44" s="286" t="str">
        <f>AB42</f>
        <v>コヴィーダ</v>
      </c>
      <c r="V44" s="286"/>
      <c r="W44" s="286"/>
      <c r="X44" s="286"/>
      <c r="Y44" s="286"/>
      <c r="Z44" s="286"/>
      <c r="AA44" s="286"/>
      <c r="AB44" s="299" t="str">
        <f>U42</f>
        <v>アンフィニ白</v>
      </c>
      <c r="AC44" s="300"/>
      <c r="AD44" s="300"/>
      <c r="AE44" s="300"/>
      <c r="AF44" s="300"/>
      <c r="AG44" s="316"/>
      <c r="AI44" s="237" t="str">
        <f>U42</f>
        <v>アンフィニ白</v>
      </c>
      <c r="AJ44" s="312">
        <v>0</v>
      </c>
      <c r="AK44" s="312">
        <v>0</v>
      </c>
      <c r="AL44" s="312">
        <v>0</v>
      </c>
      <c r="AM44" s="312">
        <f>S42+S43</f>
        <v>2</v>
      </c>
      <c r="AN44" s="312">
        <f>Q42+Q43</f>
        <v>1</v>
      </c>
      <c r="AO44" s="312">
        <f>AM44-AN44</f>
        <v>1</v>
      </c>
      <c r="AP44" s="312">
        <f>AJ44*3+AL44*1</f>
        <v>0</v>
      </c>
      <c r="AQ44" s="322">
        <v>3</v>
      </c>
    </row>
    <row r="45" ht="13.5">
      <c r="AK45" s="237" t="s">
        <v>139</v>
      </c>
    </row>
    <row r="46" spans="2:16" ht="13.5">
      <c r="B46" s="237" t="s">
        <v>140</v>
      </c>
      <c r="N46"/>
      <c r="P46"/>
    </row>
    <row r="47" spans="2:43" ht="13.5">
      <c r="B47" s="251"/>
      <c r="C47" s="251"/>
      <c r="D47" s="251"/>
      <c r="E47" s="251"/>
      <c r="F47" s="239">
        <f>'４節'!AA6</f>
        <v>45080</v>
      </c>
      <c r="G47" s="239"/>
      <c r="H47" s="239"/>
      <c r="I47" s="239"/>
      <c r="J47" s="239"/>
      <c r="K47" s="239"/>
      <c r="L47" s="251"/>
      <c r="M47" s="251"/>
      <c r="N47" s="251"/>
      <c r="O47" s="251"/>
      <c r="P47" s="251"/>
      <c r="Q47" s="251"/>
      <c r="R47" s="276" t="str">
        <f>'４節'!AA5</f>
        <v>中池多目的</v>
      </c>
      <c r="S47" s="276"/>
      <c r="T47" s="276"/>
      <c r="U47" s="276"/>
      <c r="V47" s="276"/>
      <c r="W47" s="276"/>
      <c r="X47" s="284" t="s">
        <v>52</v>
      </c>
      <c r="Y47" s="251"/>
      <c r="Z47" s="251"/>
      <c r="AA47" s="251"/>
      <c r="AB47" s="291">
        <f>'４節'!AA7</f>
        <v>0.5416666666666666</v>
      </c>
      <c r="AC47" s="292"/>
      <c r="AD47" s="292"/>
      <c r="AE47" s="292"/>
      <c r="AF47" s="251"/>
      <c r="AG47" s="251"/>
      <c r="AJ47" s="309" t="s">
        <v>120</v>
      </c>
      <c r="AK47" s="310" t="s">
        <v>121</v>
      </c>
      <c r="AL47" s="310" t="s">
        <v>122</v>
      </c>
      <c r="AM47" s="310" t="s">
        <v>123</v>
      </c>
      <c r="AN47" s="310" t="s">
        <v>124</v>
      </c>
      <c r="AO47" s="310" t="s">
        <v>125</v>
      </c>
      <c r="AP47" s="310" t="s">
        <v>126</v>
      </c>
      <c r="AQ47" s="310" t="s">
        <v>127</v>
      </c>
    </row>
    <row r="48" spans="2:42" ht="13.5">
      <c r="B48" s="252" t="s">
        <v>128</v>
      </c>
      <c r="C48" s="253"/>
      <c r="D48" s="254" t="s">
        <v>129</v>
      </c>
      <c r="E48" s="255"/>
      <c r="F48" s="255"/>
      <c r="G48" s="255"/>
      <c r="H48" s="253"/>
      <c r="I48" s="254" t="s">
        <v>130</v>
      </c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3"/>
      <c r="AB48" s="254" t="s">
        <v>131</v>
      </c>
      <c r="AC48" s="255"/>
      <c r="AD48" s="255"/>
      <c r="AE48" s="255"/>
      <c r="AF48" s="255"/>
      <c r="AG48" s="317"/>
      <c r="AM48" s="312"/>
      <c r="AN48" s="312"/>
      <c r="AO48" s="312"/>
      <c r="AP48" s="312"/>
    </row>
    <row r="49" spans="2:43" ht="13.5">
      <c r="B49" s="242">
        <v>1</v>
      </c>
      <c r="C49" s="243"/>
      <c r="D49" s="244">
        <f>AB47</f>
        <v>0.5416666666666666</v>
      </c>
      <c r="E49" s="245"/>
      <c r="F49" s="245"/>
      <c r="G49" s="245"/>
      <c r="H49" s="245"/>
      <c r="I49" s="273" t="str">
        <f>'４節'!AA9</f>
        <v>下有知</v>
      </c>
      <c r="J49" s="273"/>
      <c r="K49" s="273"/>
      <c r="L49" s="273"/>
      <c r="M49" s="273"/>
      <c r="N49" s="273"/>
      <c r="O49" s="273"/>
      <c r="P49" s="263"/>
      <c r="Q49" s="279">
        <v>0</v>
      </c>
      <c r="R49" s="477" t="s">
        <v>132</v>
      </c>
      <c r="S49" s="279">
        <v>1</v>
      </c>
      <c r="T49" s="263"/>
      <c r="U49" s="281" t="str">
        <f>'４節'!AC9</f>
        <v>安桜</v>
      </c>
      <c r="V49" s="281"/>
      <c r="W49" s="281"/>
      <c r="X49" s="281"/>
      <c r="Y49" s="281"/>
      <c r="Z49" s="281"/>
      <c r="AA49" s="274"/>
      <c r="AB49" s="301" t="str">
        <f>'４節'!AB9</f>
        <v>中部</v>
      </c>
      <c r="AC49" s="302"/>
      <c r="AD49" s="302"/>
      <c r="AE49" s="302"/>
      <c r="AF49" s="302"/>
      <c r="AG49" s="318"/>
      <c r="AH49" s="308"/>
      <c r="AI49" s="237" t="str">
        <f>I49</f>
        <v>下有知</v>
      </c>
      <c r="AJ49" s="312">
        <v>0</v>
      </c>
      <c r="AK49" s="312">
        <v>0</v>
      </c>
      <c r="AL49" s="312">
        <v>0</v>
      </c>
      <c r="AM49" s="312">
        <f>Q49+Q51</f>
        <v>0</v>
      </c>
      <c r="AN49" s="312">
        <f>S49+S51</f>
        <v>5</v>
      </c>
      <c r="AO49" s="312">
        <f>AM49-AN49</f>
        <v>-5</v>
      </c>
      <c r="AP49" s="312">
        <f>AJ49*3+AL49*1</f>
        <v>0</v>
      </c>
      <c r="AQ49" s="322">
        <v>1</v>
      </c>
    </row>
    <row r="50" spans="2:43" ht="13.5">
      <c r="B50" s="242">
        <v>2</v>
      </c>
      <c r="C50" s="243"/>
      <c r="D50" s="246">
        <f>D49+"1:2０"</f>
        <v>0.5972222222222222</v>
      </c>
      <c r="E50" s="243"/>
      <c r="F50" s="243"/>
      <c r="G50" s="243"/>
      <c r="H50" s="243"/>
      <c r="I50" s="261" t="str">
        <f>AB49</f>
        <v>中部</v>
      </c>
      <c r="J50" s="261"/>
      <c r="K50" s="261"/>
      <c r="L50" s="261"/>
      <c r="M50" s="261"/>
      <c r="N50" s="261"/>
      <c r="O50" s="262"/>
      <c r="P50" s="266"/>
      <c r="Q50" s="280">
        <v>1</v>
      </c>
      <c r="R50" s="478" t="s">
        <v>132</v>
      </c>
      <c r="S50" s="280">
        <v>0</v>
      </c>
      <c r="T50" s="266"/>
      <c r="U50" s="274" t="str">
        <f>U49</f>
        <v>安桜</v>
      </c>
      <c r="V50" s="264"/>
      <c r="W50" s="264"/>
      <c r="X50" s="264"/>
      <c r="Y50" s="264"/>
      <c r="Z50" s="264"/>
      <c r="AA50" s="264"/>
      <c r="AB50" s="301" t="str">
        <f>I49</f>
        <v>下有知</v>
      </c>
      <c r="AC50" s="302"/>
      <c r="AD50" s="302"/>
      <c r="AE50" s="302"/>
      <c r="AF50" s="302"/>
      <c r="AG50" s="318"/>
      <c r="AH50" s="308"/>
      <c r="AI50" s="237" t="str">
        <f>AB49</f>
        <v>中部</v>
      </c>
      <c r="AJ50" s="312">
        <v>0</v>
      </c>
      <c r="AK50" s="312">
        <v>0</v>
      </c>
      <c r="AL50" s="312">
        <v>0</v>
      </c>
      <c r="AM50" s="312">
        <f>Q50+S51</f>
        <v>5</v>
      </c>
      <c r="AN50" s="312">
        <f>S50+Q51</f>
        <v>0</v>
      </c>
      <c r="AO50" s="312">
        <f>AM50-AN50</f>
        <v>5</v>
      </c>
      <c r="AP50" s="312">
        <f>AJ50*3+AL50*1</f>
        <v>0</v>
      </c>
      <c r="AQ50" s="322">
        <v>2</v>
      </c>
    </row>
    <row r="51" spans="2:43" ht="13.5">
      <c r="B51" s="247">
        <v>3</v>
      </c>
      <c r="C51" s="248"/>
      <c r="D51" s="249">
        <f>D50+"1：2０"</f>
        <v>0.6527777777777778</v>
      </c>
      <c r="E51" s="250"/>
      <c r="F51" s="250"/>
      <c r="G51" s="250"/>
      <c r="H51" s="250"/>
      <c r="I51" s="270" t="str">
        <f>I49</f>
        <v>下有知</v>
      </c>
      <c r="J51" s="270"/>
      <c r="K51" s="270"/>
      <c r="L51" s="270"/>
      <c r="M51" s="270"/>
      <c r="N51" s="270"/>
      <c r="O51" s="271"/>
      <c r="P51" s="272"/>
      <c r="Q51" s="285">
        <v>0</v>
      </c>
      <c r="R51" s="480" t="s">
        <v>132</v>
      </c>
      <c r="S51" s="285">
        <v>4</v>
      </c>
      <c r="T51" s="272"/>
      <c r="U51" s="286" t="str">
        <f>AB49</f>
        <v>中部</v>
      </c>
      <c r="V51" s="286"/>
      <c r="W51" s="286"/>
      <c r="X51" s="286"/>
      <c r="Y51" s="286"/>
      <c r="Z51" s="286"/>
      <c r="AA51" s="286"/>
      <c r="AB51" s="303" t="str">
        <f>U49</f>
        <v>安桜</v>
      </c>
      <c r="AC51" s="304"/>
      <c r="AD51" s="304"/>
      <c r="AE51" s="304"/>
      <c r="AF51" s="304"/>
      <c r="AG51" s="319"/>
      <c r="AH51" s="308"/>
      <c r="AI51" s="237" t="str">
        <f>U49</f>
        <v>安桜</v>
      </c>
      <c r="AJ51" s="312">
        <v>0</v>
      </c>
      <c r="AK51" s="312">
        <v>0</v>
      </c>
      <c r="AL51" s="312">
        <v>0</v>
      </c>
      <c r="AM51" s="312">
        <f>S49+S50</f>
        <v>1</v>
      </c>
      <c r="AN51" s="312">
        <f>Q49+Q50</f>
        <v>1</v>
      </c>
      <c r="AO51" s="312">
        <f>AM51-AN51</f>
        <v>0</v>
      </c>
      <c r="AP51" s="312">
        <f>AJ51*3+AL51*1</f>
        <v>0</v>
      </c>
      <c r="AQ51" s="322">
        <v>3</v>
      </c>
    </row>
    <row r="53" spans="2:34" ht="13.5">
      <c r="B53" s="237" t="s">
        <v>141</v>
      </c>
      <c r="AB53" s="305"/>
      <c r="AC53" s="305"/>
      <c r="AD53" s="305"/>
      <c r="AE53" s="305"/>
      <c r="AF53" s="305"/>
      <c r="AG53" s="305"/>
      <c r="AH53" s="305"/>
    </row>
    <row r="54" spans="5:44" ht="13.5">
      <c r="E54" s="237"/>
      <c r="F54" s="256">
        <f>'４節'!AD6</f>
        <v>45080</v>
      </c>
      <c r="G54" s="257"/>
      <c r="H54" s="257"/>
      <c r="I54" s="257"/>
      <c r="J54" s="257"/>
      <c r="K54" s="257"/>
      <c r="L54" s="257"/>
      <c r="R54" s="257" t="str">
        <f>'４節'!AD5</f>
        <v>肥田瀬北</v>
      </c>
      <c r="S54" s="257"/>
      <c r="T54" s="257"/>
      <c r="U54" s="257"/>
      <c r="V54" s="257"/>
      <c r="W54" s="257"/>
      <c r="X54" s="287" t="s">
        <v>74</v>
      </c>
      <c r="AB54" s="291">
        <f>'４節'!AD7</f>
        <v>0.3958333333333333</v>
      </c>
      <c r="AC54" s="292"/>
      <c r="AD54" s="292"/>
      <c r="AE54" s="292"/>
      <c r="AG54" s="305"/>
      <c r="AH54" s="305"/>
      <c r="AJ54" s="309" t="s">
        <v>120</v>
      </c>
      <c r="AK54" s="310" t="s">
        <v>121</v>
      </c>
      <c r="AL54" s="310" t="s">
        <v>122</v>
      </c>
      <c r="AM54" s="310" t="s">
        <v>123</v>
      </c>
      <c r="AN54" s="310" t="s">
        <v>124</v>
      </c>
      <c r="AO54" s="310" t="s">
        <v>125</v>
      </c>
      <c r="AP54" s="310" t="s">
        <v>126</v>
      </c>
      <c r="AQ54" s="310" t="s">
        <v>127</v>
      </c>
      <c r="AR54" s="237"/>
    </row>
    <row r="55" spans="2:34" ht="13.5">
      <c r="B55" s="240" t="s">
        <v>128</v>
      </c>
      <c r="C55" s="241"/>
      <c r="D55" s="241" t="s">
        <v>129</v>
      </c>
      <c r="E55" s="241"/>
      <c r="F55" s="241"/>
      <c r="G55" s="241"/>
      <c r="H55" s="241"/>
      <c r="I55" s="241" t="s">
        <v>130</v>
      </c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306" t="s">
        <v>131</v>
      </c>
      <c r="AC55" s="307"/>
      <c r="AD55" s="307"/>
      <c r="AE55" s="307"/>
      <c r="AF55" s="307"/>
      <c r="AG55" s="320"/>
      <c r="AH55" s="321"/>
    </row>
    <row r="56" spans="2:43" ht="12.75" customHeight="1">
      <c r="B56" s="242">
        <v>1</v>
      </c>
      <c r="C56" s="243"/>
      <c r="D56" s="244">
        <f>AB54</f>
        <v>0.3958333333333333</v>
      </c>
      <c r="E56" s="245"/>
      <c r="F56" s="245"/>
      <c r="G56" s="245"/>
      <c r="H56" s="245"/>
      <c r="I56" s="273" t="str">
        <f>'４節'!AE9</f>
        <v>金竜</v>
      </c>
      <c r="J56" s="273"/>
      <c r="K56" s="273"/>
      <c r="L56" s="273"/>
      <c r="M56" s="273"/>
      <c r="N56" s="273"/>
      <c r="O56" s="273"/>
      <c r="P56" s="263"/>
      <c r="Q56" s="279">
        <v>1</v>
      </c>
      <c r="R56" s="477" t="s">
        <v>132</v>
      </c>
      <c r="S56" s="279"/>
      <c r="T56" s="263">
        <v>1</v>
      </c>
      <c r="U56" s="273" t="str">
        <f>'４節'!AF9</f>
        <v>坂祝</v>
      </c>
      <c r="V56" s="273"/>
      <c r="W56" s="273"/>
      <c r="X56" s="273"/>
      <c r="Y56" s="273"/>
      <c r="Z56" s="273"/>
      <c r="AA56" s="273"/>
      <c r="AB56" s="301" t="str">
        <f>U57</f>
        <v>関さくら</v>
      </c>
      <c r="AC56" s="302"/>
      <c r="AD56" s="302"/>
      <c r="AE56" s="302"/>
      <c r="AF56" s="302"/>
      <c r="AG56" s="318"/>
      <c r="AH56" s="308"/>
      <c r="AI56" s="237" t="str">
        <f>I57</f>
        <v>ティグレイ</v>
      </c>
      <c r="AJ56" s="312">
        <v>0</v>
      </c>
      <c r="AK56" s="312">
        <v>0</v>
      </c>
      <c r="AL56" s="312">
        <v>0</v>
      </c>
      <c r="AM56" s="312">
        <f>Q57+Q59</f>
        <v>4</v>
      </c>
      <c r="AN56" s="312">
        <f>S57+S59</f>
        <v>1</v>
      </c>
      <c r="AO56" s="312">
        <f>AM56-AN56</f>
        <v>3</v>
      </c>
      <c r="AP56" s="312">
        <f>AJ56*3+AL56*1</f>
        <v>0</v>
      </c>
      <c r="AQ56" s="322">
        <v>1</v>
      </c>
    </row>
    <row r="57" spans="2:43" ht="12.75" customHeight="1">
      <c r="B57" s="242">
        <v>2</v>
      </c>
      <c r="C57" s="243"/>
      <c r="D57" s="246">
        <f>D56+"1:0０"</f>
        <v>0.4375</v>
      </c>
      <c r="E57" s="243"/>
      <c r="F57" s="243"/>
      <c r="G57" s="243"/>
      <c r="H57" s="243"/>
      <c r="I57" s="273" t="str">
        <f>'４節'!AD9</f>
        <v>ティグレイ</v>
      </c>
      <c r="J57" s="273"/>
      <c r="K57" s="273"/>
      <c r="L57" s="273"/>
      <c r="M57" s="273"/>
      <c r="N57" s="273"/>
      <c r="O57" s="273"/>
      <c r="P57" s="266"/>
      <c r="Q57" s="280">
        <v>3</v>
      </c>
      <c r="R57" s="478" t="s">
        <v>132</v>
      </c>
      <c r="S57" s="280">
        <v>1</v>
      </c>
      <c r="T57" s="266"/>
      <c r="U57" s="273" t="str">
        <f>'４節'!AG9</f>
        <v>関さくら</v>
      </c>
      <c r="V57" s="273"/>
      <c r="W57" s="273"/>
      <c r="X57" s="273"/>
      <c r="Y57" s="273"/>
      <c r="Z57" s="273"/>
      <c r="AA57" s="273"/>
      <c r="AB57" s="301" t="str">
        <f>I56</f>
        <v>金竜</v>
      </c>
      <c r="AC57" s="302"/>
      <c r="AD57" s="302"/>
      <c r="AE57" s="302"/>
      <c r="AF57" s="302"/>
      <c r="AG57" s="318"/>
      <c r="AH57" s="308"/>
      <c r="AI57" s="237" t="str">
        <f>I56</f>
        <v>金竜</v>
      </c>
      <c r="AJ57" s="312">
        <v>0</v>
      </c>
      <c r="AK57" s="312">
        <v>0</v>
      </c>
      <c r="AL57" s="312">
        <v>0</v>
      </c>
      <c r="AM57" s="312">
        <f>Q56+S59</f>
        <v>1</v>
      </c>
      <c r="AN57" s="312">
        <f>S56+Q59</f>
        <v>1</v>
      </c>
      <c r="AO57" s="312">
        <f>AM57-AN57</f>
        <v>0</v>
      </c>
      <c r="AP57" s="312">
        <f>AJ57*3+AL57*1</f>
        <v>0</v>
      </c>
      <c r="AQ57" s="322">
        <v>2</v>
      </c>
    </row>
    <row r="58" spans="2:43" ht="12.75" customHeight="1">
      <c r="B58" s="242">
        <v>3</v>
      </c>
      <c r="C58" s="243"/>
      <c r="D58" s="246">
        <f>D57+"1:2０"</f>
        <v>0.4930555555555556</v>
      </c>
      <c r="E58" s="243"/>
      <c r="F58" s="243"/>
      <c r="G58" s="243"/>
      <c r="H58" s="243"/>
      <c r="I58" s="274" t="str">
        <f>U56</f>
        <v>坂祝</v>
      </c>
      <c r="J58" s="264"/>
      <c r="K58" s="264"/>
      <c r="L58" s="264"/>
      <c r="M58" s="264"/>
      <c r="N58" s="264"/>
      <c r="O58" s="264"/>
      <c r="P58" s="266"/>
      <c r="Q58" s="280">
        <v>4</v>
      </c>
      <c r="R58" s="478" t="s">
        <v>132</v>
      </c>
      <c r="S58" s="280">
        <v>2</v>
      </c>
      <c r="T58" s="266"/>
      <c r="U58" s="274" t="str">
        <f>U57</f>
        <v>関さくら</v>
      </c>
      <c r="V58" s="264"/>
      <c r="W58" s="264"/>
      <c r="X58" s="264"/>
      <c r="Y58" s="264"/>
      <c r="Z58" s="264"/>
      <c r="AA58" s="264"/>
      <c r="AB58" s="301" t="str">
        <f>I57</f>
        <v>ティグレイ</v>
      </c>
      <c r="AC58" s="302"/>
      <c r="AD58" s="302"/>
      <c r="AE58" s="302"/>
      <c r="AF58" s="302"/>
      <c r="AG58" s="318"/>
      <c r="AH58" s="308"/>
      <c r="AI58" s="237" t="str">
        <f>U56</f>
        <v>坂祝</v>
      </c>
      <c r="AJ58" s="312">
        <v>0</v>
      </c>
      <c r="AK58" s="312">
        <v>0</v>
      </c>
      <c r="AL58" s="312">
        <v>0</v>
      </c>
      <c r="AM58" s="312">
        <f>S56+Q58</f>
        <v>4</v>
      </c>
      <c r="AN58" s="312">
        <f>Q56+S58</f>
        <v>3</v>
      </c>
      <c r="AO58" s="312">
        <f>AM58-AN58</f>
        <v>1</v>
      </c>
      <c r="AP58" s="312">
        <f>AJ58*3+AL58*1</f>
        <v>0</v>
      </c>
      <c r="AQ58" s="322">
        <v>3</v>
      </c>
    </row>
    <row r="59" spans="2:43" ht="13.5" customHeight="1">
      <c r="B59" s="247">
        <v>4</v>
      </c>
      <c r="C59" s="248"/>
      <c r="D59" s="249">
        <f>D57+"2：2０"</f>
        <v>0.5347222222222222</v>
      </c>
      <c r="E59" s="250"/>
      <c r="F59" s="250"/>
      <c r="G59" s="250"/>
      <c r="H59" s="250"/>
      <c r="I59" s="270" t="str">
        <f>I57</f>
        <v>ティグレイ</v>
      </c>
      <c r="J59" s="270"/>
      <c r="K59" s="270"/>
      <c r="L59" s="270"/>
      <c r="M59" s="270"/>
      <c r="N59" s="270"/>
      <c r="O59" s="270"/>
      <c r="P59" s="272"/>
      <c r="Q59" s="285">
        <v>1</v>
      </c>
      <c r="R59" s="480" t="s">
        <v>132</v>
      </c>
      <c r="S59" s="285">
        <v>0</v>
      </c>
      <c r="T59" s="272"/>
      <c r="U59" s="288" t="str">
        <f>I56</f>
        <v>金竜</v>
      </c>
      <c r="V59" s="270"/>
      <c r="W59" s="270"/>
      <c r="X59" s="270"/>
      <c r="Y59" s="270"/>
      <c r="Z59" s="270"/>
      <c r="AA59" s="270"/>
      <c r="AB59" s="303" t="str">
        <f>U56</f>
        <v>坂祝</v>
      </c>
      <c r="AC59" s="304"/>
      <c r="AD59" s="304"/>
      <c r="AE59" s="304"/>
      <c r="AF59" s="304"/>
      <c r="AG59" s="319"/>
      <c r="AH59" s="308"/>
      <c r="AI59" s="237" t="str">
        <f>U57</f>
        <v>関さくら</v>
      </c>
      <c r="AJ59" s="312">
        <v>0</v>
      </c>
      <c r="AK59" s="312">
        <v>0</v>
      </c>
      <c r="AL59" s="312">
        <v>0</v>
      </c>
      <c r="AM59" s="312">
        <f>S56+S57</f>
        <v>1</v>
      </c>
      <c r="AN59" s="312">
        <f>Q56+Q57</f>
        <v>4</v>
      </c>
      <c r="AO59" s="312">
        <f>AM59-AN59</f>
        <v>-3</v>
      </c>
      <c r="AP59" s="312">
        <f>AJ59*3+AL59*1</f>
        <v>0</v>
      </c>
      <c r="AQ59" s="322">
        <v>4</v>
      </c>
    </row>
    <row r="60" spans="2:34" ht="13.5">
      <c r="B60" s="258"/>
      <c r="C60" s="258"/>
      <c r="D60" s="259"/>
      <c r="E60" s="259"/>
      <c r="F60" s="259"/>
      <c r="G60" s="259"/>
      <c r="H60" s="259"/>
      <c r="I60" s="273"/>
      <c r="J60" s="273"/>
      <c r="K60" s="273"/>
      <c r="L60" s="273"/>
      <c r="M60" s="273"/>
      <c r="N60" s="273"/>
      <c r="O60" s="275"/>
      <c r="P60" s="263"/>
      <c r="Q60" s="289"/>
      <c r="R60" s="289"/>
      <c r="S60" s="289"/>
      <c r="T60" s="263"/>
      <c r="U60" s="273"/>
      <c r="V60" s="273"/>
      <c r="W60" s="273"/>
      <c r="X60" s="273"/>
      <c r="Y60" s="273"/>
      <c r="Z60" s="273"/>
      <c r="AA60" s="273"/>
      <c r="AB60" s="308"/>
      <c r="AC60" s="308"/>
      <c r="AD60" s="308"/>
      <c r="AE60" s="308"/>
      <c r="AF60" s="308"/>
      <c r="AG60" s="308"/>
      <c r="AH60" s="308"/>
    </row>
    <row r="61" spans="1:43" ht="13.5">
      <c r="A61" s="260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</row>
    <row r="62" spans="1:43" ht="13.5">
      <c r="A62" s="260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</row>
    <row r="63" spans="1:43" ht="13.5">
      <c r="A63" s="260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</row>
    <row r="64" spans="1:43" ht="13.5">
      <c r="A64" s="260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</row>
    <row r="65" spans="1:43" ht="13.5">
      <c r="A65" s="260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</row>
    <row r="66" spans="1:43" ht="13.5">
      <c r="A66" s="260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</row>
    <row r="67" spans="1:43" ht="13.5">
      <c r="A67" s="260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</row>
    <row r="68" spans="1:43" ht="13.5">
      <c r="A68" s="260"/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</row>
    <row r="69" spans="2:34" ht="13.5">
      <c r="B69" s="258"/>
      <c r="C69" s="258"/>
      <c r="D69" s="259"/>
      <c r="E69" s="259"/>
      <c r="F69" s="259"/>
      <c r="G69" s="259"/>
      <c r="H69" s="259"/>
      <c r="I69" s="273"/>
      <c r="J69" s="273"/>
      <c r="K69" s="273"/>
      <c r="L69" s="273"/>
      <c r="M69" s="273"/>
      <c r="N69" s="273"/>
      <c r="O69" s="273"/>
      <c r="P69" s="263"/>
      <c r="Q69" s="289"/>
      <c r="R69" s="289"/>
      <c r="S69" s="289"/>
      <c r="T69" s="263"/>
      <c r="U69" s="273"/>
      <c r="V69" s="273"/>
      <c r="W69" s="273"/>
      <c r="X69" s="273"/>
      <c r="Y69" s="273"/>
      <c r="Z69" s="273"/>
      <c r="AA69" s="273"/>
      <c r="AB69" s="308"/>
      <c r="AC69" s="308"/>
      <c r="AD69" s="308"/>
      <c r="AE69" s="308"/>
      <c r="AF69" s="308"/>
      <c r="AG69" s="308"/>
      <c r="AH69" s="308"/>
    </row>
    <row r="70" spans="2:34" ht="13.5">
      <c r="B70" s="258"/>
      <c r="C70" s="258"/>
      <c r="D70" s="259"/>
      <c r="E70" s="259"/>
      <c r="F70" s="259"/>
      <c r="G70" s="259"/>
      <c r="H70" s="259"/>
      <c r="I70" s="273"/>
      <c r="J70" s="273"/>
      <c r="K70" s="273"/>
      <c r="L70" s="273"/>
      <c r="M70" s="273"/>
      <c r="N70" s="273"/>
      <c r="O70" s="273"/>
      <c r="P70" s="263"/>
      <c r="Q70" s="289"/>
      <c r="R70" s="289"/>
      <c r="S70" s="289"/>
      <c r="T70" s="263"/>
      <c r="U70" s="273"/>
      <c r="V70" s="273"/>
      <c r="W70" s="273"/>
      <c r="X70" s="273"/>
      <c r="Y70" s="273"/>
      <c r="Z70" s="273"/>
      <c r="AA70" s="273"/>
      <c r="AB70" s="308"/>
      <c r="AC70" s="308"/>
      <c r="AD70" s="308"/>
      <c r="AE70" s="308"/>
      <c r="AF70" s="308"/>
      <c r="AG70" s="308"/>
      <c r="AH70" s="308"/>
    </row>
  </sheetData>
  <sheetProtection/>
  <mergeCells count="183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2022-03-03T11:26:12Z</cp:lastPrinted>
  <dcterms:created xsi:type="dcterms:W3CDTF">2009-07-05T15:09:22Z</dcterms:created>
  <dcterms:modified xsi:type="dcterms:W3CDTF">2023-10-09T01:09:18Z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