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773" activeTab="0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  <externalReference r:id="rId14"/>
  </externalReferences>
  <definedNames>
    <definedName name="ku">#REF!</definedName>
    <definedName name="_xlnm.Print_Area" localSheetId="9">'3次リーグ対戦表'!$A$1:$BO$106</definedName>
    <definedName name="_xlnm.Print_Area" localSheetId="1">'リーグ１次'!$A$1:$AW$59</definedName>
    <definedName name="_xlnm.Print_Area" localSheetId="4">'リーグ２次'!$A$1:$AV$49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'予選リーグ対戦表'!$A$3:$AG$81</definedName>
    <definedName name="組合せ" localSheetId="7">'[1]予選リーグ組合せ'!$A$2:$E$27</definedName>
    <definedName name="組合せ">'予選リーグ組合せ'!$A$2:$E$23</definedName>
    <definedName name="組合せ2次" localSheetId="6">'2次リーグ組合せ'!$B$2:$F$28</definedName>
    <definedName name="組合せ2次">'2次リーグ組合せ'!$B$2:$F$28</definedName>
    <definedName name="組合せ3次">'3次リーグ組合せ'!$B$2:$E$26</definedName>
  </definedNames>
  <calcPr fullCalcOnLoad="1"/>
</workbook>
</file>

<file path=xl/sharedStrings.xml><?xml version="1.0" encoding="utf-8"?>
<sst xmlns="http://schemas.openxmlformats.org/spreadsheetml/2006/main" count="963" uniqueCount="296">
  <si>
    <t>１次ブロック順位</t>
  </si>
  <si>
    <t>ブロック</t>
  </si>
  <si>
    <t>No</t>
  </si>
  <si>
    <t>チーム名</t>
  </si>
  <si>
    <t>１次リーグブロック順位想定</t>
  </si>
  <si>
    <t>A</t>
  </si>
  <si>
    <t>コヴィーダ</t>
  </si>
  <si>
    <t>中濃１</t>
  </si>
  <si>
    <t>旭ヶ丘</t>
  </si>
  <si>
    <t>桜ヶ丘ＦＣ</t>
  </si>
  <si>
    <t>中濃２</t>
  </si>
  <si>
    <t>安桜</t>
  </si>
  <si>
    <t>郡上八幡</t>
  </si>
  <si>
    <t>中濃３</t>
  </si>
  <si>
    <t>関さくら</t>
  </si>
  <si>
    <t>B</t>
  </si>
  <si>
    <t>武芸川</t>
  </si>
  <si>
    <t>中濃４</t>
  </si>
  <si>
    <t>瀬尻</t>
  </si>
  <si>
    <t>武儀</t>
  </si>
  <si>
    <t>中濃５</t>
  </si>
  <si>
    <t>金竜</t>
  </si>
  <si>
    <t>3位</t>
  </si>
  <si>
    <t>中部</t>
  </si>
  <si>
    <t>中濃６</t>
  </si>
  <si>
    <t>C</t>
  </si>
  <si>
    <t>中濃７</t>
  </si>
  <si>
    <t>2位</t>
  </si>
  <si>
    <t>八百津</t>
  </si>
  <si>
    <t>中濃８</t>
  </si>
  <si>
    <t>美濃</t>
  </si>
  <si>
    <t>中濃９</t>
  </si>
  <si>
    <t>太田</t>
  </si>
  <si>
    <t>D</t>
  </si>
  <si>
    <t>御嵩</t>
  </si>
  <si>
    <t>中濃１０</t>
  </si>
  <si>
    <t>加茂野</t>
  </si>
  <si>
    <t>中濃１１</t>
  </si>
  <si>
    <t>山手</t>
  </si>
  <si>
    <t>大和</t>
  </si>
  <si>
    <t>中濃１２</t>
  </si>
  <si>
    <t>1位</t>
  </si>
  <si>
    <t>E</t>
  </si>
  <si>
    <t>下有知</t>
  </si>
  <si>
    <t>中濃１３</t>
  </si>
  <si>
    <t>坂祝</t>
  </si>
  <si>
    <t>今渡</t>
  </si>
  <si>
    <t>中濃１４</t>
  </si>
  <si>
    <t>中濃１５</t>
  </si>
  <si>
    <t>4位</t>
  </si>
  <si>
    <t>F</t>
  </si>
  <si>
    <t>土田</t>
  </si>
  <si>
    <t>中濃１６</t>
  </si>
  <si>
    <t>中濃１７</t>
  </si>
  <si>
    <t>中濃１８</t>
  </si>
  <si>
    <t>G</t>
  </si>
  <si>
    <t>中濃１９</t>
  </si>
  <si>
    <t>西可児</t>
  </si>
  <si>
    <t>中濃２０</t>
  </si>
  <si>
    <t>中濃２１</t>
  </si>
  <si>
    <t>H</t>
  </si>
  <si>
    <t>中濃２２</t>
  </si>
  <si>
    <t>白鳥</t>
  </si>
  <si>
    <t>中濃２３</t>
  </si>
  <si>
    <t>中濃２４</t>
  </si>
  <si>
    <t>ティグレイ</t>
  </si>
  <si>
    <t>中濃２５</t>
  </si>
  <si>
    <t>オープン参加</t>
  </si>
  <si>
    <t>中濃２６</t>
  </si>
  <si>
    <t>中濃２７</t>
  </si>
  <si>
    <t>中濃２８</t>
  </si>
  <si>
    <t>中濃２９</t>
  </si>
  <si>
    <t>中濃３０</t>
  </si>
  <si>
    <t>第6回たんどーるカップ中濃地区大会一次リーグ</t>
  </si>
  <si>
    <t>抽選</t>
  </si>
  <si>
    <t>各ブロック２位上り</t>
  </si>
  <si>
    <t>Ａクラス</t>
  </si>
  <si>
    <t>Ａ</t>
  </si>
  <si>
    <t>Ｂ</t>
  </si>
  <si>
    <t>Ｃ</t>
  </si>
  <si>
    <t>Ｄ</t>
  </si>
  <si>
    <t>Ｅ</t>
  </si>
  <si>
    <t>Ｆ</t>
  </si>
  <si>
    <t>Ｇ</t>
  </si>
  <si>
    <t>Ｈ</t>
  </si>
  <si>
    <t>結果報告責任チーム</t>
  </si>
  <si>
    <t>会場</t>
  </si>
  <si>
    <t>あじさいエコ</t>
  </si>
  <si>
    <t>武芸川南</t>
  </si>
  <si>
    <t>蘇水Ｇ</t>
  </si>
  <si>
    <t>白山Ｇ</t>
  </si>
  <si>
    <t>今渡北小</t>
  </si>
  <si>
    <t>土田小</t>
  </si>
  <si>
    <t>坂祝総合Ｇ</t>
  </si>
  <si>
    <t>旧中濃高校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</si>
  <si>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</si>
  <si>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</si>
  <si>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</si>
  <si>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</si>
  <si>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</si>
  <si>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</si>
  <si>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</si>
  <si>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</si>
  <si>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</si>
  <si>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</si>
  <si>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</si>
  <si>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</si>
  <si>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</si>
  <si>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</si>
  <si>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</si>
  <si>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</si>
  <si>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</si>
  <si>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</si>
  <si>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</si>
  <si>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</si>
  <si>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</si>
  <si>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</si>
  <si>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*　試合時間　２０・５・２０</t>
  </si>
  <si>
    <t>＊　自由な交代　再出場可</t>
  </si>
  <si>
    <t>＊中濃ルール無</t>
  </si>
  <si>
    <t>蘇水＝蘇水公園多目的広場</t>
  </si>
  <si>
    <t>南帷子＝可児市立南帷子小学校</t>
  </si>
  <si>
    <t>＊　ピッチサイズ　６８×５０</t>
  </si>
  <si>
    <t>＊８人制</t>
  </si>
  <si>
    <t>＊　メンバー表必要</t>
  </si>
  <si>
    <t>＊審判　３人制</t>
  </si>
  <si>
    <t>今渡北＝可児市立今渡北小学校</t>
  </si>
  <si>
    <t>東明＝可児市東明小学校</t>
  </si>
  <si>
    <t>＊メンバー表必要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</si>
  <si>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</si>
  <si>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</si>
  <si>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</si>
  <si>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</si>
  <si>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</si>
  <si>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</si>
  <si>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</si>
  <si>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</si>
  <si>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</si>
  <si>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</si>
  <si>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</si>
  <si>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</si>
  <si>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</si>
  <si>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</si>
  <si>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</si>
  <si>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</si>
  <si>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</si>
  <si>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</si>
  <si>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</si>
  <si>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</si>
  <si>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</si>
  <si>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</si>
  <si>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</si>
  <si>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</si>
  <si>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</si>
  <si>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</si>
  <si>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</si>
  <si>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</si>
  <si>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</si>
  <si>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</si>
  <si>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</si>
  <si>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</si>
  <si>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H2</t>
  </si>
  <si>
    <t>B1</t>
  </si>
  <si>
    <t>F1</t>
  </si>
  <si>
    <t>C2</t>
  </si>
  <si>
    <t>E2</t>
  </si>
  <si>
    <t>C1</t>
  </si>
  <si>
    <t>G1</t>
  </si>
  <si>
    <t>B2</t>
  </si>
  <si>
    <t>F2</t>
  </si>
  <si>
    <t>D1</t>
  </si>
  <si>
    <t>H1</t>
  </si>
  <si>
    <t>A2</t>
  </si>
  <si>
    <t>G2</t>
  </si>
  <si>
    <t>A3</t>
  </si>
  <si>
    <t>D3</t>
  </si>
  <si>
    <t>G3</t>
  </si>
  <si>
    <t>B3</t>
  </si>
  <si>
    <t>E3</t>
  </si>
  <si>
    <t>H3</t>
  </si>
  <si>
    <t>C3</t>
  </si>
  <si>
    <t>F3</t>
  </si>
  <si>
    <t>H4</t>
  </si>
  <si>
    <t>第6回たんどーるカップ中濃地区大会二次リーグ</t>
  </si>
  <si>
    <t>市民総合運動広場</t>
  </si>
  <si>
    <t>２次リーグ</t>
  </si>
  <si>
    <t>第6回たんどーるカップ中濃地区大会二次リーグ対戦表</t>
  </si>
  <si>
    <t>A1リーグ</t>
  </si>
  <si>
    <t>B1リーグ</t>
  </si>
  <si>
    <t>C1リーグ</t>
  </si>
  <si>
    <t>D1リーグ</t>
  </si>
  <si>
    <t>E1リーグ</t>
  </si>
  <si>
    <t>F１リーグ</t>
  </si>
  <si>
    <t>G１リーグ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</si>
  <si>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</si>
  <si>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</si>
  <si>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</si>
  <si>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</si>
  <si>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</si>
  <si>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</si>
  <si>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</si>
  <si>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</si>
  <si>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</si>
  <si>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</si>
  <si>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</si>
  <si>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</si>
  <si>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</si>
  <si>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F11</t>
  </si>
  <si>
    <t>D14</t>
  </si>
  <si>
    <t>E13</t>
  </si>
  <si>
    <t>B13</t>
  </si>
  <si>
    <t>G11</t>
  </si>
  <si>
    <t>E12</t>
  </si>
  <si>
    <t>F13</t>
  </si>
  <si>
    <t>C13</t>
  </si>
  <si>
    <t>A14</t>
  </si>
  <si>
    <t>F12</t>
  </si>
  <si>
    <t>D13</t>
  </si>
  <si>
    <t>B14</t>
  </si>
  <si>
    <t>G12</t>
  </si>
  <si>
    <t>E11</t>
  </si>
  <si>
    <t>Ｉ2</t>
  </si>
  <si>
    <t>C14</t>
  </si>
  <si>
    <t>G13</t>
  </si>
  <si>
    <t>第6回たんどーるカップ中濃地区大会決勝トーナメントＡクラス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</si>
  <si>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</si>
  <si>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</si>
  <si>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</si>
  <si>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</si>
  <si>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</si>
  <si>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</si>
  <si>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</si>
  <si>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</si>
  <si>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</si>
  <si>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</si>
  <si>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</si>
  <si>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</si>
  <si>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</si>
  <si>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</si>
  <si>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</si>
  <si>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</si>
  <si>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</si>
  <si>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</si>
  <si>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⑪</t>
  </si>
  <si>
    <t>①勝</t>
  </si>
  <si>
    <t>②勝</t>
  </si>
  <si>
    <t>審判部　　　　③負</t>
  </si>
  <si>
    <t>③勝</t>
  </si>
  <si>
    <t>④勝</t>
  </si>
  <si>
    <t>審判部　　　　④負</t>
  </si>
  <si>
    <t>➀負</t>
  </si>
  <si>
    <t>②負</t>
  </si>
  <si>
    <t>①②勝</t>
  </si>
  <si>
    <t>③負</t>
  </si>
  <si>
    <t>④負</t>
  </si>
  <si>
    <t>③④勝</t>
  </si>
  <si>
    <t>⑤負</t>
  </si>
  <si>
    <t>⑥負</t>
  </si>
  <si>
    <t>審判部</t>
  </si>
  <si>
    <t>⑤勝</t>
  </si>
  <si>
    <t>⑥勝</t>
  </si>
  <si>
    <t>⑦勝</t>
  </si>
  <si>
    <t>⑧勝</t>
  </si>
  <si>
    <t>１位</t>
  </si>
  <si>
    <t>２位</t>
  </si>
  <si>
    <t>３位</t>
  </si>
  <si>
    <t>20*5*20</t>
  </si>
  <si>
    <t>*少年用ゴール</t>
  </si>
  <si>
    <t>*自由な交代</t>
  </si>
  <si>
    <t>*再出場可</t>
  </si>
  <si>
    <t>*中濃ルール無</t>
  </si>
  <si>
    <t>ピッチサイズ　68×50</t>
  </si>
  <si>
    <t>審判4人制</t>
  </si>
  <si>
    <t>トイレ掃除</t>
  </si>
  <si>
    <t>引分け</t>
  </si>
  <si>
    <t>ＰＫ3人　サドンデス</t>
  </si>
  <si>
    <t>決勝・３決</t>
  </si>
  <si>
    <t>５⋆５分延長</t>
  </si>
  <si>
    <t>ステージ</t>
  </si>
  <si>
    <t>女子トイレ</t>
  </si>
  <si>
    <t>男子トイレ</t>
  </si>
  <si>
    <t>＊</t>
  </si>
  <si>
    <t>メンバー表必要</t>
  </si>
  <si>
    <t>*選手証必要</t>
  </si>
  <si>
    <t>*審判・指導者証必要</t>
  </si>
  <si>
    <t>上位5チーム県選手権へ出場</t>
  </si>
  <si>
    <t>第6回たんどーるカップ中濃地区大会三次リーグ</t>
  </si>
  <si>
    <t>I2</t>
  </si>
  <si>
    <t>３次リーグ</t>
  </si>
  <si>
    <t>第回たんどーるカップ中濃地区大会三次リーグ対戦表</t>
  </si>
  <si>
    <t>Ｅ２</t>
  </si>
  <si>
    <t>Ｆ２</t>
  </si>
  <si>
    <t>Ｇ２</t>
  </si>
  <si>
    <t>Ｈ２</t>
  </si>
  <si>
    <t>Ｉ 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</si>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</sst>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2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2"/>
      <name val="ＭＳ ゴシック"/>
      <family val="3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sz val="11"/>
      <color theme="1"/>
      <name val="ＭＳ 明朝"/>
      <family val="1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" borderId="1" applyNumberFormat="0" applyAlignment="0" applyProtection="0"/>
    <xf numFmtId="177" fontId="4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" borderId="0" applyNumberFormat="0" applyBorder="0" applyAlignment="0" applyProtection="0"/>
    <xf numFmtId="176" fontId="48" fillId="0" borderId="0" applyFont="0" applyFill="0" applyBorder="0" applyAlignment="0" applyProtection="0"/>
    <xf numFmtId="0" fontId="4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6" fillId="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9" borderId="1" applyNumberFormat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61" fillId="11" borderId="8" applyNumberFormat="0" applyAlignment="0" applyProtection="0"/>
    <xf numFmtId="0" fontId="49" fillId="12" borderId="0" applyNumberFormat="0" applyBorder="0" applyAlignment="0" applyProtection="0"/>
    <xf numFmtId="0" fontId="62" fillId="0" borderId="9" applyNumberFormat="0" applyFill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5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39" xfId="0" applyFont="1" applyBorder="1" applyAlignment="1">
      <alignment horizontal="center"/>
    </xf>
    <xf numFmtId="56" fontId="7" fillId="0" borderId="40" xfId="0" applyNumberFormat="1" applyFont="1" applyBorder="1" applyAlignment="1">
      <alignment horizontal="center"/>
    </xf>
    <xf numFmtId="20" fontId="7" fillId="0" borderId="4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distributed" vertical="distributed" wrapText="1"/>
    </xf>
    <xf numFmtId="56" fontId="7" fillId="0" borderId="0" xfId="0" applyNumberFormat="1" applyFont="1" applyAlignment="1">
      <alignment horizontal="center"/>
    </xf>
    <xf numFmtId="56" fontId="7" fillId="0" borderId="34" xfId="0" applyNumberFormat="1" applyFont="1" applyBorder="1" applyAlignment="1">
      <alignment horizontal="center"/>
    </xf>
    <xf numFmtId="0" fontId="10" fillId="0" borderId="42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56" fontId="7" fillId="0" borderId="21" xfId="0" applyNumberFormat="1" applyFont="1" applyBorder="1" applyAlignment="1">
      <alignment horizontal="center"/>
    </xf>
    <xf numFmtId="56" fontId="7" fillId="0" borderId="33" xfId="0" applyNumberFormat="1" applyFont="1" applyBorder="1" applyAlignment="1">
      <alignment horizontal="center"/>
    </xf>
    <xf numFmtId="56" fontId="7" fillId="0" borderId="13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33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19" xfId="0" applyFont="1" applyBorder="1" applyAlignment="1">
      <alignment horizontal="distributed" vertical="distributed" wrapText="1"/>
    </xf>
    <xf numFmtId="0" fontId="10" fillId="0" borderId="24" xfId="0" applyFont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7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distributed" vertical="distributed" wrapText="1"/>
    </xf>
    <xf numFmtId="0" fontId="10" fillId="34" borderId="49" xfId="0" applyFont="1" applyFill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10" fillId="34" borderId="51" xfId="0" applyFont="1" applyFill="1" applyBorder="1" applyAlignment="1">
      <alignment horizontal="distributed" vertical="distributed" wrapText="1"/>
    </xf>
    <xf numFmtId="0" fontId="10" fillId="0" borderId="52" xfId="0" applyFont="1" applyBorder="1" applyAlignment="1">
      <alignment horizontal="distributed" vertical="distributed" wrapText="1"/>
    </xf>
    <xf numFmtId="0" fontId="10" fillId="34" borderId="53" xfId="0" applyFont="1" applyFill="1" applyBorder="1" applyAlignment="1">
      <alignment horizontal="distributed" vertical="distributed" wrapText="1"/>
    </xf>
    <xf numFmtId="0" fontId="7" fillId="0" borderId="28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20" fontId="69" fillId="0" borderId="40" xfId="0" applyNumberFormat="1" applyFont="1" applyBorder="1" applyAlignment="1">
      <alignment horizontal="center"/>
    </xf>
    <xf numFmtId="20" fontId="69" fillId="0" borderId="21" xfId="0" applyNumberFormat="1" applyFont="1" applyBorder="1" applyAlignment="1">
      <alignment horizontal="center"/>
    </xf>
    <xf numFmtId="20" fontId="69" fillId="0" borderId="33" xfId="0" applyNumberFormat="1" applyFont="1" applyBorder="1" applyAlignment="1">
      <alignment horizontal="center"/>
    </xf>
    <xf numFmtId="0" fontId="10" fillId="34" borderId="54" xfId="0" applyFont="1" applyFill="1" applyBorder="1" applyAlignment="1">
      <alignment horizontal="distributed" vertical="distributed" wrapText="1"/>
    </xf>
    <xf numFmtId="0" fontId="10" fillId="34" borderId="55" xfId="0" applyFont="1" applyFill="1" applyBorder="1" applyAlignment="1">
      <alignment horizontal="distributed" vertical="distributed" wrapText="1"/>
    </xf>
    <xf numFmtId="0" fontId="10" fillId="34" borderId="56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 horizontal="distributed" vertical="center"/>
    </xf>
    <xf numFmtId="58" fontId="7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7" fillId="34" borderId="5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59" xfId="0" applyFont="1" applyBorder="1" applyAlignment="1">
      <alignment horizontal="center" vertical="top"/>
    </xf>
    <xf numFmtId="0" fontId="10" fillId="0" borderId="6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10" fillId="0" borderId="3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58" xfId="0" applyFont="1" applyBorder="1" applyAlignment="1">
      <alignment horizontal="center" vertical="distributed"/>
    </xf>
    <xf numFmtId="0" fontId="16" fillId="0" borderId="60" xfId="0" applyFont="1" applyBorder="1" applyAlignment="1">
      <alignment horizontal="center" vertical="distributed"/>
    </xf>
    <xf numFmtId="0" fontId="16" fillId="0" borderId="55" xfId="0" applyFont="1" applyBorder="1" applyAlignment="1">
      <alignment horizontal="center" vertical="distributed"/>
    </xf>
    <xf numFmtId="0" fontId="16" fillId="0" borderId="34" xfId="0" applyFont="1" applyBorder="1" applyAlignment="1">
      <alignment horizontal="center" vertical="distributed"/>
    </xf>
    <xf numFmtId="0" fontId="16" fillId="0" borderId="56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distributed"/>
    </xf>
    <xf numFmtId="0" fontId="10" fillId="0" borderId="56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20" fontId="16" fillId="0" borderId="39" xfId="0" applyNumberFormat="1" applyFont="1" applyBorder="1" applyAlignment="1">
      <alignment horizontal="center" vertical="center"/>
    </xf>
    <xf numFmtId="20" fontId="16" fillId="0" borderId="28" xfId="0" applyNumberFormat="1" applyFont="1" applyBorder="1" applyAlignment="1">
      <alignment horizontal="center" vertical="center"/>
    </xf>
    <xf numFmtId="20" fontId="16" fillId="0" borderId="3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9" fillId="0" borderId="61" xfId="0" applyFont="1" applyBorder="1" applyAlignment="1">
      <alignment horizontal="center" vertical="center"/>
    </xf>
    <xf numFmtId="20" fontId="16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20" fontId="16" fillId="0" borderId="1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7" fillId="0" borderId="59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25" fillId="0" borderId="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59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19" fillId="0" borderId="4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6" fillId="0" borderId="64" xfId="0" applyFont="1" applyBorder="1" applyAlignment="1">
      <alignment/>
    </xf>
    <xf numFmtId="0" fontId="16" fillId="0" borderId="30" xfId="0" applyFont="1" applyBorder="1" applyAlignment="1">
      <alignment horizont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16" fillId="0" borderId="30" xfId="0" applyFont="1" applyBorder="1" applyAlignment="1">
      <alignment/>
    </xf>
    <xf numFmtId="0" fontId="16" fillId="0" borderId="0" xfId="0" applyFont="1" applyBorder="1" applyAlignment="1">
      <alignment horizontal="center"/>
    </xf>
    <xf numFmtId="3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35" xfId="0" applyFont="1" applyBorder="1" applyAlignment="1">
      <alignment/>
    </xf>
    <xf numFmtId="0" fontId="19" fillId="0" borderId="61" xfId="0" applyFont="1" applyBorder="1" applyAlignment="1">
      <alignment horizontal="distributed" vertical="center"/>
    </xf>
    <xf numFmtId="0" fontId="19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55" xfId="0" applyFont="1" applyBorder="1" applyAlignment="1">
      <alignment/>
    </xf>
    <xf numFmtId="0" fontId="7" fillId="0" borderId="6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5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7" fillId="0" borderId="27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56" fontId="7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distributed" wrapText="1"/>
    </xf>
    <xf numFmtId="0" fontId="10" fillId="34" borderId="15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10" fillId="0" borderId="20" xfId="0" applyFont="1" applyFill="1" applyBorder="1" applyAlignment="1">
      <alignment horizontal="distributed" vertical="distributed" wrapText="1"/>
    </xf>
    <xf numFmtId="0" fontId="10" fillId="0" borderId="50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0" borderId="16" xfId="0" applyFont="1" applyFill="1" applyBorder="1" applyAlignment="1">
      <alignment horizontal="distributed" vertical="distributed" wrapText="1"/>
    </xf>
    <xf numFmtId="0" fontId="10" fillId="0" borderId="23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34" borderId="19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distributed" vertical="distributed" wrapText="1"/>
    </xf>
    <xf numFmtId="0" fontId="10" fillId="0" borderId="24" xfId="0" applyFont="1" applyFill="1" applyBorder="1" applyAlignment="1">
      <alignment horizontal="distributed" vertical="distributed" wrapText="1"/>
    </xf>
    <xf numFmtId="0" fontId="19" fillId="0" borderId="0" xfId="0" applyFont="1" applyAlignment="1">
      <alignment/>
    </xf>
    <xf numFmtId="20" fontId="7" fillId="0" borderId="25" xfId="0" applyNumberFormat="1" applyFont="1" applyBorder="1" applyAlignment="1">
      <alignment horizontal="center"/>
    </xf>
    <xf numFmtId="58" fontId="7" fillId="0" borderId="0" xfId="0" applyNumberFormat="1" applyFont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56" fontId="7" fillId="0" borderId="55" xfId="0" applyNumberFormat="1" applyFont="1" applyBorder="1" applyAlignment="1">
      <alignment horizontal="center"/>
    </xf>
    <xf numFmtId="56" fontId="7" fillId="0" borderId="0" xfId="0" applyNumberFormat="1" applyFont="1" applyBorder="1" applyAlignment="1">
      <alignment horizontal="center"/>
    </xf>
    <xf numFmtId="20" fontId="7" fillId="0" borderId="55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1" fillId="0" borderId="0" xfId="0" applyFont="1" applyAlignment="1">
      <alignment vertical="center" shrinkToFit="1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 vertical="center"/>
    </xf>
    <xf numFmtId="56" fontId="7" fillId="0" borderId="25" xfId="0" applyNumberFormat="1" applyFont="1" applyBorder="1" applyAlignment="1">
      <alignment horizontal="center"/>
    </xf>
    <xf numFmtId="0" fontId="10" fillId="34" borderId="14" xfId="0" applyFont="1" applyFill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34" borderId="25" xfId="0" applyFont="1" applyFill="1" applyBorder="1" applyAlignment="1">
      <alignment horizontal="distributed" vertical="distributed" wrapText="1"/>
    </xf>
    <xf numFmtId="0" fontId="10" fillId="0" borderId="25" xfId="0" applyFont="1" applyBorder="1" applyAlignment="1">
      <alignment horizontal="distributed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34" borderId="18" xfId="0" applyFont="1" applyFill="1" applyBorder="1" applyAlignment="1">
      <alignment horizontal="distributed" vertical="distributed" wrapText="1"/>
    </xf>
    <xf numFmtId="0" fontId="10" fillId="0" borderId="18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center" vertical="distributed" wrapText="1"/>
    </xf>
    <xf numFmtId="0" fontId="10" fillId="34" borderId="65" xfId="0" applyFont="1" applyFill="1" applyBorder="1" applyAlignment="1">
      <alignment horizontal="distributed" vertical="distributed" wrapText="1"/>
    </xf>
    <xf numFmtId="0" fontId="10" fillId="0" borderId="65" xfId="0" applyFont="1" applyBorder="1" applyAlignment="1">
      <alignment horizontal="distributed" vertical="distributed" wrapText="1"/>
    </xf>
    <xf numFmtId="0" fontId="7" fillId="0" borderId="3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0" borderId="19" xfId="0" applyFont="1" applyBorder="1" applyAlignment="1">
      <alignment horizontal="center" vertical="distributed" wrapText="1"/>
    </xf>
    <xf numFmtId="0" fontId="16" fillId="0" borderId="0" xfId="0" applyFont="1" applyAlignment="1">
      <alignment vertical="center"/>
    </xf>
    <xf numFmtId="31" fontId="7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10" fillId="0" borderId="49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7" fillId="37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20" xfId="0" applyFont="1" applyBorder="1" applyAlignment="1">
      <alignment horizontal="center" vertical="distributed" wrapText="1"/>
    </xf>
    <xf numFmtId="0" fontId="10" fillId="0" borderId="55" xfId="0" applyFont="1" applyBorder="1" applyAlignment="1">
      <alignment horizontal="distributed" vertical="distributed" wrapText="1"/>
    </xf>
    <xf numFmtId="0" fontId="10" fillId="0" borderId="0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center" vertical="distributed" wrapText="1"/>
    </xf>
    <xf numFmtId="0" fontId="10" fillId="0" borderId="24" xfId="0" applyFont="1" applyBorder="1" applyAlignment="1">
      <alignment horizontal="center" vertical="distributed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71" fillId="0" borderId="0" xfId="0" applyFont="1" applyAlignment="1">
      <alignment/>
    </xf>
    <xf numFmtId="0" fontId="7" fillId="0" borderId="58" xfId="0" applyFont="1" applyBorder="1" applyAlignment="1">
      <alignment/>
    </xf>
    <xf numFmtId="0" fontId="7" fillId="38" borderId="60" xfId="0" applyFont="1" applyFill="1" applyBorder="1" applyAlignment="1">
      <alignment/>
    </xf>
    <xf numFmtId="0" fontId="7" fillId="38" borderId="34" xfId="0" applyFont="1" applyFill="1" applyBorder="1" applyAlignment="1">
      <alignment/>
    </xf>
    <xf numFmtId="0" fontId="7" fillId="0" borderId="5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38" borderId="3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39" borderId="0" xfId="0" applyFont="1" applyFill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5" fillId="0" borderId="0" xfId="0" applyFont="1" applyBorder="1" applyAlignment="1" quotePrefix="1">
      <alignment vertical="center"/>
    </xf>
    <xf numFmtId="0" fontId="25" fillId="0" borderId="21" xfId="0" applyFont="1" applyBorder="1" applyAlignment="1" quotePrefix="1">
      <alignment vertical="center"/>
    </xf>
    <xf numFmtId="0" fontId="25" fillId="0" borderId="26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20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296;&#65289;&#23550;&#25126;&#34920;&#65288;&#12463;&#12521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"/>
      <sheetName val="予選リーグ対戦表"/>
      <sheetName val="2次リーグ組合せ"/>
      <sheetName val="リーグ２次"/>
      <sheetName val="2次リーグ対戦表"/>
      <sheetName val="3次リーグ組合せ"/>
      <sheetName val="決勝トーナメント"/>
      <sheetName val="リーグ３次"/>
      <sheetName val="3次リーグ対戦表"/>
    </sheetNames>
    <sheetDataSet>
      <sheetData sheetId="8">
        <row r="5">
          <cell r="H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90" zoomScaleNormal="90" workbookViewId="0" topLeftCell="A1">
      <selection activeCell="E14" sqref="E14"/>
    </sheetView>
  </sheetViews>
  <sheetFormatPr defaultColWidth="9.00390625" defaultRowHeight="13.5"/>
  <cols>
    <col min="1" max="1" width="19.00390625" style="78" customWidth="1"/>
    <col min="2" max="2" width="8.75390625" style="78" customWidth="1"/>
    <col min="3" max="3" width="4.00390625" style="78" bestFit="1" customWidth="1"/>
    <col min="4" max="4" width="12.75390625" style="78" customWidth="1"/>
    <col min="5" max="5" width="23.125" style="78" customWidth="1"/>
    <col min="6" max="9" width="9.00390625" style="78" customWidth="1"/>
    <col min="10" max="10" width="13.25390625" style="78" customWidth="1"/>
    <col min="11" max="11" width="14.25390625" style="78" customWidth="1"/>
    <col min="12" max="16384" width="9.00390625" style="78" customWidth="1"/>
  </cols>
  <sheetData>
    <row r="1" spans="1:5" ht="13.5">
      <c r="A1" s="78" t="s">
        <v>0</v>
      </c>
      <c r="B1" s="377" t="s">
        <v>1</v>
      </c>
      <c r="C1" s="411" t="s">
        <v>2</v>
      </c>
      <c r="D1" s="411" t="s">
        <v>3</v>
      </c>
      <c r="E1" s="412" t="s">
        <v>4</v>
      </c>
    </row>
    <row r="2" spans="1:10" ht="13.5">
      <c r="A2" s="78" t="str">
        <f>B2&amp;ASC(E2)</f>
        <v>A1</v>
      </c>
      <c r="B2" s="413" t="s">
        <v>5</v>
      </c>
      <c r="C2" s="228">
        <v>1</v>
      </c>
      <c r="D2" s="147" t="s">
        <v>6</v>
      </c>
      <c r="E2" s="414">
        <v>1</v>
      </c>
      <c r="G2"/>
      <c r="H2" s="78" t="s">
        <v>7</v>
      </c>
      <c r="J2" s="147" t="s">
        <v>8</v>
      </c>
    </row>
    <row r="3" spans="1:10" ht="13.5">
      <c r="A3" s="78" t="str">
        <f aca="true" t="shared" si="0" ref="A3:A26">B3&amp;ASC(E3)</f>
        <v>A3</v>
      </c>
      <c r="B3" s="268" t="s">
        <v>5</v>
      </c>
      <c r="C3" s="228">
        <v>2</v>
      </c>
      <c r="D3" s="147" t="s">
        <v>9</v>
      </c>
      <c r="E3" s="415">
        <v>3</v>
      </c>
      <c r="G3"/>
      <c r="H3" s="78" t="s">
        <v>10</v>
      </c>
      <c r="J3" s="147" t="s">
        <v>11</v>
      </c>
    </row>
    <row r="4" spans="1:10" ht="13.5">
      <c r="A4" s="78" t="str">
        <f t="shared" si="0"/>
        <v>A2</v>
      </c>
      <c r="B4" s="416" t="s">
        <v>5</v>
      </c>
      <c r="C4" s="417">
        <v>3</v>
      </c>
      <c r="D4" s="418" t="s">
        <v>12</v>
      </c>
      <c r="E4" s="419">
        <v>2</v>
      </c>
      <c r="G4"/>
      <c r="H4" s="78" t="s">
        <v>13</v>
      </c>
      <c r="J4" s="147" t="s">
        <v>14</v>
      </c>
    </row>
    <row r="5" spans="1:10" ht="13.5">
      <c r="A5" s="78" t="str">
        <f t="shared" si="0"/>
        <v>B1</v>
      </c>
      <c r="B5" s="268" t="s">
        <v>15</v>
      </c>
      <c r="C5" s="228">
        <v>4</v>
      </c>
      <c r="D5" s="147" t="s">
        <v>16</v>
      </c>
      <c r="E5" s="415">
        <v>1</v>
      </c>
      <c r="G5"/>
      <c r="H5" s="78" t="s">
        <v>17</v>
      </c>
      <c r="J5" s="78" t="s">
        <v>18</v>
      </c>
    </row>
    <row r="6" spans="1:11" ht="13.5">
      <c r="A6" s="78" t="str">
        <f t="shared" si="0"/>
        <v>B2</v>
      </c>
      <c r="B6" s="268" t="s">
        <v>15</v>
      </c>
      <c r="C6" s="228">
        <v>5</v>
      </c>
      <c r="D6" s="147" t="s">
        <v>19</v>
      </c>
      <c r="E6" s="415">
        <v>2</v>
      </c>
      <c r="G6"/>
      <c r="H6" s="78" t="s">
        <v>20</v>
      </c>
      <c r="J6" s="147" t="s">
        <v>21</v>
      </c>
      <c r="K6" s="422" t="s">
        <v>22</v>
      </c>
    </row>
    <row r="7" spans="1:10" ht="13.5">
      <c r="A7" s="78" t="str">
        <f t="shared" si="0"/>
        <v>B3</v>
      </c>
      <c r="B7" s="416" t="s">
        <v>15</v>
      </c>
      <c r="C7" s="417">
        <v>6</v>
      </c>
      <c r="D7" s="418" t="s">
        <v>23</v>
      </c>
      <c r="E7" s="419">
        <v>3</v>
      </c>
      <c r="G7"/>
      <c r="H7" s="78" t="s">
        <v>24</v>
      </c>
      <c r="J7" s="147" t="s">
        <v>19</v>
      </c>
    </row>
    <row r="8" spans="1:11" ht="13.5">
      <c r="A8" s="78" t="str">
        <f t="shared" si="0"/>
        <v>C1</v>
      </c>
      <c r="B8" s="268" t="s">
        <v>25</v>
      </c>
      <c r="C8" s="228">
        <v>7</v>
      </c>
      <c r="D8" s="147" t="s">
        <v>21</v>
      </c>
      <c r="E8" s="415">
        <v>1</v>
      </c>
      <c r="G8"/>
      <c r="H8" s="78" t="s">
        <v>26</v>
      </c>
      <c r="J8" s="147" t="s">
        <v>16</v>
      </c>
      <c r="K8" s="422" t="s">
        <v>27</v>
      </c>
    </row>
    <row r="9" spans="1:10" ht="13.5">
      <c r="A9" s="78" t="str">
        <f t="shared" si="0"/>
        <v>C2</v>
      </c>
      <c r="B9" s="268" t="s">
        <v>25</v>
      </c>
      <c r="C9" s="228">
        <v>8</v>
      </c>
      <c r="D9" s="147" t="s">
        <v>28</v>
      </c>
      <c r="E9" s="415">
        <v>2</v>
      </c>
      <c r="G9"/>
      <c r="H9" s="78" t="s">
        <v>29</v>
      </c>
      <c r="J9" s="147" t="s">
        <v>30</v>
      </c>
    </row>
    <row r="10" spans="1:10" ht="13.5">
      <c r="A10" s="78" t="str">
        <f t="shared" si="0"/>
        <v>C3</v>
      </c>
      <c r="B10" s="416" t="s">
        <v>25</v>
      </c>
      <c r="C10" s="417">
        <v>9</v>
      </c>
      <c r="D10" s="418" t="s">
        <v>14</v>
      </c>
      <c r="E10" s="419">
        <v>3</v>
      </c>
      <c r="G10"/>
      <c r="H10" s="78" t="s">
        <v>31</v>
      </c>
      <c r="J10" s="147" t="s">
        <v>32</v>
      </c>
    </row>
    <row r="11" spans="1:10" ht="13.5">
      <c r="A11" s="78" t="str">
        <f t="shared" si="0"/>
        <v>D2</v>
      </c>
      <c r="B11" s="420" t="s">
        <v>33</v>
      </c>
      <c r="C11" s="228">
        <v>10</v>
      </c>
      <c r="D11" s="147" t="s">
        <v>34</v>
      </c>
      <c r="E11" s="415">
        <v>2</v>
      </c>
      <c r="G11"/>
      <c r="H11" s="78" t="s">
        <v>35</v>
      </c>
      <c r="J11" s="147" t="s">
        <v>36</v>
      </c>
    </row>
    <row r="12" spans="1:10" ht="13.5">
      <c r="A12" s="78" t="str">
        <f t="shared" si="0"/>
        <v>D3</v>
      </c>
      <c r="B12" s="420" t="s">
        <v>33</v>
      </c>
      <c r="C12" s="228">
        <v>11</v>
      </c>
      <c r="D12" s="147" t="s">
        <v>32</v>
      </c>
      <c r="E12" s="415">
        <v>3</v>
      </c>
      <c r="G12"/>
      <c r="H12" s="78" t="s">
        <v>37</v>
      </c>
      <c r="J12" s="147" t="s">
        <v>38</v>
      </c>
    </row>
    <row r="13" spans="1:11" ht="13.5">
      <c r="A13" s="78" t="str">
        <f t="shared" si="0"/>
        <v>D1</v>
      </c>
      <c r="B13" s="421" t="s">
        <v>33</v>
      </c>
      <c r="C13" s="417">
        <v>12</v>
      </c>
      <c r="D13" s="418" t="s">
        <v>39</v>
      </c>
      <c r="E13" s="419">
        <v>1</v>
      </c>
      <c r="G13"/>
      <c r="H13" s="78" t="s">
        <v>40</v>
      </c>
      <c r="J13" s="147" t="s">
        <v>6</v>
      </c>
      <c r="K13" s="422" t="s">
        <v>41</v>
      </c>
    </row>
    <row r="14" spans="1:10" ht="13.5">
      <c r="A14" s="78" t="str">
        <f t="shared" si="0"/>
        <v>E2</v>
      </c>
      <c r="B14" s="420" t="s">
        <v>42</v>
      </c>
      <c r="C14" s="228">
        <v>13</v>
      </c>
      <c r="D14" s="78" t="s">
        <v>43</v>
      </c>
      <c r="E14" s="415">
        <v>2</v>
      </c>
      <c r="G14"/>
      <c r="H14" s="78" t="s">
        <v>44</v>
      </c>
      <c r="J14" s="147" t="s">
        <v>45</v>
      </c>
    </row>
    <row r="15" spans="1:10" ht="13.5">
      <c r="A15" s="78" t="str">
        <f t="shared" si="0"/>
        <v>E3</v>
      </c>
      <c r="B15" s="420" t="s">
        <v>42</v>
      </c>
      <c r="C15" s="228">
        <v>14</v>
      </c>
      <c r="D15" s="147" t="s">
        <v>46</v>
      </c>
      <c r="E15" s="415">
        <v>3</v>
      </c>
      <c r="G15"/>
      <c r="H15" s="78" t="s">
        <v>47</v>
      </c>
      <c r="J15" s="147" t="s">
        <v>28</v>
      </c>
    </row>
    <row r="16" spans="1:11" ht="13.5">
      <c r="A16" s="78" t="str">
        <f t="shared" si="0"/>
        <v>E1</v>
      </c>
      <c r="B16" s="421" t="s">
        <v>42</v>
      </c>
      <c r="C16" s="417">
        <v>15</v>
      </c>
      <c r="D16" s="147" t="s">
        <v>38</v>
      </c>
      <c r="E16" s="419">
        <v>1</v>
      </c>
      <c r="G16"/>
      <c r="H16" s="78" t="s">
        <v>48</v>
      </c>
      <c r="J16" s="147" t="s">
        <v>34</v>
      </c>
      <c r="K16" s="422" t="s">
        <v>49</v>
      </c>
    </row>
    <row r="17" spans="1:10" ht="13.5">
      <c r="A17" s="78" t="str">
        <f t="shared" si="0"/>
        <v>F1</v>
      </c>
      <c r="B17" s="420" t="s">
        <v>50</v>
      </c>
      <c r="C17" s="228">
        <v>16</v>
      </c>
      <c r="D17" s="147" t="s">
        <v>51</v>
      </c>
      <c r="E17" s="415">
        <v>1</v>
      </c>
      <c r="G17"/>
      <c r="H17" s="78" t="s">
        <v>52</v>
      </c>
      <c r="J17" s="147" t="s">
        <v>9</v>
      </c>
    </row>
    <row r="18" spans="1:10" ht="13.5">
      <c r="A18" s="78" t="str">
        <f t="shared" si="0"/>
        <v>F3</v>
      </c>
      <c r="B18" s="420" t="s">
        <v>50</v>
      </c>
      <c r="C18" s="228">
        <v>17</v>
      </c>
      <c r="D18" s="147" t="s">
        <v>36</v>
      </c>
      <c r="E18" s="415">
        <v>3</v>
      </c>
      <c r="G18"/>
      <c r="H18" s="78" t="s">
        <v>53</v>
      </c>
      <c r="J18" s="147" t="s">
        <v>51</v>
      </c>
    </row>
    <row r="19" spans="1:10" ht="13.5">
      <c r="A19" s="78" t="str">
        <f t="shared" si="0"/>
        <v>F2</v>
      </c>
      <c r="B19" s="421" t="s">
        <v>50</v>
      </c>
      <c r="C19" s="417">
        <v>18</v>
      </c>
      <c r="D19" s="418" t="s">
        <v>30</v>
      </c>
      <c r="E19" s="419">
        <v>2</v>
      </c>
      <c r="G19"/>
      <c r="H19" s="78" t="s">
        <v>54</v>
      </c>
      <c r="J19" s="147" t="s">
        <v>23</v>
      </c>
    </row>
    <row r="20" spans="1:10" ht="13.5">
      <c r="A20" s="78" t="str">
        <f t="shared" si="0"/>
        <v>G2</v>
      </c>
      <c r="B20" s="420" t="s">
        <v>55</v>
      </c>
      <c r="C20" s="228">
        <v>19</v>
      </c>
      <c r="D20" s="147" t="s">
        <v>45</v>
      </c>
      <c r="E20" s="415">
        <v>2</v>
      </c>
      <c r="G20"/>
      <c r="H20" s="78" t="s">
        <v>56</v>
      </c>
      <c r="J20" s="147" t="s">
        <v>57</v>
      </c>
    </row>
    <row r="21" spans="1:10" ht="13.5">
      <c r="A21" s="78" t="str">
        <f t="shared" si="0"/>
        <v>G3</v>
      </c>
      <c r="B21" s="420" t="s">
        <v>55</v>
      </c>
      <c r="C21" s="228">
        <v>20</v>
      </c>
      <c r="D21" s="147" t="s">
        <v>57</v>
      </c>
      <c r="E21" s="415">
        <v>3</v>
      </c>
      <c r="G21"/>
      <c r="H21" s="78" t="s">
        <v>58</v>
      </c>
      <c r="J21" s="147" t="s">
        <v>46</v>
      </c>
    </row>
    <row r="22" spans="1:10" ht="13.5">
      <c r="A22" s="78" t="str">
        <f t="shared" si="0"/>
        <v>G1</v>
      </c>
      <c r="B22" s="420" t="s">
        <v>55</v>
      </c>
      <c r="C22" s="417">
        <v>21</v>
      </c>
      <c r="D22" s="417" t="s">
        <v>18</v>
      </c>
      <c r="E22" s="419">
        <v>1</v>
      </c>
      <c r="G22"/>
      <c r="H22" s="78" t="s">
        <v>59</v>
      </c>
      <c r="J22" s="147" t="s">
        <v>12</v>
      </c>
    </row>
    <row r="23" spans="1:10" ht="13.5">
      <c r="A23" s="78" t="str">
        <f t="shared" si="0"/>
        <v>H1</v>
      </c>
      <c r="B23" s="413" t="s">
        <v>60</v>
      </c>
      <c r="C23" s="228">
        <v>22</v>
      </c>
      <c r="D23" s="147" t="s">
        <v>8</v>
      </c>
      <c r="E23" s="415">
        <v>1</v>
      </c>
      <c r="G23"/>
      <c r="H23" s="78" t="s">
        <v>61</v>
      </c>
      <c r="J23" s="147" t="s">
        <v>39</v>
      </c>
    </row>
    <row r="24" spans="1:10" ht="13.5">
      <c r="A24" s="78" t="str">
        <f t="shared" si="0"/>
        <v>H3</v>
      </c>
      <c r="B24" s="268" t="s">
        <v>60</v>
      </c>
      <c r="C24" s="228">
        <v>23</v>
      </c>
      <c r="D24" s="147" t="s">
        <v>62</v>
      </c>
      <c r="E24" s="415">
        <v>3</v>
      </c>
      <c r="G24"/>
      <c r="H24" s="78" t="s">
        <v>63</v>
      </c>
      <c r="J24" s="147" t="s">
        <v>62</v>
      </c>
    </row>
    <row r="25" spans="1:10" ht="13.5">
      <c r="A25" s="78" t="str">
        <f t="shared" si="0"/>
        <v>H2</v>
      </c>
      <c r="B25" s="268" t="s">
        <v>60</v>
      </c>
      <c r="C25" s="228">
        <v>24</v>
      </c>
      <c r="D25" s="147" t="s">
        <v>11</v>
      </c>
      <c r="E25" s="415">
        <v>2</v>
      </c>
      <c r="G25"/>
      <c r="H25" s="78" t="s">
        <v>64</v>
      </c>
      <c r="J25" s="78" t="s">
        <v>43</v>
      </c>
    </row>
    <row r="26" spans="1:11" ht="13.5">
      <c r="A26" s="78" t="str">
        <f t="shared" si="0"/>
        <v>H4</v>
      </c>
      <c r="B26" s="416" t="s">
        <v>60</v>
      </c>
      <c r="C26" s="417">
        <v>25</v>
      </c>
      <c r="D26" s="417" t="s">
        <v>65</v>
      </c>
      <c r="E26" s="419">
        <v>4</v>
      </c>
      <c r="G26"/>
      <c r="H26" s="78" t="s">
        <v>66</v>
      </c>
      <c r="J26" s="78" t="s">
        <v>65</v>
      </c>
      <c r="K26" s="422" t="s">
        <v>67</v>
      </c>
    </row>
    <row r="27" ht="13.5">
      <c r="H27" s="78" t="s">
        <v>68</v>
      </c>
    </row>
    <row r="28" spans="8:10" ht="13.5">
      <c r="H28" s="78" t="s">
        <v>69</v>
      </c>
      <c r="J28" s="147"/>
    </row>
    <row r="29" ht="13.5">
      <c r="H29" s="78" t="s">
        <v>70</v>
      </c>
    </row>
    <row r="30" ht="13.5">
      <c r="H30" s="78" t="s">
        <v>71</v>
      </c>
    </row>
    <row r="31" ht="13.5">
      <c r="H31" s="78" t="s">
        <v>72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98"/>
  <sheetViews>
    <sheetView zoomScale="90" zoomScaleNormal="90" workbookViewId="0" topLeftCell="A7">
      <selection activeCell="E17" sqref="E17:I17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5" s="1" customFormat="1" ht="23.25" customHeight="1">
      <c r="A1"/>
      <c r="B1" s="3"/>
      <c r="C1" s="3"/>
      <c r="D1" s="4" t="s">
        <v>289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68" s="1" customFormat="1" ht="18.75" customHeight="1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8" t="s">
        <v>76</v>
      </c>
      <c r="AG2" s="48"/>
      <c r="AH2" s="48"/>
      <c r="AI2" s="48"/>
      <c r="BJ2" s="76"/>
      <c r="BK2" s="76"/>
      <c r="BL2" s="76"/>
      <c r="BM2" s="76"/>
      <c r="BN2" s="76"/>
      <c r="BO2" s="76"/>
      <c r="BP2" s="76"/>
    </row>
    <row r="3" spans="3:68" ht="12.75" customHeight="1">
      <c r="C3" t="s">
        <v>290</v>
      </c>
      <c r="BJ3" s="76"/>
      <c r="BK3" s="76"/>
      <c r="BL3" s="76"/>
      <c r="BM3" s="76"/>
      <c r="BN3" s="76"/>
      <c r="BO3" s="76"/>
      <c r="BP3" s="76"/>
    </row>
    <row r="4" spans="7:68" ht="12.75" customHeight="1">
      <c r="G4" s="5">
        <f>'リーグ３次'!P6</f>
        <v>44913</v>
      </c>
      <c r="H4" s="6"/>
      <c r="I4" s="6"/>
      <c r="J4" s="6"/>
      <c r="K4" s="6"/>
      <c r="L4" s="6"/>
      <c r="R4" s="30">
        <f>'リーグ３次'!P5</f>
        <v>2</v>
      </c>
      <c r="S4" s="30"/>
      <c r="T4" s="30"/>
      <c r="U4" s="30"/>
      <c r="V4" s="30"/>
      <c r="W4" t="s">
        <v>55</v>
      </c>
      <c r="AD4" s="49">
        <f>'リーグ３次'!P7</f>
        <v>0.4375</v>
      </c>
      <c r="AE4" s="50"/>
      <c r="AF4" s="50"/>
      <c r="AG4" s="50"/>
      <c r="AH4" s="50"/>
      <c r="AL4" s="1"/>
      <c r="AM4" s="65" t="s">
        <v>137</v>
      </c>
      <c r="AN4" s="66" t="s">
        <v>138</v>
      </c>
      <c r="AO4" s="66" t="s">
        <v>139</v>
      </c>
      <c r="AP4" s="66" t="s">
        <v>140</v>
      </c>
      <c r="AQ4" s="66" t="s">
        <v>141</v>
      </c>
      <c r="AR4" s="66" t="s">
        <v>142</v>
      </c>
      <c r="AS4" s="66" t="s">
        <v>143</v>
      </c>
      <c r="AT4" s="66" t="s">
        <v>144</v>
      </c>
      <c r="BJ4" s="76"/>
      <c r="BK4" s="76"/>
      <c r="BL4" s="76"/>
      <c r="BM4" s="76"/>
      <c r="BN4" s="76"/>
      <c r="BO4" s="76"/>
      <c r="BP4" s="76"/>
    </row>
    <row r="5" spans="3:68" s="1" customFormat="1" ht="12.75" customHeight="1">
      <c r="C5" s="7" t="s">
        <v>145</v>
      </c>
      <c r="D5" s="8"/>
      <c r="E5" s="8" t="s">
        <v>146</v>
      </c>
      <c r="F5" s="8"/>
      <c r="G5" s="8"/>
      <c r="H5" s="8"/>
      <c r="I5" s="8"/>
      <c r="J5" s="8" t="s">
        <v>147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1" t="s">
        <v>148</v>
      </c>
      <c r="AE5" s="51"/>
      <c r="AF5" s="51"/>
      <c r="AG5" s="51"/>
      <c r="AH5" s="51"/>
      <c r="AI5" s="67"/>
      <c r="BJ5" s="76"/>
      <c r="BK5" s="76"/>
      <c r="BL5" s="76"/>
      <c r="BM5" s="76"/>
      <c r="BN5" s="76"/>
      <c r="BO5" s="76"/>
      <c r="BP5" s="76"/>
    </row>
    <row r="6" spans="3:68" s="1" customFormat="1" ht="12.75" customHeight="1">
      <c r="C6" s="9">
        <v>1</v>
      </c>
      <c r="D6" s="10"/>
      <c r="E6" s="11">
        <f>AD4</f>
        <v>0.4375</v>
      </c>
      <c r="F6" s="12"/>
      <c r="G6" s="12"/>
      <c r="H6" s="12"/>
      <c r="I6" s="12"/>
      <c r="J6" s="24" t="str">
        <f>'3次リーグ組合せ'!E11</f>
        <v>中部</v>
      </c>
      <c r="K6" s="24"/>
      <c r="L6" s="24"/>
      <c r="M6" s="24"/>
      <c r="N6" s="24"/>
      <c r="O6" s="24"/>
      <c r="P6" s="24"/>
      <c r="Q6" s="31"/>
      <c r="R6" s="32"/>
      <c r="S6" s="33"/>
      <c r="T6" s="423" t="s">
        <v>149</v>
      </c>
      <c r="U6" s="33"/>
      <c r="V6" s="32"/>
      <c r="W6" s="34" t="str">
        <f>'3次リーグ組合せ'!E12</f>
        <v>坂祝</v>
      </c>
      <c r="X6" s="34"/>
      <c r="Y6" s="34"/>
      <c r="Z6" s="34"/>
      <c r="AA6" s="34"/>
      <c r="AB6" s="34"/>
      <c r="AC6" s="52"/>
      <c r="AD6" s="53" t="str">
        <f>J7</f>
        <v>御嵩</v>
      </c>
      <c r="AE6" s="54"/>
      <c r="AF6" s="54"/>
      <c r="AG6" s="54"/>
      <c r="AH6" s="54"/>
      <c r="AI6" s="68"/>
      <c r="AL6" s="1" t="str">
        <f>J7</f>
        <v>御嵩</v>
      </c>
      <c r="AM6" s="69">
        <v>0</v>
      </c>
      <c r="AN6" s="69">
        <v>0</v>
      </c>
      <c r="AO6" s="69">
        <v>0</v>
      </c>
      <c r="AP6" s="69">
        <f>S7+S9+S11</f>
        <v>0</v>
      </c>
      <c r="AQ6" s="69">
        <f>U7+U9+U11</f>
        <v>0</v>
      </c>
      <c r="AR6" s="69">
        <f>AP6-AQ6</f>
        <v>0</v>
      </c>
      <c r="AS6" s="69">
        <f>AM6*3+AO6*1</f>
        <v>0</v>
      </c>
      <c r="AT6" s="75">
        <v>1</v>
      </c>
      <c r="BJ6" s="76"/>
      <c r="BK6" s="76"/>
      <c r="BL6" s="76"/>
      <c r="BM6" s="76"/>
      <c r="BN6" s="76"/>
      <c r="BO6" s="76"/>
      <c r="BP6" s="76"/>
    </row>
    <row r="7" spans="3:68" s="1" customFormat="1" ht="12.75" customHeight="1">
      <c r="C7" s="9">
        <v>2</v>
      </c>
      <c r="D7" s="10"/>
      <c r="E7" s="13">
        <f>E6+"０：４０"</f>
        <v>0.4652777777777778</v>
      </c>
      <c r="F7" s="10"/>
      <c r="G7" s="10"/>
      <c r="H7" s="10"/>
      <c r="I7" s="10"/>
      <c r="J7" s="24" t="str">
        <f>'3次リーグ組合せ'!E10</f>
        <v>御嵩</v>
      </c>
      <c r="K7" s="24"/>
      <c r="L7" s="24"/>
      <c r="M7" s="24"/>
      <c r="N7" s="24"/>
      <c r="O7" s="24"/>
      <c r="P7" s="24"/>
      <c r="Q7" s="31"/>
      <c r="R7" s="35"/>
      <c r="S7" s="36"/>
      <c r="T7" s="424" t="s">
        <v>149</v>
      </c>
      <c r="U7" s="36"/>
      <c r="V7" s="35"/>
      <c r="W7" s="29" t="str">
        <f>'3次リーグ組合せ'!E13</f>
        <v>西可児</v>
      </c>
      <c r="X7" s="29"/>
      <c r="Y7" s="29"/>
      <c r="Z7" s="29"/>
      <c r="AA7" s="29"/>
      <c r="AB7" s="29"/>
      <c r="AC7" s="29"/>
      <c r="AD7" s="55" t="str">
        <f>J6</f>
        <v>中部</v>
      </c>
      <c r="AE7" s="56"/>
      <c r="AF7" s="56"/>
      <c r="AG7" s="56"/>
      <c r="AH7" s="56"/>
      <c r="AI7" s="70"/>
      <c r="AL7" s="1" t="str">
        <f>J6</f>
        <v>中部</v>
      </c>
      <c r="AM7" s="69">
        <v>0</v>
      </c>
      <c r="AN7" s="69">
        <v>0</v>
      </c>
      <c r="AO7" s="69">
        <v>0</v>
      </c>
      <c r="AP7" s="69">
        <f>S6+S8+U11</f>
        <v>0</v>
      </c>
      <c r="AQ7" s="69">
        <f>U6+U8+S11</f>
        <v>0</v>
      </c>
      <c r="AR7" s="69">
        <f>AP7-AQ7</f>
        <v>0</v>
      </c>
      <c r="AS7" s="69">
        <f>AM7*3+AO7*1</f>
        <v>0</v>
      </c>
      <c r="AT7" s="75">
        <v>2</v>
      </c>
      <c r="BJ7" s="76"/>
      <c r="BK7" s="76"/>
      <c r="BL7" s="76"/>
      <c r="BM7" s="76"/>
      <c r="BN7" s="76"/>
      <c r="BO7" s="76"/>
      <c r="BP7" s="76"/>
    </row>
    <row r="8" spans="3:68" s="1" customFormat="1" ht="13.5" customHeight="1">
      <c r="C8" s="9">
        <v>3</v>
      </c>
      <c r="D8" s="10"/>
      <c r="E8" s="13">
        <f>E7+"１：００"</f>
        <v>0.5069444444444444</v>
      </c>
      <c r="F8" s="10"/>
      <c r="G8" s="10"/>
      <c r="H8" s="10"/>
      <c r="I8" s="10"/>
      <c r="J8" s="25" t="str">
        <f>J6</f>
        <v>中部</v>
      </c>
      <c r="K8" s="25"/>
      <c r="L8" s="25"/>
      <c r="M8" s="25"/>
      <c r="N8" s="25"/>
      <c r="O8" s="25"/>
      <c r="P8" s="25"/>
      <c r="Q8" s="37"/>
      <c r="R8" s="35"/>
      <c r="S8" s="36"/>
      <c r="T8" s="424" t="s">
        <v>149</v>
      </c>
      <c r="U8" s="36"/>
      <c r="V8" s="35"/>
      <c r="W8" s="34" t="str">
        <f>W7</f>
        <v>西可児</v>
      </c>
      <c r="X8" s="34"/>
      <c r="Y8" s="34"/>
      <c r="Z8" s="34"/>
      <c r="AA8" s="34"/>
      <c r="AB8" s="34"/>
      <c r="AC8" s="34"/>
      <c r="AD8" s="55" t="str">
        <f>W6</f>
        <v>坂祝</v>
      </c>
      <c r="AE8" s="56"/>
      <c r="AF8" s="56"/>
      <c r="AG8" s="56"/>
      <c r="AH8" s="56"/>
      <c r="AI8" s="70"/>
      <c r="AL8" s="1" t="str">
        <f>W6</f>
        <v>坂祝</v>
      </c>
      <c r="AM8" s="69">
        <v>0</v>
      </c>
      <c r="AN8" s="69">
        <v>0</v>
      </c>
      <c r="AO8" s="69">
        <v>0</v>
      </c>
      <c r="AP8" s="69">
        <f>U6+U9+S10</f>
        <v>0</v>
      </c>
      <c r="AQ8" s="69">
        <f>S6+S9+U10</f>
        <v>0</v>
      </c>
      <c r="AR8" s="69">
        <f>AP8-AQ8</f>
        <v>0</v>
      </c>
      <c r="AS8" s="69">
        <f>AM8*3+AO8*1</f>
        <v>0</v>
      </c>
      <c r="AT8" s="75">
        <v>3</v>
      </c>
      <c r="BJ8" s="76"/>
      <c r="BK8" s="76"/>
      <c r="BL8" s="76"/>
      <c r="BM8" s="76"/>
      <c r="BN8" s="76"/>
      <c r="BO8" s="76"/>
      <c r="BP8" s="76"/>
    </row>
    <row r="9" spans="3:68" s="1" customFormat="1" ht="13.5" customHeight="1">
      <c r="C9" s="9">
        <v>4</v>
      </c>
      <c r="D9" s="10"/>
      <c r="E9" s="14">
        <f>E8+"０：４０"</f>
        <v>0.5347222222222222</v>
      </c>
      <c r="F9" s="15"/>
      <c r="G9" s="15"/>
      <c r="H9" s="15"/>
      <c r="I9" s="15"/>
      <c r="J9" s="26" t="str">
        <f>J7</f>
        <v>御嵩</v>
      </c>
      <c r="K9" s="26"/>
      <c r="L9" s="26"/>
      <c r="M9" s="26"/>
      <c r="N9" s="26"/>
      <c r="O9" s="26"/>
      <c r="P9" s="26"/>
      <c r="Q9" s="38"/>
      <c r="R9" s="32"/>
      <c r="S9" s="33"/>
      <c r="T9" s="423" t="s">
        <v>149</v>
      </c>
      <c r="U9" s="33"/>
      <c r="V9" s="32"/>
      <c r="W9" s="29" t="str">
        <f>W6</f>
        <v>坂祝</v>
      </c>
      <c r="X9" s="29"/>
      <c r="Y9" s="29"/>
      <c r="Z9" s="29"/>
      <c r="AA9" s="29"/>
      <c r="AB9" s="29"/>
      <c r="AC9" s="29"/>
      <c r="AD9" s="57" t="str">
        <f>J8</f>
        <v>中部</v>
      </c>
      <c r="AE9" s="58"/>
      <c r="AF9" s="58"/>
      <c r="AG9" s="58"/>
      <c r="AH9" s="58"/>
      <c r="AI9" s="71"/>
      <c r="AL9" s="1" t="str">
        <f>W7</f>
        <v>西可児</v>
      </c>
      <c r="AM9" s="69">
        <v>0</v>
      </c>
      <c r="AN9" s="69">
        <v>0</v>
      </c>
      <c r="AO9" s="69">
        <v>0</v>
      </c>
      <c r="AP9" s="69">
        <f>U7+U8+U10</f>
        <v>0</v>
      </c>
      <c r="AQ9" s="69">
        <f>S7+S8+S10</f>
        <v>0</v>
      </c>
      <c r="AR9" s="69">
        <f>AP9-AQ9</f>
        <v>0</v>
      </c>
      <c r="AS9" s="69">
        <f>AM9*3+AO9*1</f>
        <v>0</v>
      </c>
      <c r="AT9" s="75">
        <v>4</v>
      </c>
      <c r="BJ9" s="76"/>
      <c r="BK9" s="76"/>
      <c r="BL9" s="76"/>
      <c r="BM9" s="76"/>
      <c r="BN9" s="76"/>
      <c r="BO9" s="76"/>
      <c r="BP9" s="76"/>
    </row>
    <row r="10" spans="3:68" s="1" customFormat="1" ht="13.5" customHeight="1">
      <c r="C10" s="9">
        <v>5</v>
      </c>
      <c r="D10" s="10"/>
      <c r="E10" s="13">
        <f>E9+"１：００"</f>
        <v>0.5763888888888888</v>
      </c>
      <c r="F10" s="10"/>
      <c r="G10" s="10"/>
      <c r="H10" s="10"/>
      <c r="I10" s="10"/>
      <c r="J10" s="25" t="str">
        <f>W9</f>
        <v>坂祝</v>
      </c>
      <c r="K10" s="25"/>
      <c r="L10" s="25"/>
      <c r="M10" s="25"/>
      <c r="N10" s="25"/>
      <c r="O10" s="25"/>
      <c r="P10" s="25"/>
      <c r="Q10" s="37"/>
      <c r="R10" s="35"/>
      <c r="S10" s="36"/>
      <c r="T10" s="424" t="s">
        <v>149</v>
      </c>
      <c r="U10" s="36"/>
      <c r="V10" s="35"/>
      <c r="W10" s="34" t="str">
        <f>W8</f>
        <v>西可児</v>
      </c>
      <c r="X10" s="34"/>
      <c r="Y10" s="34"/>
      <c r="Z10" s="34"/>
      <c r="AA10" s="34"/>
      <c r="AB10" s="34"/>
      <c r="AC10" s="34"/>
      <c r="AD10" s="55" t="str">
        <f>J11</f>
        <v>御嵩</v>
      </c>
      <c r="AE10" s="56"/>
      <c r="AF10" s="56"/>
      <c r="AG10" s="56"/>
      <c r="AH10" s="56"/>
      <c r="AI10" s="70"/>
      <c r="BJ10" s="76"/>
      <c r="BK10" s="76"/>
      <c r="BL10" s="76"/>
      <c r="BM10" s="76"/>
      <c r="BN10" s="76"/>
      <c r="BO10" s="76"/>
      <c r="BP10" s="76"/>
    </row>
    <row r="11" spans="3:68" s="1" customFormat="1" ht="13.5" customHeight="1">
      <c r="C11" s="16">
        <v>6</v>
      </c>
      <c r="D11" s="17"/>
      <c r="E11" s="18">
        <f>E10+"０：４０"</f>
        <v>0.6041666666666666</v>
      </c>
      <c r="F11" s="19"/>
      <c r="G11" s="19"/>
      <c r="H11" s="19"/>
      <c r="I11" s="19"/>
      <c r="J11" s="27" t="str">
        <f>J9</f>
        <v>御嵩</v>
      </c>
      <c r="K11" s="27"/>
      <c r="L11" s="27"/>
      <c r="M11" s="27"/>
      <c r="N11" s="27"/>
      <c r="O11" s="27"/>
      <c r="P11" s="27"/>
      <c r="Q11" s="39"/>
      <c r="R11" s="40"/>
      <c r="S11" s="41"/>
      <c r="T11" s="425" t="s">
        <v>149</v>
      </c>
      <c r="U11" s="41"/>
      <c r="V11" s="40"/>
      <c r="W11" s="42" t="str">
        <f>J8</f>
        <v>中部</v>
      </c>
      <c r="X11" s="42"/>
      <c r="Y11" s="42"/>
      <c r="Z11" s="42"/>
      <c r="AA11" s="42"/>
      <c r="AB11" s="42"/>
      <c r="AC11" s="42"/>
      <c r="AD11" s="59" t="str">
        <f>W10</f>
        <v>西可児</v>
      </c>
      <c r="AE11" s="60"/>
      <c r="AF11" s="60"/>
      <c r="AG11" s="60"/>
      <c r="AH11" s="60"/>
      <c r="AI11" s="72"/>
      <c r="BJ11" s="76"/>
      <c r="BK11" s="76"/>
      <c r="BL11" s="76"/>
      <c r="BM11" s="76"/>
      <c r="BN11" s="76"/>
      <c r="BO11" s="76"/>
      <c r="BP11" s="76"/>
    </row>
    <row r="12" spans="62:68" ht="12.75" customHeight="1">
      <c r="BJ12" s="76"/>
      <c r="BK12" s="76"/>
      <c r="BL12" s="76"/>
      <c r="BM12" s="76"/>
      <c r="BN12" s="76"/>
      <c r="BO12" s="76"/>
      <c r="BP12" s="76"/>
    </row>
    <row r="13" spans="3:68" ht="12.75" customHeight="1">
      <c r="C13" t="s">
        <v>291</v>
      </c>
      <c r="K13" s="28"/>
      <c r="L13" s="28"/>
      <c r="M13" s="28"/>
      <c r="N13" s="28"/>
      <c r="O13" s="28"/>
      <c r="BJ13" s="76"/>
      <c r="BK13" s="76"/>
      <c r="BL13" s="76"/>
      <c r="BM13" s="76"/>
      <c r="BN13" s="76"/>
      <c r="BO13" s="76"/>
      <c r="BP13" s="76"/>
    </row>
    <row r="14" spans="7:68" ht="12.75" customHeight="1">
      <c r="G14" s="5">
        <f>'リーグ３次'!T6</f>
        <v>44913</v>
      </c>
      <c r="H14" s="6"/>
      <c r="I14" s="6"/>
      <c r="J14" s="6"/>
      <c r="K14" s="6"/>
      <c r="L14" s="6"/>
      <c r="R14" s="30">
        <f>'リーグ３次'!T5</f>
        <v>3</v>
      </c>
      <c r="S14" s="30"/>
      <c r="T14" s="30"/>
      <c r="U14" s="30"/>
      <c r="V14" s="30"/>
      <c r="W14" t="s">
        <v>55</v>
      </c>
      <c r="AD14" s="49">
        <f>'リーグ３次'!T7</f>
        <v>0.479166666666667</v>
      </c>
      <c r="AE14" s="50"/>
      <c r="AF14" s="50"/>
      <c r="AG14" s="50"/>
      <c r="AH14" s="50"/>
      <c r="AL14" s="1"/>
      <c r="AM14" s="65" t="s">
        <v>137</v>
      </c>
      <c r="AN14" s="66" t="s">
        <v>138</v>
      </c>
      <c r="AO14" s="66" t="s">
        <v>139</v>
      </c>
      <c r="AP14" s="66" t="s">
        <v>140</v>
      </c>
      <c r="AQ14" s="66" t="s">
        <v>141</v>
      </c>
      <c r="AR14" s="66" t="s">
        <v>142</v>
      </c>
      <c r="AS14" s="66" t="s">
        <v>143</v>
      </c>
      <c r="AT14" s="66" t="s">
        <v>144</v>
      </c>
      <c r="BJ14" s="76"/>
      <c r="BK14" s="76"/>
      <c r="BL14" s="76"/>
      <c r="BM14" s="76"/>
      <c r="BN14" s="76"/>
      <c r="BO14" s="76"/>
      <c r="BP14" s="76"/>
    </row>
    <row r="15" spans="1:68" s="1" customFormat="1" ht="12.75" customHeight="1">
      <c r="A15"/>
      <c r="C15" s="7" t="s">
        <v>145</v>
      </c>
      <c r="D15" s="8"/>
      <c r="E15" s="8" t="s">
        <v>146</v>
      </c>
      <c r="F15" s="8"/>
      <c r="G15" s="8"/>
      <c r="H15" s="8"/>
      <c r="I15" s="8"/>
      <c r="J15" s="8" t="s">
        <v>147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1" t="s">
        <v>148</v>
      </c>
      <c r="AE15" s="51"/>
      <c r="AF15" s="51"/>
      <c r="AG15" s="51"/>
      <c r="AH15" s="51"/>
      <c r="AI15" s="67"/>
      <c r="BJ15" s="76"/>
      <c r="BK15" s="76"/>
      <c r="BL15" s="76"/>
      <c r="BM15" s="76"/>
      <c r="BN15" s="76"/>
      <c r="BO15" s="76"/>
      <c r="BP15" s="76"/>
    </row>
    <row r="16" spans="3:68" s="1" customFormat="1" ht="12.75" customHeight="1">
      <c r="C16" s="9">
        <v>1</v>
      </c>
      <c r="D16" s="10"/>
      <c r="E16" s="11">
        <f>AD14</f>
        <v>0.479166666666667</v>
      </c>
      <c r="F16" s="12"/>
      <c r="G16" s="12"/>
      <c r="H16" s="12"/>
      <c r="I16" s="12"/>
      <c r="J16" s="24" t="str">
        <f>'3次リーグ組合せ'!E15</f>
        <v>関さくら</v>
      </c>
      <c r="K16" s="24"/>
      <c r="L16" s="24"/>
      <c r="M16" s="24"/>
      <c r="N16" s="24"/>
      <c r="O16" s="24"/>
      <c r="P16" s="24"/>
      <c r="Q16" s="31"/>
      <c r="R16" s="32"/>
      <c r="S16" s="33"/>
      <c r="T16" s="423" t="s">
        <v>149</v>
      </c>
      <c r="U16" s="33"/>
      <c r="V16" s="32"/>
      <c r="W16" s="34" t="str">
        <f>'3次リーグ組合せ'!E16</f>
        <v>太田</v>
      </c>
      <c r="X16" s="34"/>
      <c r="Y16" s="34"/>
      <c r="Z16" s="34"/>
      <c r="AA16" s="34"/>
      <c r="AB16" s="34"/>
      <c r="AC16" s="52"/>
      <c r="AD16" s="53" t="str">
        <f>J17</f>
        <v>八百津</v>
      </c>
      <c r="AE16" s="54"/>
      <c r="AF16" s="54"/>
      <c r="AG16" s="54"/>
      <c r="AH16" s="54"/>
      <c r="AI16" s="68"/>
      <c r="AL16" s="1" t="str">
        <f>J17</f>
        <v>八百津</v>
      </c>
      <c r="AM16" s="69">
        <v>0</v>
      </c>
      <c r="AN16" s="69">
        <v>0</v>
      </c>
      <c r="AO16" s="69">
        <v>0</v>
      </c>
      <c r="AP16" s="69">
        <f>S17+S19+S21</f>
        <v>0</v>
      </c>
      <c r="AQ16" s="69">
        <f>U17+U19+U21</f>
        <v>0</v>
      </c>
      <c r="AR16" s="69">
        <f>AP16-AQ16</f>
        <v>0</v>
      </c>
      <c r="AS16" s="69">
        <f>AM16*3+AO16*1</f>
        <v>0</v>
      </c>
      <c r="AT16" s="75">
        <v>1</v>
      </c>
      <c r="BJ16" s="76"/>
      <c r="BK16" s="76"/>
      <c r="BL16" s="76"/>
      <c r="BM16" s="76"/>
      <c r="BN16" s="76"/>
      <c r="BO16" s="76"/>
      <c r="BP16" s="76"/>
    </row>
    <row r="17" spans="3:68" s="1" customFormat="1" ht="12.75" customHeight="1">
      <c r="C17" s="9">
        <v>2</v>
      </c>
      <c r="D17" s="10"/>
      <c r="E17" s="13">
        <f>E16+"０：４０"</f>
        <v>0.5069444444444448</v>
      </c>
      <c r="F17" s="10"/>
      <c r="G17" s="10"/>
      <c r="H17" s="10"/>
      <c r="I17" s="10"/>
      <c r="J17" s="24" t="str">
        <f>'3次リーグ組合せ'!E14</f>
        <v>八百津</v>
      </c>
      <c r="K17" s="24"/>
      <c r="L17" s="24"/>
      <c r="M17" s="24"/>
      <c r="N17" s="24"/>
      <c r="O17" s="24"/>
      <c r="P17" s="24"/>
      <c r="Q17" s="31"/>
      <c r="R17" s="35"/>
      <c r="S17" s="36"/>
      <c r="T17" s="424" t="s">
        <v>149</v>
      </c>
      <c r="U17" s="36"/>
      <c r="V17" s="35"/>
      <c r="W17" s="29" t="str">
        <f>'3次リーグ組合せ'!E17</f>
        <v>白鳥</v>
      </c>
      <c r="X17" s="29"/>
      <c r="Y17" s="29"/>
      <c r="Z17" s="29"/>
      <c r="AA17" s="29"/>
      <c r="AB17" s="29"/>
      <c r="AC17" s="29"/>
      <c r="AD17" s="55" t="str">
        <f>J16</f>
        <v>関さくら</v>
      </c>
      <c r="AE17" s="56"/>
      <c r="AF17" s="56"/>
      <c r="AG17" s="56"/>
      <c r="AH17" s="56"/>
      <c r="AI17" s="70"/>
      <c r="AL17" s="1" t="str">
        <f>J16</f>
        <v>関さくら</v>
      </c>
      <c r="AM17" s="69">
        <v>0</v>
      </c>
      <c r="AN17" s="69">
        <v>0</v>
      </c>
      <c r="AO17" s="69">
        <v>0</v>
      </c>
      <c r="AP17" s="69">
        <f>S16+S18+U21</f>
        <v>0</v>
      </c>
      <c r="AQ17" s="69">
        <f>U16+U18+S21</f>
        <v>0</v>
      </c>
      <c r="AR17" s="69">
        <f>AP17-AQ17</f>
        <v>0</v>
      </c>
      <c r="AS17" s="69">
        <f>AM17*3+AO17*1</f>
        <v>0</v>
      </c>
      <c r="AT17" s="75">
        <v>2</v>
      </c>
      <c r="BJ17" s="76"/>
      <c r="BK17" s="76"/>
      <c r="BL17" s="76"/>
      <c r="BM17" s="76"/>
      <c r="BN17" s="76"/>
      <c r="BO17" s="76"/>
      <c r="BP17" s="76"/>
    </row>
    <row r="18" spans="3:68" s="1" customFormat="1" ht="13.5" customHeight="1">
      <c r="C18" s="9">
        <v>3</v>
      </c>
      <c r="D18" s="10"/>
      <c r="E18" s="13">
        <f>E17+"１：００"</f>
        <v>0.5486111111111114</v>
      </c>
      <c r="F18" s="10"/>
      <c r="G18" s="10"/>
      <c r="H18" s="10"/>
      <c r="I18" s="10"/>
      <c r="J18" s="25" t="str">
        <f>J16</f>
        <v>関さくら</v>
      </c>
      <c r="K18" s="25"/>
      <c r="L18" s="25"/>
      <c r="M18" s="25"/>
      <c r="N18" s="25"/>
      <c r="O18" s="25"/>
      <c r="P18" s="25"/>
      <c r="Q18" s="37"/>
      <c r="R18" s="35"/>
      <c r="S18" s="36"/>
      <c r="T18" s="424" t="s">
        <v>149</v>
      </c>
      <c r="U18" s="36"/>
      <c r="V18" s="35"/>
      <c r="W18" s="34" t="str">
        <f>W17</f>
        <v>白鳥</v>
      </c>
      <c r="X18" s="34"/>
      <c r="Y18" s="34"/>
      <c r="Z18" s="34"/>
      <c r="AA18" s="34"/>
      <c r="AB18" s="34"/>
      <c r="AC18" s="34"/>
      <c r="AD18" s="55" t="str">
        <f>W16</f>
        <v>太田</v>
      </c>
      <c r="AE18" s="56"/>
      <c r="AF18" s="56"/>
      <c r="AG18" s="56"/>
      <c r="AH18" s="56"/>
      <c r="AI18" s="70"/>
      <c r="AL18" s="1" t="str">
        <f>W16</f>
        <v>太田</v>
      </c>
      <c r="AM18" s="69">
        <v>0</v>
      </c>
      <c r="AN18" s="69">
        <v>0</v>
      </c>
      <c r="AO18" s="69">
        <v>0</v>
      </c>
      <c r="AP18" s="69">
        <f>U16+U19+S20</f>
        <v>0</v>
      </c>
      <c r="AQ18" s="69">
        <f>S16+S19+U20</f>
        <v>0</v>
      </c>
      <c r="AR18" s="69">
        <f>AP18-AQ18</f>
        <v>0</v>
      </c>
      <c r="AS18" s="69">
        <f>AM18*3+AO18*1</f>
        <v>0</v>
      </c>
      <c r="AT18" s="75">
        <v>3</v>
      </c>
      <c r="BJ18" s="76"/>
      <c r="BK18" s="76"/>
      <c r="BL18" s="76"/>
      <c r="BM18" s="76"/>
      <c r="BN18" s="76"/>
      <c r="BO18" s="76"/>
      <c r="BP18" s="76"/>
    </row>
    <row r="19" spans="3:68" s="1" customFormat="1" ht="13.5" customHeight="1">
      <c r="C19" s="9">
        <v>4</v>
      </c>
      <c r="D19" s="10"/>
      <c r="E19" s="14">
        <f>E18+"０：４０"</f>
        <v>0.5763888888888892</v>
      </c>
      <c r="F19" s="15"/>
      <c r="G19" s="15"/>
      <c r="H19" s="15"/>
      <c r="I19" s="15"/>
      <c r="J19" s="26" t="str">
        <f>J17</f>
        <v>八百津</v>
      </c>
      <c r="K19" s="26"/>
      <c r="L19" s="26"/>
      <c r="M19" s="26"/>
      <c r="N19" s="26"/>
      <c r="O19" s="26"/>
      <c r="P19" s="26"/>
      <c r="Q19" s="38"/>
      <c r="R19" s="32"/>
      <c r="S19" s="33"/>
      <c r="T19" s="423" t="s">
        <v>149</v>
      </c>
      <c r="U19" s="33"/>
      <c r="V19" s="32"/>
      <c r="W19" s="29" t="str">
        <f>W16</f>
        <v>太田</v>
      </c>
      <c r="X19" s="29"/>
      <c r="Y19" s="29"/>
      <c r="Z19" s="29"/>
      <c r="AA19" s="29"/>
      <c r="AB19" s="29"/>
      <c r="AC19" s="29"/>
      <c r="AD19" s="57" t="str">
        <f>J18</f>
        <v>関さくら</v>
      </c>
      <c r="AE19" s="58"/>
      <c r="AF19" s="58"/>
      <c r="AG19" s="58"/>
      <c r="AH19" s="58"/>
      <c r="AI19" s="71"/>
      <c r="AL19" s="1" t="str">
        <f>W17</f>
        <v>白鳥</v>
      </c>
      <c r="AM19" s="69">
        <v>0</v>
      </c>
      <c r="AN19" s="69">
        <v>0</v>
      </c>
      <c r="AO19" s="69">
        <v>0</v>
      </c>
      <c r="AP19" s="69">
        <f>U17+U18+U20</f>
        <v>0</v>
      </c>
      <c r="AQ19" s="69">
        <f>S17+S18+S20</f>
        <v>0</v>
      </c>
      <c r="AR19" s="69">
        <f>AP19-AQ19</f>
        <v>0</v>
      </c>
      <c r="AS19" s="69">
        <f>AM19*3+AO19*1</f>
        <v>0</v>
      </c>
      <c r="AT19" s="75">
        <v>4</v>
      </c>
      <c r="BJ19" s="76"/>
      <c r="BK19" s="76"/>
      <c r="BL19" s="76"/>
      <c r="BM19" s="76"/>
      <c r="BN19" s="76"/>
      <c r="BO19" s="76"/>
      <c r="BP19" s="76"/>
    </row>
    <row r="20" spans="3:68" s="1" customFormat="1" ht="13.5" customHeight="1">
      <c r="C20" s="9">
        <v>5</v>
      </c>
      <c r="D20" s="10"/>
      <c r="E20" s="13">
        <f>E19+"１：００"</f>
        <v>0.6180555555555558</v>
      </c>
      <c r="F20" s="10"/>
      <c r="G20" s="10"/>
      <c r="H20" s="10"/>
      <c r="I20" s="10"/>
      <c r="J20" s="25" t="str">
        <f>W19</f>
        <v>太田</v>
      </c>
      <c r="K20" s="25"/>
      <c r="L20" s="25"/>
      <c r="M20" s="25"/>
      <c r="N20" s="25"/>
      <c r="O20" s="25"/>
      <c r="P20" s="25"/>
      <c r="Q20" s="37"/>
      <c r="R20" s="35"/>
      <c r="S20" s="36"/>
      <c r="T20" s="424" t="s">
        <v>149</v>
      </c>
      <c r="U20" s="36"/>
      <c r="V20" s="35"/>
      <c r="W20" s="34" t="str">
        <f>W18</f>
        <v>白鳥</v>
      </c>
      <c r="X20" s="34"/>
      <c r="Y20" s="34"/>
      <c r="Z20" s="34"/>
      <c r="AA20" s="34"/>
      <c r="AB20" s="34"/>
      <c r="AC20" s="34"/>
      <c r="AD20" s="55" t="str">
        <f>J21</f>
        <v>八百津</v>
      </c>
      <c r="AE20" s="56"/>
      <c r="AF20" s="56"/>
      <c r="AG20" s="56"/>
      <c r="AH20" s="56"/>
      <c r="AI20" s="70"/>
      <c r="BJ20" s="76"/>
      <c r="BK20" s="76"/>
      <c r="BL20" s="76"/>
      <c r="BM20" s="76"/>
      <c r="BN20" s="76"/>
      <c r="BO20" s="76"/>
      <c r="BP20" s="76"/>
    </row>
    <row r="21" spans="3:68" s="1" customFormat="1" ht="13.5" customHeight="1">
      <c r="C21" s="16">
        <v>6</v>
      </c>
      <c r="D21" s="17"/>
      <c r="E21" s="18">
        <f>E20+"０：４０"</f>
        <v>0.6458333333333336</v>
      </c>
      <c r="F21" s="19"/>
      <c r="G21" s="19"/>
      <c r="H21" s="19"/>
      <c r="I21" s="19"/>
      <c r="J21" s="27" t="str">
        <f>J19</f>
        <v>八百津</v>
      </c>
      <c r="K21" s="27"/>
      <c r="L21" s="27"/>
      <c r="M21" s="27"/>
      <c r="N21" s="27"/>
      <c r="O21" s="27"/>
      <c r="P21" s="27"/>
      <c r="Q21" s="39"/>
      <c r="R21" s="40"/>
      <c r="S21" s="41"/>
      <c r="T21" s="425" t="s">
        <v>149</v>
      </c>
      <c r="U21" s="41"/>
      <c r="V21" s="40"/>
      <c r="W21" s="42" t="str">
        <f>J18</f>
        <v>関さくら</v>
      </c>
      <c r="X21" s="42"/>
      <c r="Y21" s="42"/>
      <c r="Z21" s="42"/>
      <c r="AA21" s="42"/>
      <c r="AB21" s="42"/>
      <c r="AC21" s="42"/>
      <c r="AD21" s="59" t="str">
        <f>W20</f>
        <v>白鳥</v>
      </c>
      <c r="AE21" s="60"/>
      <c r="AF21" s="60"/>
      <c r="AG21" s="60"/>
      <c r="AH21" s="60"/>
      <c r="AI21" s="72"/>
      <c r="BJ21" s="76"/>
      <c r="BK21" s="76"/>
      <c r="BL21" s="76"/>
      <c r="BM21" s="76"/>
      <c r="BN21" s="76"/>
      <c r="BO21" s="76"/>
      <c r="BP21" s="76"/>
    </row>
    <row r="22" spans="1:68" ht="12.75" customHeight="1">
      <c r="A22" s="1"/>
      <c r="BJ22" s="76"/>
      <c r="BK22" s="76"/>
      <c r="BL22" s="76"/>
      <c r="BM22" s="76"/>
      <c r="BN22" s="76"/>
      <c r="BO22" s="76"/>
      <c r="BP22" s="76"/>
    </row>
    <row r="23" spans="3:15" ht="13.5">
      <c r="C23" t="s">
        <v>292</v>
      </c>
      <c r="K23" s="28"/>
      <c r="L23" s="28"/>
      <c r="M23" s="28"/>
      <c r="N23" s="28"/>
      <c r="O23" s="28"/>
    </row>
    <row r="24" spans="7:46" ht="13.5">
      <c r="G24" s="5">
        <f>'リーグ３次'!X6</f>
        <v>44913</v>
      </c>
      <c r="H24" s="6"/>
      <c r="I24" s="6"/>
      <c r="J24" s="6"/>
      <c r="K24" s="6"/>
      <c r="L24" s="6"/>
      <c r="R24" s="30">
        <f>'リーグ３次'!X5</f>
        <v>4</v>
      </c>
      <c r="S24" s="30"/>
      <c r="T24" s="30"/>
      <c r="U24" s="30"/>
      <c r="V24" s="30"/>
      <c r="W24" t="s">
        <v>55</v>
      </c>
      <c r="AD24" s="49">
        <f>'リーグ３次'!X7</f>
        <v>0.520833333333333</v>
      </c>
      <c r="AE24" s="50"/>
      <c r="AF24" s="50"/>
      <c r="AG24" s="50"/>
      <c r="AH24" s="50"/>
      <c r="AL24" s="1"/>
      <c r="AM24" s="65" t="s">
        <v>137</v>
      </c>
      <c r="AN24" s="66" t="s">
        <v>138</v>
      </c>
      <c r="AO24" s="66" t="s">
        <v>139</v>
      </c>
      <c r="AP24" s="66" t="s">
        <v>140</v>
      </c>
      <c r="AQ24" s="66" t="s">
        <v>141</v>
      </c>
      <c r="AR24" s="66" t="s">
        <v>142</v>
      </c>
      <c r="AS24" s="66" t="s">
        <v>143</v>
      </c>
      <c r="AT24" s="66" t="s">
        <v>144</v>
      </c>
    </row>
    <row r="25" spans="3:35" s="1" customFormat="1" ht="13.5">
      <c r="C25" s="7" t="s">
        <v>145</v>
      </c>
      <c r="D25" s="8"/>
      <c r="E25" s="8" t="s">
        <v>146</v>
      </c>
      <c r="F25" s="8"/>
      <c r="G25" s="8"/>
      <c r="H25" s="8"/>
      <c r="I25" s="8"/>
      <c r="J25" s="8" t="s">
        <v>147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61" t="s">
        <v>148</v>
      </c>
      <c r="AE25" s="62"/>
      <c r="AF25" s="62"/>
      <c r="AG25" s="62"/>
      <c r="AH25" s="62"/>
      <c r="AI25" s="73"/>
    </row>
    <row r="26" spans="3:46" s="1" customFormat="1" ht="13.5">
      <c r="C26" s="9">
        <v>1</v>
      </c>
      <c r="D26" s="10"/>
      <c r="E26" s="11">
        <f>AD24</f>
        <v>0.520833333333333</v>
      </c>
      <c r="F26" s="12"/>
      <c r="G26" s="12"/>
      <c r="H26" s="12"/>
      <c r="I26" s="12"/>
      <c r="J26" s="24" t="str">
        <f>'リーグ３次'!X9</f>
        <v>武儀</v>
      </c>
      <c r="K26" s="24"/>
      <c r="L26" s="24"/>
      <c r="M26" s="24"/>
      <c r="N26" s="24"/>
      <c r="O26" s="24"/>
      <c r="P26" s="24"/>
      <c r="Q26" s="31"/>
      <c r="R26" s="32"/>
      <c r="S26" s="43"/>
      <c r="T26" s="423" t="s">
        <v>149</v>
      </c>
      <c r="U26" s="43"/>
      <c r="V26" s="32"/>
      <c r="W26" s="29" t="str">
        <f>'リーグ３次'!Z9</f>
        <v>今渡</v>
      </c>
      <c r="X26" s="29"/>
      <c r="Y26" s="29"/>
      <c r="Z26" s="29"/>
      <c r="AA26" s="29"/>
      <c r="AB26" s="29"/>
      <c r="AC26" s="29"/>
      <c r="AD26" s="55" t="str">
        <f>'リーグ３次'!Y9</f>
        <v>安桜</v>
      </c>
      <c r="AE26" s="56"/>
      <c r="AF26" s="56"/>
      <c r="AG26" s="56"/>
      <c r="AH26" s="56"/>
      <c r="AI26" s="70"/>
      <c r="AL26" s="1" t="str">
        <f>AD27</f>
        <v>武儀</v>
      </c>
      <c r="AM26" s="69">
        <v>0</v>
      </c>
      <c r="AN26" s="69">
        <v>0</v>
      </c>
      <c r="AO26" s="69">
        <v>0</v>
      </c>
      <c r="AP26" s="69">
        <f>S26+S28</f>
        <v>0</v>
      </c>
      <c r="AQ26" s="69">
        <f>U26+U28</f>
        <v>0</v>
      </c>
      <c r="AR26" s="69">
        <f>AP26-AQ26</f>
        <v>0</v>
      </c>
      <c r="AS26" s="69">
        <f>AM26*3+AO26*1</f>
        <v>0</v>
      </c>
      <c r="AT26" s="75">
        <v>1</v>
      </c>
    </row>
    <row r="27" spans="3:46" s="1" customFormat="1" ht="13.5">
      <c r="C27" s="9">
        <v>2</v>
      </c>
      <c r="D27" s="10"/>
      <c r="E27" s="13">
        <f>E26+"０：６０"</f>
        <v>0.5624999999999997</v>
      </c>
      <c r="F27" s="10"/>
      <c r="G27" s="10"/>
      <c r="H27" s="10"/>
      <c r="I27" s="10"/>
      <c r="J27" s="25" t="str">
        <f>AD26</f>
        <v>安桜</v>
      </c>
      <c r="K27" s="25"/>
      <c r="L27" s="25"/>
      <c r="M27" s="25"/>
      <c r="N27" s="25"/>
      <c r="O27" s="25"/>
      <c r="P27" s="25"/>
      <c r="Q27" s="37"/>
      <c r="R27" s="35"/>
      <c r="S27" s="44"/>
      <c r="T27" s="424" t="s">
        <v>149</v>
      </c>
      <c r="U27" s="44"/>
      <c r="V27" s="35"/>
      <c r="W27" s="34" t="str">
        <f>W26</f>
        <v>今渡</v>
      </c>
      <c r="X27" s="34"/>
      <c r="Y27" s="34"/>
      <c r="Z27" s="34"/>
      <c r="AA27" s="34"/>
      <c r="AB27" s="34"/>
      <c r="AC27" s="34"/>
      <c r="AD27" s="55" t="str">
        <f>J26</f>
        <v>武儀</v>
      </c>
      <c r="AE27" s="56"/>
      <c r="AF27" s="56"/>
      <c r="AG27" s="56"/>
      <c r="AH27" s="56"/>
      <c r="AI27" s="70"/>
      <c r="AL27" s="1" t="str">
        <f>AD26</f>
        <v>安桜</v>
      </c>
      <c r="AM27" s="69">
        <v>0</v>
      </c>
      <c r="AN27" s="69">
        <v>0</v>
      </c>
      <c r="AO27" s="69">
        <v>0</v>
      </c>
      <c r="AP27" s="69">
        <f>S27+U28</f>
        <v>0</v>
      </c>
      <c r="AQ27" s="69">
        <f>S28+U27</f>
        <v>0</v>
      </c>
      <c r="AR27" s="69">
        <f>AP27-AQ27</f>
        <v>0</v>
      </c>
      <c r="AS27" s="69">
        <f>AM27*3+AO27*1</f>
        <v>0</v>
      </c>
      <c r="AT27" s="75">
        <v>2</v>
      </c>
    </row>
    <row r="28" spans="3:46" s="1" customFormat="1" ht="13.5">
      <c r="C28" s="16">
        <v>3</v>
      </c>
      <c r="D28" s="17"/>
      <c r="E28" s="20">
        <f>E27+"０：６０"</f>
        <v>0.6041666666666663</v>
      </c>
      <c r="F28" s="17"/>
      <c r="G28" s="17"/>
      <c r="H28" s="17"/>
      <c r="I28" s="17"/>
      <c r="J28" s="27" t="str">
        <f>J26</f>
        <v>武儀</v>
      </c>
      <c r="K28" s="27"/>
      <c r="L28" s="27"/>
      <c r="M28" s="27"/>
      <c r="N28" s="27"/>
      <c r="O28" s="27"/>
      <c r="P28" s="27"/>
      <c r="Q28" s="39"/>
      <c r="R28" s="40"/>
      <c r="S28" s="45"/>
      <c r="T28" s="425" t="s">
        <v>149</v>
      </c>
      <c r="U28" s="45"/>
      <c r="V28" s="40"/>
      <c r="W28" s="42" t="str">
        <f>AD26</f>
        <v>安桜</v>
      </c>
      <c r="X28" s="42"/>
      <c r="Y28" s="42"/>
      <c r="Z28" s="42"/>
      <c r="AA28" s="42"/>
      <c r="AB28" s="42"/>
      <c r="AC28" s="42"/>
      <c r="AD28" s="63" t="str">
        <f>W26</f>
        <v>今渡</v>
      </c>
      <c r="AE28" s="64"/>
      <c r="AF28" s="64"/>
      <c r="AG28" s="64"/>
      <c r="AH28" s="64"/>
      <c r="AI28" s="74"/>
      <c r="AL28" s="1" t="str">
        <f>AD28</f>
        <v>今渡</v>
      </c>
      <c r="AM28" s="69">
        <v>0</v>
      </c>
      <c r="AN28" s="69">
        <v>0</v>
      </c>
      <c r="AO28" s="69">
        <v>0</v>
      </c>
      <c r="AP28" s="69">
        <f>U26+U27</f>
        <v>0</v>
      </c>
      <c r="AQ28" s="69">
        <f>S26+S27</f>
        <v>0</v>
      </c>
      <c r="AR28" s="69">
        <f>AP28-AQ28</f>
        <v>0</v>
      </c>
      <c r="AS28" s="69">
        <f>AM28*3+AO28*1</f>
        <v>0</v>
      </c>
      <c r="AT28" s="75">
        <v>3</v>
      </c>
    </row>
    <row r="29" spans="2:45" s="1" customFormat="1" ht="13.5">
      <c r="B29" s="21"/>
      <c r="C29" s="21"/>
      <c r="D29" s="22"/>
      <c r="E29" s="21"/>
      <c r="F29" s="21"/>
      <c r="G29" s="21"/>
      <c r="H29" s="21"/>
      <c r="I29" s="29"/>
      <c r="J29" s="29"/>
      <c r="K29" s="29"/>
      <c r="L29" s="29"/>
      <c r="M29" s="29"/>
      <c r="N29" s="29"/>
      <c r="O29" s="29"/>
      <c r="P29" s="29"/>
      <c r="Q29" s="46"/>
      <c r="R29" s="47"/>
      <c r="S29" s="46"/>
      <c r="T29" s="47"/>
      <c r="U29" s="46"/>
      <c r="V29" s="29"/>
      <c r="W29" s="29"/>
      <c r="X29" s="29"/>
      <c r="Y29" s="29"/>
      <c r="Z29" s="29"/>
      <c r="AA29" s="29"/>
      <c r="AB29" s="29"/>
      <c r="AC29" s="58"/>
      <c r="AD29" s="58"/>
      <c r="AE29" s="58"/>
      <c r="AF29" s="58"/>
      <c r="AG29" s="58"/>
      <c r="AH29" s="58"/>
      <c r="AI29" s="58"/>
      <c r="AL29" s="69"/>
      <c r="AM29" s="69"/>
      <c r="AN29" s="69"/>
      <c r="AO29" s="69"/>
      <c r="AP29" s="69"/>
      <c r="AQ29" s="69"/>
      <c r="AR29" s="69"/>
      <c r="AS29" s="75"/>
    </row>
    <row r="30" spans="3:15" ht="13.5">
      <c r="C30" t="s">
        <v>293</v>
      </c>
      <c r="K30" s="28"/>
      <c r="L30" s="28"/>
      <c r="M30" s="28"/>
      <c r="N30" s="28"/>
      <c r="O30" s="28"/>
    </row>
    <row r="31" spans="7:46" ht="13.5">
      <c r="G31" s="5">
        <f>'リーグ３次'!AA6</f>
        <v>44913</v>
      </c>
      <c r="H31" s="6"/>
      <c r="I31" s="6"/>
      <c r="J31" s="6"/>
      <c r="K31" s="6"/>
      <c r="L31" s="6"/>
      <c r="R31" s="30">
        <f>'リーグ３次'!AA5</f>
        <v>5</v>
      </c>
      <c r="S31" s="30"/>
      <c r="T31" s="30"/>
      <c r="U31" s="30"/>
      <c r="V31" s="30"/>
      <c r="W31" t="s">
        <v>55</v>
      </c>
      <c r="AD31" s="49">
        <f>'リーグ３次'!AA7</f>
        <v>0.5625</v>
      </c>
      <c r="AE31" s="50"/>
      <c r="AF31" s="50"/>
      <c r="AG31" s="50"/>
      <c r="AH31" s="50"/>
      <c r="AL31" s="1"/>
      <c r="AM31" s="65" t="s">
        <v>137</v>
      </c>
      <c r="AN31" s="66" t="s">
        <v>138</v>
      </c>
      <c r="AO31" s="66" t="s">
        <v>139</v>
      </c>
      <c r="AP31" s="66" t="s">
        <v>140</v>
      </c>
      <c r="AQ31" s="66" t="s">
        <v>141</v>
      </c>
      <c r="AR31" s="66" t="s">
        <v>142</v>
      </c>
      <c r="AS31" s="66" t="s">
        <v>143</v>
      </c>
      <c r="AT31" s="66" t="s">
        <v>144</v>
      </c>
    </row>
    <row r="32" spans="3:35" s="1" customFormat="1" ht="13.5">
      <c r="C32" s="7" t="s">
        <v>145</v>
      </c>
      <c r="D32" s="8"/>
      <c r="E32" s="8" t="s">
        <v>146</v>
      </c>
      <c r="F32" s="8"/>
      <c r="G32" s="8"/>
      <c r="H32" s="8"/>
      <c r="I32" s="8"/>
      <c r="J32" s="8" t="s">
        <v>147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61" t="s">
        <v>148</v>
      </c>
      <c r="AE32" s="62"/>
      <c r="AF32" s="62"/>
      <c r="AG32" s="62"/>
      <c r="AH32" s="62"/>
      <c r="AI32" s="73"/>
    </row>
    <row r="33" spans="3:46" s="1" customFormat="1" ht="13.5">
      <c r="C33" s="9">
        <v>1</v>
      </c>
      <c r="D33" s="10"/>
      <c r="E33" s="11">
        <f>AD31</f>
        <v>0.5625</v>
      </c>
      <c r="F33" s="12"/>
      <c r="G33" s="12"/>
      <c r="H33" s="12"/>
      <c r="I33" s="12"/>
      <c r="J33" s="24" t="str">
        <f>'リーグ３次'!AA9</f>
        <v>郡上八幡</v>
      </c>
      <c r="K33" s="24"/>
      <c r="L33" s="24"/>
      <c r="M33" s="24"/>
      <c r="N33" s="24"/>
      <c r="O33" s="24"/>
      <c r="P33" s="24"/>
      <c r="Q33" s="31"/>
      <c r="R33" s="32"/>
      <c r="S33" s="43"/>
      <c r="T33" s="423" t="s">
        <v>149</v>
      </c>
      <c r="U33" s="43"/>
      <c r="V33" s="32"/>
      <c r="W33" s="29" t="str">
        <f>'リーグ３次'!AC9</f>
        <v>加茂野</v>
      </c>
      <c r="X33" s="29"/>
      <c r="Y33" s="29"/>
      <c r="Z33" s="29"/>
      <c r="AA33" s="29"/>
      <c r="AB33" s="29"/>
      <c r="AC33" s="29"/>
      <c r="AD33" s="55" t="str">
        <f>'リーグ３次'!AB9</f>
        <v>下有知</v>
      </c>
      <c r="AE33" s="56"/>
      <c r="AF33" s="56"/>
      <c r="AG33" s="56"/>
      <c r="AH33" s="56"/>
      <c r="AI33" s="70"/>
      <c r="AL33" s="1" t="str">
        <f>AD34</f>
        <v>郡上八幡</v>
      </c>
      <c r="AM33" s="69">
        <v>0</v>
      </c>
      <c r="AN33" s="69">
        <v>0</v>
      </c>
      <c r="AO33" s="69">
        <v>0</v>
      </c>
      <c r="AP33" s="69">
        <f>S33+S35</f>
        <v>0</v>
      </c>
      <c r="AQ33" s="69">
        <f>U33+U35</f>
        <v>0</v>
      </c>
      <c r="AR33" s="69">
        <f>AP33-AQ33</f>
        <v>0</v>
      </c>
      <c r="AS33" s="69">
        <f>AM33*3+AO33*1</f>
        <v>0</v>
      </c>
      <c r="AT33" s="75">
        <v>1</v>
      </c>
    </row>
    <row r="34" spans="3:46" s="1" customFormat="1" ht="13.5">
      <c r="C34" s="9">
        <v>2</v>
      </c>
      <c r="D34" s="10"/>
      <c r="E34" s="13">
        <f>E33+"０：６０"</f>
        <v>0.6041666666666666</v>
      </c>
      <c r="F34" s="10"/>
      <c r="G34" s="10"/>
      <c r="H34" s="10"/>
      <c r="I34" s="10"/>
      <c r="J34" s="25" t="str">
        <f>AD33</f>
        <v>下有知</v>
      </c>
      <c r="K34" s="25"/>
      <c r="L34" s="25"/>
      <c r="M34" s="25"/>
      <c r="N34" s="25"/>
      <c r="O34" s="25"/>
      <c r="P34" s="25"/>
      <c r="Q34" s="37"/>
      <c r="R34" s="35"/>
      <c r="S34" s="44"/>
      <c r="T34" s="424" t="s">
        <v>149</v>
      </c>
      <c r="U34" s="44"/>
      <c r="V34" s="35"/>
      <c r="W34" s="34" t="str">
        <f>W33</f>
        <v>加茂野</v>
      </c>
      <c r="X34" s="34"/>
      <c r="Y34" s="34"/>
      <c r="Z34" s="34"/>
      <c r="AA34" s="34"/>
      <c r="AB34" s="34"/>
      <c r="AC34" s="34"/>
      <c r="AD34" s="55" t="str">
        <f>J33</f>
        <v>郡上八幡</v>
      </c>
      <c r="AE34" s="56"/>
      <c r="AF34" s="56"/>
      <c r="AG34" s="56"/>
      <c r="AH34" s="56"/>
      <c r="AI34" s="70"/>
      <c r="AL34" s="1" t="str">
        <f>AD33</f>
        <v>下有知</v>
      </c>
      <c r="AM34" s="69">
        <v>0</v>
      </c>
      <c r="AN34" s="69">
        <v>0</v>
      </c>
      <c r="AO34" s="69">
        <v>0</v>
      </c>
      <c r="AP34" s="69">
        <f>S34+U35</f>
        <v>0</v>
      </c>
      <c r="AQ34" s="69">
        <f>S35+U34</f>
        <v>0</v>
      </c>
      <c r="AR34" s="69">
        <f>AP34-AQ34</f>
        <v>0</v>
      </c>
      <c r="AS34" s="69">
        <f>AM34*3+AO34*1</f>
        <v>0</v>
      </c>
      <c r="AT34" s="75">
        <v>2</v>
      </c>
    </row>
    <row r="35" spans="3:46" s="1" customFormat="1" ht="13.5">
      <c r="C35" s="16">
        <v>3</v>
      </c>
      <c r="D35" s="17"/>
      <c r="E35" s="20">
        <f>E34+"０：６０"</f>
        <v>0.6458333333333333</v>
      </c>
      <c r="F35" s="17"/>
      <c r="G35" s="17"/>
      <c r="H35" s="17"/>
      <c r="I35" s="17"/>
      <c r="J35" s="27" t="str">
        <f>J33</f>
        <v>郡上八幡</v>
      </c>
      <c r="K35" s="27"/>
      <c r="L35" s="27"/>
      <c r="M35" s="27"/>
      <c r="N35" s="27"/>
      <c r="O35" s="27"/>
      <c r="P35" s="27"/>
      <c r="Q35" s="39"/>
      <c r="R35" s="40"/>
      <c r="S35" s="45"/>
      <c r="T35" s="425" t="s">
        <v>149</v>
      </c>
      <c r="U35" s="45"/>
      <c r="V35" s="40"/>
      <c r="W35" s="42" t="str">
        <f>AD33</f>
        <v>下有知</v>
      </c>
      <c r="X35" s="42"/>
      <c r="Y35" s="42"/>
      <c r="Z35" s="42"/>
      <c r="AA35" s="42"/>
      <c r="AB35" s="42"/>
      <c r="AC35" s="42"/>
      <c r="AD35" s="63" t="str">
        <f>W33</f>
        <v>加茂野</v>
      </c>
      <c r="AE35" s="64"/>
      <c r="AF35" s="64"/>
      <c r="AG35" s="64"/>
      <c r="AH35" s="64"/>
      <c r="AI35" s="74"/>
      <c r="AL35" s="1" t="str">
        <f>AD35</f>
        <v>加茂野</v>
      </c>
      <c r="AM35" s="69">
        <v>0</v>
      </c>
      <c r="AN35" s="69">
        <v>0</v>
      </c>
      <c r="AO35" s="69">
        <v>0</v>
      </c>
      <c r="AP35" s="69">
        <f>U33+U34</f>
        <v>0</v>
      </c>
      <c r="AQ35" s="69">
        <f>S33+S34</f>
        <v>0</v>
      </c>
      <c r="AR35" s="69">
        <f>AP35-AQ35</f>
        <v>0</v>
      </c>
      <c r="AS35" s="69">
        <f>AM35*3+AO35*1</f>
        <v>0</v>
      </c>
      <c r="AT35" s="75">
        <v>3</v>
      </c>
    </row>
    <row r="36" spans="2:45" s="1" customFormat="1" ht="13.5">
      <c r="B36" s="21"/>
      <c r="C36" s="21"/>
      <c r="D36" s="22"/>
      <c r="E36" s="21"/>
      <c r="F36" s="21"/>
      <c r="G36" s="21"/>
      <c r="H36" s="21"/>
      <c r="I36" s="29"/>
      <c r="J36" s="29"/>
      <c r="K36" s="29"/>
      <c r="L36" s="29"/>
      <c r="M36" s="29"/>
      <c r="N36" s="29"/>
      <c r="O36" s="29"/>
      <c r="P36" s="29"/>
      <c r="Q36" s="46"/>
      <c r="R36" s="47"/>
      <c r="S36" s="46"/>
      <c r="T36" s="47"/>
      <c r="U36" s="46"/>
      <c r="V36" s="29"/>
      <c r="W36" s="29"/>
      <c r="X36" s="29"/>
      <c r="Y36" s="29"/>
      <c r="Z36" s="29"/>
      <c r="AA36" s="29"/>
      <c r="AB36" s="29"/>
      <c r="AC36" s="58"/>
      <c r="AD36" s="58"/>
      <c r="AE36" s="58"/>
      <c r="AF36" s="58"/>
      <c r="AG36" s="58"/>
      <c r="AH36" s="58"/>
      <c r="AI36" s="58"/>
      <c r="AL36" s="69"/>
      <c r="AM36" s="69"/>
      <c r="AN36" s="69"/>
      <c r="AO36" s="69"/>
      <c r="AP36" s="69"/>
      <c r="AQ36" s="69"/>
      <c r="AR36" s="69"/>
      <c r="AS36" s="75"/>
    </row>
    <row r="37" spans="3:15" ht="13.5">
      <c r="C37" t="s">
        <v>294</v>
      </c>
      <c r="K37" s="28"/>
      <c r="L37" s="28"/>
      <c r="M37" s="28"/>
      <c r="N37" s="28"/>
      <c r="O37" s="28"/>
    </row>
    <row r="38" spans="7:46" ht="13.5">
      <c r="G38" s="5">
        <f>'リーグ３次'!AD6</f>
        <v>44913</v>
      </c>
      <c r="H38" s="6"/>
      <c r="I38" s="6"/>
      <c r="J38" s="6"/>
      <c r="K38" s="6"/>
      <c r="L38" s="6"/>
      <c r="R38" s="30">
        <f>'リーグ３次'!AD5</f>
        <v>6</v>
      </c>
      <c r="S38" s="30"/>
      <c r="T38" s="30"/>
      <c r="U38" s="30"/>
      <c r="V38" s="30"/>
      <c r="W38" t="s">
        <v>55</v>
      </c>
      <c r="AD38" s="49">
        <f>'リーグ３次'!AD7</f>
        <v>0.6041666666666666</v>
      </c>
      <c r="AE38" s="50"/>
      <c r="AF38" s="50"/>
      <c r="AG38" s="50"/>
      <c r="AH38" s="50"/>
      <c r="AL38" s="1"/>
      <c r="AM38" s="65" t="s">
        <v>137</v>
      </c>
      <c r="AN38" s="66" t="s">
        <v>138</v>
      </c>
      <c r="AO38" s="66" t="s">
        <v>139</v>
      </c>
      <c r="AP38" s="66" t="s">
        <v>140</v>
      </c>
      <c r="AQ38" s="66" t="s">
        <v>141</v>
      </c>
      <c r="AR38" s="66" t="s">
        <v>142</v>
      </c>
      <c r="AS38" s="66" t="s">
        <v>143</v>
      </c>
      <c r="AT38" s="66" t="s">
        <v>144</v>
      </c>
    </row>
    <row r="39" spans="3:35" s="1" customFormat="1" ht="13.5">
      <c r="C39" s="7" t="s">
        <v>145</v>
      </c>
      <c r="D39" s="8"/>
      <c r="E39" s="8" t="s">
        <v>146</v>
      </c>
      <c r="F39" s="8"/>
      <c r="G39" s="8"/>
      <c r="H39" s="8"/>
      <c r="I39" s="8"/>
      <c r="J39" s="8" t="s">
        <v>147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61" t="s">
        <v>148</v>
      </c>
      <c r="AE39" s="62"/>
      <c r="AF39" s="62"/>
      <c r="AG39" s="62"/>
      <c r="AH39" s="62"/>
      <c r="AI39" s="73"/>
    </row>
    <row r="40" spans="3:46" s="1" customFormat="1" ht="13.5">
      <c r="C40" s="9">
        <v>1</v>
      </c>
      <c r="D40" s="10"/>
      <c r="E40" s="11">
        <f>AD38</f>
        <v>0.6041666666666666</v>
      </c>
      <c r="F40" s="12"/>
      <c r="G40" s="12"/>
      <c r="H40" s="12"/>
      <c r="I40" s="12"/>
      <c r="J40" s="24" t="str">
        <f>'リーグ３次'!AD9</f>
        <v>桜ヶ丘ＦＣ</v>
      </c>
      <c r="K40" s="24"/>
      <c r="L40" s="24"/>
      <c r="M40" s="24"/>
      <c r="N40" s="24"/>
      <c r="O40" s="24"/>
      <c r="P40" s="24"/>
      <c r="Q40" s="31"/>
      <c r="R40" s="32"/>
      <c r="S40" s="43"/>
      <c r="T40" s="423" t="s">
        <v>149</v>
      </c>
      <c r="U40" s="43"/>
      <c r="V40" s="32"/>
      <c r="W40" s="29" t="str">
        <f>'リーグ３次'!AF9</f>
        <v>ティグレイ</v>
      </c>
      <c r="X40" s="29"/>
      <c r="Y40" s="29"/>
      <c r="Z40" s="29"/>
      <c r="AA40" s="29"/>
      <c r="AB40" s="29"/>
      <c r="AC40" s="29"/>
      <c r="AD40" s="55" t="str">
        <f>'リーグ３次'!AE9</f>
        <v>美濃</v>
      </c>
      <c r="AE40" s="56"/>
      <c r="AF40" s="56"/>
      <c r="AG40" s="56"/>
      <c r="AH40" s="56"/>
      <c r="AI40" s="70"/>
      <c r="AL40" s="1" t="str">
        <f>AD41</f>
        <v>桜ヶ丘ＦＣ</v>
      </c>
      <c r="AM40" s="69">
        <v>0</v>
      </c>
      <c r="AN40" s="69">
        <v>0</v>
      </c>
      <c r="AO40" s="69">
        <v>0</v>
      </c>
      <c r="AP40" s="69">
        <f>S40+S42</f>
        <v>0</v>
      </c>
      <c r="AQ40" s="69">
        <f>U40+U42</f>
        <v>0</v>
      </c>
      <c r="AR40" s="69">
        <f>AP40-AQ40</f>
        <v>0</v>
      </c>
      <c r="AS40" s="69">
        <f>AM40*3+AO40*1</f>
        <v>0</v>
      </c>
      <c r="AT40" s="75">
        <v>1</v>
      </c>
    </row>
    <row r="41" spans="3:46" s="1" customFormat="1" ht="13.5">
      <c r="C41" s="9">
        <v>2</v>
      </c>
      <c r="D41" s="10"/>
      <c r="E41" s="13">
        <f>E40+"０：６０"</f>
        <v>0.6458333333333333</v>
      </c>
      <c r="F41" s="10"/>
      <c r="G41" s="10"/>
      <c r="H41" s="10"/>
      <c r="I41" s="10"/>
      <c r="J41" s="25" t="str">
        <f>AD40</f>
        <v>美濃</v>
      </c>
      <c r="K41" s="25"/>
      <c r="L41" s="25"/>
      <c r="M41" s="25"/>
      <c r="N41" s="25"/>
      <c r="O41" s="25"/>
      <c r="P41" s="25"/>
      <c r="Q41" s="37"/>
      <c r="R41" s="35"/>
      <c r="S41" s="44"/>
      <c r="T41" s="424" t="s">
        <v>149</v>
      </c>
      <c r="U41" s="44"/>
      <c r="V41" s="35"/>
      <c r="W41" s="34" t="str">
        <f>W40</f>
        <v>ティグレイ</v>
      </c>
      <c r="X41" s="34"/>
      <c r="Y41" s="34"/>
      <c r="Z41" s="34"/>
      <c r="AA41" s="34"/>
      <c r="AB41" s="34"/>
      <c r="AC41" s="34"/>
      <c r="AD41" s="55" t="str">
        <f>J40</f>
        <v>桜ヶ丘ＦＣ</v>
      </c>
      <c r="AE41" s="56"/>
      <c r="AF41" s="56"/>
      <c r="AG41" s="56"/>
      <c r="AH41" s="56"/>
      <c r="AI41" s="70"/>
      <c r="AL41" s="1" t="str">
        <f>AD40</f>
        <v>美濃</v>
      </c>
      <c r="AM41" s="69">
        <v>0</v>
      </c>
      <c r="AN41" s="69">
        <v>0</v>
      </c>
      <c r="AO41" s="69">
        <v>0</v>
      </c>
      <c r="AP41" s="69">
        <f>S41+U42</f>
        <v>0</v>
      </c>
      <c r="AQ41" s="69">
        <f>S42+U41</f>
        <v>0</v>
      </c>
      <c r="AR41" s="69">
        <f>AP41-AQ41</f>
        <v>0</v>
      </c>
      <c r="AS41" s="69">
        <f>AM41*3+AO41*1</f>
        <v>0</v>
      </c>
      <c r="AT41" s="75">
        <v>2</v>
      </c>
    </row>
    <row r="42" spans="3:46" s="1" customFormat="1" ht="13.5">
      <c r="C42" s="16">
        <v>3</v>
      </c>
      <c r="D42" s="17"/>
      <c r="E42" s="20">
        <f>E41+"０：６０"</f>
        <v>0.6874999999999999</v>
      </c>
      <c r="F42" s="17"/>
      <c r="G42" s="17"/>
      <c r="H42" s="17"/>
      <c r="I42" s="17"/>
      <c r="J42" s="27" t="str">
        <f>J40</f>
        <v>桜ヶ丘ＦＣ</v>
      </c>
      <c r="K42" s="27"/>
      <c r="L42" s="27"/>
      <c r="M42" s="27"/>
      <c r="N42" s="27"/>
      <c r="O42" s="27"/>
      <c r="P42" s="27"/>
      <c r="Q42" s="39"/>
      <c r="R42" s="40"/>
      <c r="S42" s="45"/>
      <c r="T42" s="425" t="s">
        <v>149</v>
      </c>
      <c r="U42" s="45"/>
      <c r="V42" s="40"/>
      <c r="W42" s="42" t="str">
        <f>AD40</f>
        <v>美濃</v>
      </c>
      <c r="X42" s="42"/>
      <c r="Y42" s="42"/>
      <c r="Z42" s="42"/>
      <c r="AA42" s="42"/>
      <c r="AB42" s="42"/>
      <c r="AC42" s="42"/>
      <c r="AD42" s="63" t="str">
        <f>W40</f>
        <v>ティグレイ</v>
      </c>
      <c r="AE42" s="64"/>
      <c r="AF42" s="64"/>
      <c r="AG42" s="64"/>
      <c r="AH42" s="64"/>
      <c r="AI42" s="74"/>
      <c r="AL42" s="1" t="str">
        <f>AD42</f>
        <v>ティグレイ</v>
      </c>
      <c r="AM42" s="69">
        <v>0</v>
      </c>
      <c r="AN42" s="69">
        <v>0</v>
      </c>
      <c r="AO42" s="69">
        <v>0</v>
      </c>
      <c r="AP42" s="69">
        <f>U40+U41</f>
        <v>0</v>
      </c>
      <c r="AQ42" s="69">
        <f>S40+S41</f>
        <v>0</v>
      </c>
      <c r="AR42" s="69">
        <f>AP42-AQ42</f>
        <v>0</v>
      </c>
      <c r="AS42" s="69">
        <f>AM42*3+AO42*1</f>
        <v>0</v>
      </c>
      <c r="AT42" s="75">
        <v>3</v>
      </c>
    </row>
    <row r="43" spans="2:45" s="1" customFormat="1" ht="13.5">
      <c r="B43" s="21"/>
      <c r="C43" s="21"/>
      <c r="D43" s="22"/>
      <c r="E43" s="21"/>
      <c r="F43" s="21"/>
      <c r="G43" s="21"/>
      <c r="H43" s="21"/>
      <c r="I43" s="29"/>
      <c r="J43" s="29"/>
      <c r="K43" s="29"/>
      <c r="L43" s="29"/>
      <c r="M43" s="29"/>
      <c r="N43" s="29"/>
      <c r="O43" s="29"/>
      <c r="P43" s="29"/>
      <c r="Q43" s="46"/>
      <c r="R43" s="47"/>
      <c r="S43" s="46"/>
      <c r="T43" s="47"/>
      <c r="U43" s="46"/>
      <c r="V43" s="29"/>
      <c r="W43" s="29"/>
      <c r="X43" s="29"/>
      <c r="Y43" s="29"/>
      <c r="Z43" s="29"/>
      <c r="AA43" s="29"/>
      <c r="AB43" s="29"/>
      <c r="AC43" s="58"/>
      <c r="AD43" s="58"/>
      <c r="AE43" s="58"/>
      <c r="AF43" s="58"/>
      <c r="AG43" s="58"/>
      <c r="AH43" s="58"/>
      <c r="AI43" s="58"/>
      <c r="AL43" s="69"/>
      <c r="AM43" s="69"/>
      <c r="AN43" s="69"/>
      <c r="AO43" s="69"/>
      <c r="AP43" s="69"/>
      <c r="AQ43" s="69"/>
      <c r="AR43" s="69"/>
      <c r="AS43" s="75"/>
    </row>
    <row r="44" spans="2:45" s="1" customFormat="1" ht="13.5">
      <c r="B44" s="21"/>
      <c r="C44" s="21"/>
      <c r="D44" s="22"/>
      <c r="E44" s="21"/>
      <c r="F44" s="21"/>
      <c r="G44" s="21"/>
      <c r="H44" s="21"/>
      <c r="I44" s="29"/>
      <c r="J44" s="29"/>
      <c r="K44" s="29"/>
      <c r="L44" s="29"/>
      <c r="M44" s="29"/>
      <c r="N44" s="29"/>
      <c r="O44" s="29"/>
      <c r="P44" s="29"/>
      <c r="Q44" s="46"/>
      <c r="R44" s="47"/>
      <c r="S44" s="46"/>
      <c r="T44" s="47"/>
      <c r="U44" s="46"/>
      <c r="V44" s="29"/>
      <c r="W44" s="29"/>
      <c r="X44" s="29"/>
      <c r="Y44" s="29"/>
      <c r="Z44" s="29"/>
      <c r="AA44" s="29"/>
      <c r="AB44" s="29"/>
      <c r="AC44" s="58"/>
      <c r="AD44" s="58"/>
      <c r="AE44" s="58"/>
      <c r="AF44" s="58"/>
      <c r="AG44" s="58"/>
      <c r="AH44" s="58"/>
      <c r="AI44" s="58"/>
      <c r="AL44" s="69"/>
      <c r="AM44" s="69"/>
      <c r="AN44" s="69"/>
      <c r="AO44" s="69"/>
      <c r="AP44" s="69"/>
      <c r="AQ44" s="69"/>
      <c r="AR44" s="69"/>
      <c r="AS44" s="75"/>
    </row>
    <row r="45" spans="2:45" s="1" customFormat="1" ht="13.5">
      <c r="B45" s="21"/>
      <c r="C45" s="21"/>
      <c r="D45" s="22"/>
      <c r="E45" s="21"/>
      <c r="F45" s="21"/>
      <c r="G45" s="21"/>
      <c r="H45" s="21"/>
      <c r="I45" s="29"/>
      <c r="J45" s="29"/>
      <c r="K45" s="29"/>
      <c r="L45" s="29"/>
      <c r="M45" s="29"/>
      <c r="N45" s="29"/>
      <c r="O45" s="29"/>
      <c r="P45" s="29"/>
      <c r="Q45" s="46"/>
      <c r="R45" s="47"/>
      <c r="S45" s="46"/>
      <c r="T45" s="47"/>
      <c r="U45" s="46"/>
      <c r="V45" s="29"/>
      <c r="W45" s="29"/>
      <c r="X45" s="29"/>
      <c r="Y45" s="29"/>
      <c r="Z45" s="29"/>
      <c r="AA45" s="29"/>
      <c r="AB45" s="29"/>
      <c r="AC45" s="58"/>
      <c r="AD45" s="58"/>
      <c r="AE45" s="58"/>
      <c r="AF45" s="58"/>
      <c r="AG45" s="58"/>
      <c r="AH45" s="58"/>
      <c r="AI45" s="58"/>
      <c r="AL45" s="69"/>
      <c r="AM45" s="69"/>
      <c r="AN45" s="69"/>
      <c r="AO45" s="69"/>
      <c r="AP45" s="69"/>
      <c r="AQ45" s="69"/>
      <c r="AR45" s="69"/>
      <c r="AS45" s="75"/>
    </row>
    <row r="46" spans="2:45" s="1" customFormat="1" ht="13.5">
      <c r="B46" s="21"/>
      <c r="C46" s="21"/>
      <c r="D46" s="22"/>
      <c r="E46" s="21"/>
      <c r="F46" s="21"/>
      <c r="G46" s="21"/>
      <c r="H46" s="21"/>
      <c r="I46" s="29"/>
      <c r="J46" s="29"/>
      <c r="K46" s="29"/>
      <c r="L46" s="29"/>
      <c r="M46" s="29"/>
      <c r="N46" s="29"/>
      <c r="O46" s="29"/>
      <c r="P46" s="29"/>
      <c r="Q46" s="46"/>
      <c r="R46" s="47"/>
      <c r="S46" s="46"/>
      <c r="T46" s="47"/>
      <c r="U46" s="46"/>
      <c r="V46" s="29"/>
      <c r="W46" s="29"/>
      <c r="X46" s="29"/>
      <c r="Y46" s="29"/>
      <c r="Z46" s="29"/>
      <c r="AA46" s="29"/>
      <c r="AB46" s="29"/>
      <c r="AC46" s="58"/>
      <c r="AD46" s="58"/>
      <c r="AE46" s="58"/>
      <c r="AF46" s="58"/>
      <c r="AG46" s="58"/>
      <c r="AH46" s="58"/>
      <c r="AI46" s="58"/>
      <c r="AL46" s="69"/>
      <c r="AM46" s="69"/>
      <c r="AN46" s="69"/>
      <c r="AO46" s="69"/>
      <c r="AP46" s="69"/>
      <c r="AQ46" s="69"/>
      <c r="AR46" s="69"/>
      <c r="AS46" s="75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29"/>
      <c r="J47" s="29"/>
      <c r="K47" s="29"/>
      <c r="L47" s="29"/>
      <c r="M47" s="29"/>
      <c r="N47" s="29"/>
      <c r="O47" s="29"/>
      <c r="P47" s="29"/>
      <c r="Q47" s="46"/>
      <c r="R47" s="47"/>
      <c r="S47" s="46"/>
      <c r="T47" s="47"/>
      <c r="U47" s="46"/>
      <c r="V47" s="29"/>
      <c r="W47" s="29"/>
      <c r="X47" s="29"/>
      <c r="Y47" s="29"/>
      <c r="Z47" s="29"/>
      <c r="AA47" s="29"/>
      <c r="AB47" s="29"/>
      <c r="AC47" s="58"/>
      <c r="AD47" s="58"/>
      <c r="AE47" s="58"/>
      <c r="AF47" s="58"/>
      <c r="AG47" s="58"/>
      <c r="AH47" s="58"/>
      <c r="AI47" s="58"/>
      <c r="AL47" s="69"/>
      <c r="AM47" s="69"/>
      <c r="AN47" s="69"/>
      <c r="AO47" s="69"/>
      <c r="AP47" s="69"/>
      <c r="AQ47" s="69"/>
      <c r="AR47" s="69"/>
      <c r="AS47" s="75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29"/>
      <c r="J48" s="29"/>
      <c r="K48" s="29"/>
      <c r="L48" s="29"/>
      <c r="M48" s="29"/>
      <c r="N48" s="29"/>
      <c r="O48" s="29"/>
      <c r="P48" s="29"/>
      <c r="Q48" s="46"/>
      <c r="R48" s="47"/>
      <c r="S48" s="46"/>
      <c r="T48" s="47"/>
      <c r="U48" s="46"/>
      <c r="V48" s="29"/>
      <c r="W48" s="29"/>
      <c r="X48" s="29"/>
      <c r="Y48" s="29"/>
      <c r="Z48" s="29"/>
      <c r="AA48" s="29"/>
      <c r="AB48" s="29"/>
      <c r="AC48" s="58"/>
      <c r="AD48" s="58"/>
      <c r="AE48" s="58"/>
      <c r="AF48" s="58"/>
      <c r="AG48" s="58"/>
      <c r="AH48" s="58"/>
      <c r="AI48" s="58"/>
      <c r="AL48" s="69"/>
      <c r="AM48" s="69"/>
      <c r="AN48" s="69"/>
      <c r="AO48" s="69"/>
      <c r="AP48" s="69"/>
      <c r="AQ48" s="69"/>
      <c r="AR48" s="69"/>
      <c r="AS48" s="75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29"/>
      <c r="Q49" s="46"/>
      <c r="R49" s="47"/>
      <c r="S49" s="46"/>
      <c r="T49" s="47"/>
      <c r="U49" s="46"/>
      <c r="V49" s="29"/>
      <c r="W49" s="29"/>
      <c r="X49" s="29"/>
      <c r="Y49" s="29"/>
      <c r="Z49" s="29"/>
      <c r="AA49" s="29"/>
      <c r="AB49" s="29"/>
      <c r="AC49" s="58"/>
      <c r="AD49" s="58"/>
      <c r="AE49" s="58"/>
      <c r="AF49" s="58"/>
      <c r="AG49" s="58"/>
      <c r="AH49" s="58"/>
      <c r="AI49" s="58"/>
      <c r="AL49" s="69"/>
      <c r="AM49" s="69"/>
      <c r="AN49" s="69"/>
      <c r="AO49" s="69"/>
      <c r="AP49" s="69"/>
      <c r="AQ49" s="69"/>
      <c r="AR49" s="69"/>
      <c r="AS49" s="75"/>
    </row>
    <row r="50" spans="2:45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29"/>
      <c r="Q50" s="46"/>
      <c r="R50" s="47"/>
      <c r="S50" s="46"/>
      <c r="T50" s="47"/>
      <c r="U50" s="46"/>
      <c r="V50" s="29"/>
      <c r="W50" s="29"/>
      <c r="X50" s="29"/>
      <c r="Y50" s="29"/>
      <c r="Z50" s="29"/>
      <c r="AA50" s="29"/>
      <c r="AB50" s="29"/>
      <c r="AC50" s="58"/>
      <c r="AD50" s="58"/>
      <c r="AE50" s="58"/>
      <c r="AF50" s="58"/>
      <c r="AG50" s="58"/>
      <c r="AH50" s="58"/>
      <c r="AI50" s="58"/>
      <c r="AL50" s="69"/>
      <c r="AM50" s="69"/>
      <c r="AN50" s="69"/>
      <c r="AO50" s="69"/>
      <c r="AP50" s="69"/>
      <c r="AQ50" s="69"/>
      <c r="AR50" s="69"/>
      <c r="AS50" s="75"/>
    </row>
    <row r="51" spans="2:45" s="1" customFormat="1" ht="13.5">
      <c r="B51" s="21"/>
      <c r="C51" s="21"/>
      <c r="D51" s="22"/>
      <c r="E51" s="21"/>
      <c r="F51" s="21"/>
      <c r="G51" s="21"/>
      <c r="H51" s="21"/>
      <c r="I51" s="29"/>
      <c r="J51" s="29"/>
      <c r="K51" s="29"/>
      <c r="L51" s="29"/>
      <c r="M51" s="29"/>
      <c r="N51" s="29"/>
      <c r="O51" s="29"/>
      <c r="P51" s="29"/>
      <c r="Q51" s="46"/>
      <c r="R51" s="47"/>
      <c r="S51" s="46"/>
      <c r="T51" s="47"/>
      <c r="U51" s="46"/>
      <c r="V51" s="29"/>
      <c r="W51" s="29"/>
      <c r="X51" s="29"/>
      <c r="Y51" s="29"/>
      <c r="Z51" s="29"/>
      <c r="AA51" s="29"/>
      <c r="AB51" s="29"/>
      <c r="AC51" s="58"/>
      <c r="AD51" s="58"/>
      <c r="AE51" s="58"/>
      <c r="AF51" s="58"/>
      <c r="AG51" s="58"/>
      <c r="AH51" s="58"/>
      <c r="AI51" s="58"/>
      <c r="AL51" s="69"/>
      <c r="AM51" s="69"/>
      <c r="AN51" s="69"/>
      <c r="AO51" s="69"/>
      <c r="AP51" s="69"/>
      <c r="AQ51" s="69"/>
      <c r="AR51" s="69"/>
      <c r="AS51" s="75"/>
    </row>
    <row r="52" ht="13.5">
      <c r="A52" s="1"/>
    </row>
    <row r="53" spans="3:46" ht="13.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3:46" ht="13.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3:46" s="1" customFormat="1" ht="13.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3:46" s="1" customFormat="1" ht="13.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3:46" s="1" customFormat="1" ht="13.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3:46" s="1" customFormat="1" ht="13.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2:45" s="1" customFormat="1" ht="13.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29"/>
      <c r="Q59" s="46"/>
      <c r="R59" s="47"/>
      <c r="S59" s="46"/>
      <c r="T59" s="47"/>
      <c r="U59" s="46"/>
      <c r="V59" s="29"/>
      <c r="W59" s="29"/>
      <c r="X59" s="29"/>
      <c r="Y59" s="29"/>
      <c r="Z59" s="29"/>
      <c r="AA59" s="29"/>
      <c r="AB59" s="29"/>
      <c r="AC59" s="58"/>
      <c r="AD59" s="58"/>
      <c r="AE59" s="58"/>
      <c r="AF59" s="58"/>
      <c r="AG59" s="58"/>
      <c r="AH59" s="58"/>
      <c r="AI59" s="58"/>
      <c r="AL59" s="69"/>
      <c r="AM59" s="69"/>
      <c r="AN59" s="69"/>
      <c r="AO59" s="69"/>
      <c r="AP59" s="69"/>
      <c r="AQ59" s="69"/>
      <c r="AR59" s="69"/>
      <c r="AS59" s="75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C79" t="s">
        <v>239</v>
      </c>
    </row>
    <row r="80" spans="7:46" ht="13.5">
      <c r="G80" s="5" t="e">
        <f>リーグ３次!#REF!</f>
        <v>#REF!</v>
      </c>
      <c r="H80" s="6"/>
      <c r="I80" s="6"/>
      <c r="J80" s="6"/>
      <c r="K80" s="6"/>
      <c r="L80" s="6"/>
      <c r="R80" s="30">
        <f>'リーグ３次'!X5</f>
        <v>4</v>
      </c>
      <c r="S80" s="30"/>
      <c r="T80" s="30"/>
      <c r="U80" s="30"/>
      <c r="V80" s="30"/>
      <c r="W80" t="s">
        <v>55</v>
      </c>
      <c r="AL80" s="1"/>
      <c r="AM80" s="65" t="s">
        <v>137</v>
      </c>
      <c r="AN80" s="66" t="s">
        <v>138</v>
      </c>
      <c r="AO80" s="66" t="s">
        <v>139</v>
      </c>
      <c r="AP80" s="66" t="s">
        <v>140</v>
      </c>
      <c r="AQ80" s="66" t="s">
        <v>141</v>
      </c>
      <c r="AR80" s="66" t="s">
        <v>142</v>
      </c>
      <c r="AS80" s="66" t="s">
        <v>143</v>
      </c>
      <c r="AT80" s="66" t="s">
        <v>144</v>
      </c>
    </row>
    <row r="81" spans="1:67" s="1" customFormat="1" ht="13.5">
      <c r="A81"/>
      <c r="C81" s="7" t="s">
        <v>145</v>
      </c>
      <c r="D81" s="8"/>
      <c r="E81" s="8" t="s">
        <v>146</v>
      </c>
      <c r="F81" s="8"/>
      <c r="G81" s="8"/>
      <c r="H81" s="8"/>
      <c r="I81" s="8"/>
      <c r="J81" s="8" t="s">
        <v>147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51" t="s">
        <v>148</v>
      </c>
      <c r="AE81" s="51"/>
      <c r="AF81" s="51"/>
      <c r="AG81" s="51"/>
      <c r="AH81" s="51"/>
      <c r="AI81" s="67"/>
      <c r="BJ81" s="51" t="s">
        <v>148</v>
      </c>
      <c r="BK81" s="51"/>
      <c r="BL81" s="51"/>
      <c r="BM81" s="51"/>
      <c r="BN81" s="51"/>
      <c r="BO81" s="67"/>
    </row>
    <row r="82" spans="1:67" s="1" customFormat="1" ht="13.5">
      <c r="A82"/>
      <c r="C82" s="9">
        <v>1</v>
      </c>
      <c r="D82" s="10"/>
      <c r="E82" s="11">
        <v>0.3958333333333333</v>
      </c>
      <c r="F82" s="12"/>
      <c r="G82" s="12"/>
      <c r="H82" s="12"/>
      <c r="I82" s="12"/>
      <c r="J82" s="24" t="str">
        <f>'3次リーグ組合せ'!E18</f>
        <v>武儀</v>
      </c>
      <c r="K82" s="24"/>
      <c r="L82" s="24"/>
      <c r="M82" s="24"/>
      <c r="N82" s="24"/>
      <c r="O82" s="24"/>
      <c r="P82" s="24"/>
      <c r="Q82" s="31"/>
      <c r="R82" s="32"/>
      <c r="S82" s="43"/>
      <c r="T82" s="423" t="s">
        <v>149</v>
      </c>
      <c r="U82" s="43"/>
      <c r="V82" s="32"/>
      <c r="W82" s="29" t="e">
        <f>3次リーグ組合せ!#REF!</f>
        <v>#REF!</v>
      </c>
      <c r="X82" s="29"/>
      <c r="Y82" s="29"/>
      <c r="Z82" s="29"/>
      <c r="AA82" s="29"/>
      <c r="AB82" s="29"/>
      <c r="AC82" s="29"/>
      <c r="AD82" s="53" t="str">
        <f>'3次リーグ組合せ'!E19</f>
        <v>安桜</v>
      </c>
      <c r="AE82" s="54"/>
      <c r="AF82" s="54"/>
      <c r="AG82" s="54"/>
      <c r="AH82" s="54"/>
      <c r="AI82" s="68"/>
      <c r="AL82" s="1" t="str">
        <f>AD83</f>
        <v>武儀</v>
      </c>
      <c r="AM82" s="69">
        <v>0</v>
      </c>
      <c r="AN82" s="69">
        <v>0</v>
      </c>
      <c r="AO82" s="69">
        <v>0</v>
      </c>
      <c r="AP82" s="69">
        <f>S82+S84</f>
        <v>0</v>
      </c>
      <c r="AQ82" s="69">
        <f>U82+U84</f>
        <v>0</v>
      </c>
      <c r="AR82" s="69">
        <f>AP82-AQ82</f>
        <v>0</v>
      </c>
      <c r="AS82" s="69">
        <f>AM82*3+AO82*1</f>
        <v>0</v>
      </c>
      <c r="AT82" s="75">
        <v>1</v>
      </c>
      <c r="BJ82" s="53" t="str">
        <f>$J$83</f>
        <v>安桜</v>
      </c>
      <c r="BK82" s="54"/>
      <c r="BL82" s="54"/>
      <c r="BM82" s="54"/>
      <c r="BN82" s="54"/>
      <c r="BO82" s="68"/>
    </row>
    <row r="83" spans="3:67" s="1" customFormat="1" ht="13.5">
      <c r="C83" s="9">
        <v>2</v>
      </c>
      <c r="D83" s="10"/>
      <c r="E83" s="13">
        <v>0.4513888888888889</v>
      </c>
      <c r="F83" s="10"/>
      <c r="G83" s="10"/>
      <c r="H83" s="10"/>
      <c r="I83" s="10"/>
      <c r="J83" s="25" t="str">
        <f>AD82</f>
        <v>安桜</v>
      </c>
      <c r="K83" s="25"/>
      <c r="L83" s="25"/>
      <c r="M83" s="25"/>
      <c r="N83" s="25"/>
      <c r="O83" s="25"/>
      <c r="P83" s="25"/>
      <c r="Q83" s="37"/>
      <c r="R83" s="35"/>
      <c r="S83" s="44"/>
      <c r="T83" s="424" t="s">
        <v>149</v>
      </c>
      <c r="U83" s="44"/>
      <c r="V83" s="35"/>
      <c r="W83" s="34" t="e">
        <f>W82</f>
        <v>#REF!</v>
      </c>
      <c r="X83" s="34"/>
      <c r="Y83" s="34"/>
      <c r="Z83" s="34"/>
      <c r="AA83" s="34"/>
      <c r="AB83" s="34"/>
      <c r="AC83" s="34"/>
      <c r="AD83" s="55" t="str">
        <f>J82</f>
        <v>武儀</v>
      </c>
      <c r="AE83" s="56"/>
      <c r="AF83" s="56"/>
      <c r="AG83" s="56"/>
      <c r="AH83" s="56"/>
      <c r="AI83" s="70"/>
      <c r="AL83" s="1" t="str">
        <f>AD82</f>
        <v>安桜</v>
      </c>
      <c r="AM83" s="69">
        <v>0</v>
      </c>
      <c r="AN83" s="69">
        <v>0</v>
      </c>
      <c r="AO83" s="69">
        <v>0</v>
      </c>
      <c r="AP83" s="69">
        <f>S83+U84</f>
        <v>0</v>
      </c>
      <c r="AQ83" s="69">
        <f>S84+U83</f>
        <v>0</v>
      </c>
      <c r="AR83" s="69">
        <f>AP83-AQ83</f>
        <v>0</v>
      </c>
      <c r="AS83" s="69">
        <f>AM83*3+AO83*1</f>
        <v>0</v>
      </c>
      <c r="AT83" s="75">
        <v>2</v>
      </c>
      <c r="BJ83" s="53" t="str">
        <f>$J$82</f>
        <v>武儀</v>
      </c>
      <c r="BK83" s="54"/>
      <c r="BL83" s="54"/>
      <c r="BM83" s="54"/>
      <c r="BN83" s="54"/>
      <c r="BO83" s="68"/>
    </row>
    <row r="84" spans="1:67" s="1" customFormat="1" ht="13.5">
      <c r="A84" s="21"/>
      <c r="C84" s="16">
        <v>3</v>
      </c>
      <c r="D84" s="17"/>
      <c r="E84" s="18">
        <v>0.5069444444444444</v>
      </c>
      <c r="F84" s="19"/>
      <c r="G84" s="19"/>
      <c r="H84" s="19"/>
      <c r="I84" s="19"/>
      <c r="J84" s="27" t="str">
        <f>J82</f>
        <v>武儀</v>
      </c>
      <c r="K84" s="27"/>
      <c r="L84" s="27"/>
      <c r="M84" s="27"/>
      <c r="N84" s="27"/>
      <c r="O84" s="27"/>
      <c r="P84" s="27"/>
      <c r="Q84" s="39"/>
      <c r="R84" s="40"/>
      <c r="S84" s="45"/>
      <c r="T84" s="425" t="s">
        <v>149</v>
      </c>
      <c r="U84" s="45"/>
      <c r="V84" s="40"/>
      <c r="W84" s="42" t="str">
        <f>AD82</f>
        <v>安桜</v>
      </c>
      <c r="X84" s="42"/>
      <c r="Y84" s="42"/>
      <c r="Z84" s="42"/>
      <c r="AA84" s="42"/>
      <c r="AB84" s="42"/>
      <c r="AC84" s="42"/>
      <c r="AD84" s="59" t="e">
        <f>W82</f>
        <v>#REF!</v>
      </c>
      <c r="AE84" s="60"/>
      <c r="AF84" s="60"/>
      <c r="AG84" s="60"/>
      <c r="AH84" s="60"/>
      <c r="AI84" s="72"/>
      <c r="AL84" s="1" t="e">
        <f>AD84</f>
        <v>#REF!</v>
      </c>
      <c r="AM84" s="69">
        <v>0</v>
      </c>
      <c r="AN84" s="69">
        <v>0</v>
      </c>
      <c r="AO84" s="69">
        <v>0</v>
      </c>
      <c r="AP84" s="69">
        <f>U82+U83</f>
        <v>0</v>
      </c>
      <c r="AQ84" s="69">
        <f>S82+S83</f>
        <v>0</v>
      </c>
      <c r="AR84" s="69">
        <f>AP84-AQ84</f>
        <v>0</v>
      </c>
      <c r="AS84" s="69">
        <f>AM84*3+AO84*1</f>
        <v>0</v>
      </c>
      <c r="AT84" s="75">
        <v>3</v>
      </c>
      <c r="BJ84" s="63" t="e">
        <f>$W$82</f>
        <v>#REF!</v>
      </c>
      <c r="BK84" s="64"/>
      <c r="BL84" s="64"/>
      <c r="BM84" s="64"/>
      <c r="BN84" s="64"/>
      <c r="BO84" s="74"/>
    </row>
    <row r="85" ht="13.5">
      <c r="A85" s="21"/>
    </row>
    <row r="86" spans="1:3" ht="13.5">
      <c r="A86" s="21"/>
      <c r="C86" t="s">
        <v>234</v>
      </c>
    </row>
    <row r="87" spans="1:46" ht="13.5">
      <c r="A87" s="77"/>
      <c r="G87" s="5" t="e">
        <f>リーグ３次!#REF!</f>
        <v>#REF!</v>
      </c>
      <c r="H87" s="6"/>
      <c r="I87" s="6"/>
      <c r="J87" s="6"/>
      <c r="K87" s="6"/>
      <c r="L87" s="6"/>
      <c r="R87" s="30" t="e">
        <f>リーグ３次!#REF!</f>
        <v>#REF!</v>
      </c>
      <c r="S87" s="30"/>
      <c r="T87" s="30"/>
      <c r="U87" s="30"/>
      <c r="V87" s="30"/>
      <c r="W87" t="s">
        <v>55</v>
      </c>
      <c r="AL87" s="1"/>
      <c r="AM87" s="65" t="s">
        <v>137</v>
      </c>
      <c r="AN87" s="66" t="s">
        <v>138</v>
      </c>
      <c r="AO87" s="66" t="s">
        <v>139</v>
      </c>
      <c r="AP87" s="66" t="s">
        <v>140</v>
      </c>
      <c r="AQ87" s="66" t="s">
        <v>141</v>
      </c>
      <c r="AR87" s="66" t="s">
        <v>142</v>
      </c>
      <c r="AS87" s="66" t="s">
        <v>143</v>
      </c>
      <c r="AT87" s="66" t="s">
        <v>144</v>
      </c>
    </row>
    <row r="88" spans="1:67" s="1" customFormat="1" ht="13.5">
      <c r="A88" s="77"/>
      <c r="C88" s="7" t="s">
        <v>145</v>
      </c>
      <c r="D88" s="8"/>
      <c r="E88" s="8" t="s">
        <v>146</v>
      </c>
      <c r="F88" s="8"/>
      <c r="G88" s="8"/>
      <c r="H88" s="8"/>
      <c r="I88" s="8"/>
      <c r="J88" s="8" t="s">
        <v>147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51" t="s">
        <v>148</v>
      </c>
      <c r="AE88" s="51"/>
      <c r="AF88" s="51"/>
      <c r="AG88" s="51"/>
      <c r="AH88" s="51"/>
      <c r="AI88" s="67"/>
      <c r="BJ88" s="51" t="s">
        <v>148</v>
      </c>
      <c r="BK88" s="51"/>
      <c r="BL88" s="51"/>
      <c r="BM88" s="51"/>
      <c r="BN88" s="51"/>
      <c r="BO88" s="67"/>
    </row>
    <row r="89" spans="1:67" s="1" customFormat="1" ht="13.5">
      <c r="A89" s="77"/>
      <c r="C89" s="9">
        <v>1</v>
      </c>
      <c r="D89" s="10"/>
      <c r="E89" s="11">
        <v>0.3958333333333333</v>
      </c>
      <c r="F89" s="12"/>
      <c r="G89" s="12"/>
      <c r="H89" s="12"/>
      <c r="I89" s="12"/>
      <c r="J89" s="24" t="str">
        <f>'3次リーグ組合せ'!E21</f>
        <v>郡上八幡</v>
      </c>
      <c r="K89" s="24"/>
      <c r="L89" s="24"/>
      <c r="M89" s="24"/>
      <c r="N89" s="24"/>
      <c r="O89" s="24"/>
      <c r="P89" s="24"/>
      <c r="Q89" s="31"/>
      <c r="R89" s="32"/>
      <c r="S89" s="43">
        <v>5</v>
      </c>
      <c r="T89" s="423" t="s">
        <v>149</v>
      </c>
      <c r="U89" s="43">
        <v>0</v>
      </c>
      <c r="V89" s="32"/>
      <c r="W89" s="29" t="e">
        <f>3次リーグ組合せ!#REF!</f>
        <v>#REF!</v>
      </c>
      <c r="X89" s="29"/>
      <c r="Y89" s="29"/>
      <c r="Z89" s="29"/>
      <c r="AA89" s="29"/>
      <c r="AB89" s="29"/>
      <c r="AC89" s="29"/>
      <c r="AD89" s="53" t="e">
        <f>3次リーグ組合せ!#REF!</f>
        <v>#REF!</v>
      </c>
      <c r="AE89" s="54"/>
      <c r="AF89" s="54"/>
      <c r="AG89" s="54"/>
      <c r="AH89" s="54"/>
      <c r="AI89" s="68"/>
      <c r="AL89" s="1" t="str">
        <f>AD90</f>
        <v>郡上八幡</v>
      </c>
      <c r="AM89" s="69">
        <v>2</v>
      </c>
      <c r="AN89" s="69">
        <v>0</v>
      </c>
      <c r="AO89" s="69">
        <v>0</v>
      </c>
      <c r="AP89" s="69">
        <f>S89+S91</f>
        <v>10</v>
      </c>
      <c r="AQ89" s="69">
        <f>U89+U91</f>
        <v>0</v>
      </c>
      <c r="AR89" s="69">
        <f>AP89-AQ89</f>
        <v>10</v>
      </c>
      <c r="AS89" s="69">
        <f>AM89*3+AO89*1</f>
        <v>6</v>
      </c>
      <c r="AT89" s="75">
        <v>1</v>
      </c>
      <c r="BJ89" s="53" t="e">
        <f>$J$90</f>
        <v>#REF!</v>
      </c>
      <c r="BK89" s="54"/>
      <c r="BL89" s="54"/>
      <c r="BM89" s="54"/>
      <c r="BN89" s="54"/>
      <c r="BO89" s="68"/>
    </row>
    <row r="90" spans="1:67" s="1" customFormat="1" ht="13.5">
      <c r="A90" s="77"/>
      <c r="C90" s="9">
        <v>2</v>
      </c>
      <c r="D90" s="10"/>
      <c r="E90" s="13">
        <v>0.4513888888888889</v>
      </c>
      <c r="F90" s="10"/>
      <c r="G90" s="10"/>
      <c r="H90" s="10"/>
      <c r="I90" s="10"/>
      <c r="J90" s="25" t="e">
        <f>AD89</f>
        <v>#REF!</v>
      </c>
      <c r="K90" s="25"/>
      <c r="L90" s="25"/>
      <c r="M90" s="25"/>
      <c r="N90" s="25"/>
      <c r="O90" s="25"/>
      <c r="P90" s="25"/>
      <c r="Q90" s="37"/>
      <c r="R90" s="35"/>
      <c r="S90" s="44">
        <v>4</v>
      </c>
      <c r="T90" s="424" t="s">
        <v>149</v>
      </c>
      <c r="U90" s="44">
        <v>2</v>
      </c>
      <c r="V90" s="35"/>
      <c r="W90" s="34" t="e">
        <f>W89</f>
        <v>#REF!</v>
      </c>
      <c r="X90" s="34"/>
      <c r="Y90" s="34"/>
      <c r="Z90" s="34"/>
      <c r="AA90" s="34"/>
      <c r="AB90" s="34"/>
      <c r="AC90" s="34"/>
      <c r="AD90" s="55" t="str">
        <f>J89</f>
        <v>郡上八幡</v>
      </c>
      <c r="AE90" s="56"/>
      <c r="AF90" s="56"/>
      <c r="AG90" s="56"/>
      <c r="AH90" s="56"/>
      <c r="AI90" s="70"/>
      <c r="AL90" s="1" t="e">
        <f>AD89</f>
        <v>#REF!</v>
      </c>
      <c r="AM90" s="69">
        <v>1</v>
      </c>
      <c r="AN90" s="69">
        <v>1</v>
      </c>
      <c r="AO90" s="69">
        <v>0</v>
      </c>
      <c r="AP90" s="69">
        <f>S90+U91</f>
        <v>4</v>
      </c>
      <c r="AQ90" s="69">
        <f>S91+U90</f>
        <v>7</v>
      </c>
      <c r="AR90" s="69">
        <f>AP90-AQ90</f>
        <v>-3</v>
      </c>
      <c r="AS90" s="69">
        <f>AM90*3+AO90*1</f>
        <v>3</v>
      </c>
      <c r="AT90" s="75">
        <v>2</v>
      </c>
      <c r="BJ90" s="53" t="str">
        <f>J89</f>
        <v>郡上八幡</v>
      </c>
      <c r="BK90" s="54"/>
      <c r="BL90" s="54"/>
      <c r="BM90" s="54"/>
      <c r="BN90" s="54"/>
      <c r="BO90" s="68"/>
    </row>
    <row r="91" spans="1:67" s="1" customFormat="1" ht="13.5">
      <c r="A91" s="21"/>
      <c r="C91" s="16">
        <v>3</v>
      </c>
      <c r="D91" s="17"/>
      <c r="E91" s="18">
        <v>0.5069444444444444</v>
      </c>
      <c r="F91" s="19"/>
      <c r="G91" s="19"/>
      <c r="H91" s="19"/>
      <c r="I91" s="19"/>
      <c r="J91" s="27" t="str">
        <f>J89</f>
        <v>郡上八幡</v>
      </c>
      <c r="K91" s="27"/>
      <c r="L91" s="27"/>
      <c r="M91" s="27"/>
      <c r="N91" s="27"/>
      <c r="O91" s="27"/>
      <c r="P91" s="27"/>
      <c r="Q91" s="39"/>
      <c r="R91" s="40"/>
      <c r="S91" s="45">
        <v>5</v>
      </c>
      <c r="T91" s="425" t="s">
        <v>149</v>
      </c>
      <c r="U91" s="45">
        <v>0</v>
      </c>
      <c r="V91" s="40"/>
      <c r="W91" s="42" t="e">
        <f>AD89</f>
        <v>#REF!</v>
      </c>
      <c r="X91" s="42"/>
      <c r="Y91" s="42"/>
      <c r="Z91" s="42"/>
      <c r="AA91" s="42"/>
      <c r="AB91" s="42"/>
      <c r="AC91" s="42"/>
      <c r="AD91" s="59" t="e">
        <f>W89</f>
        <v>#REF!</v>
      </c>
      <c r="AE91" s="60"/>
      <c r="AF91" s="60"/>
      <c r="AG91" s="60"/>
      <c r="AH91" s="60"/>
      <c r="AI91" s="72"/>
      <c r="AL91" s="1" t="e">
        <f>AD91</f>
        <v>#REF!</v>
      </c>
      <c r="AM91" s="69">
        <v>0</v>
      </c>
      <c r="AN91" s="69">
        <v>2</v>
      </c>
      <c r="AO91" s="69">
        <v>0</v>
      </c>
      <c r="AP91" s="69">
        <f>U89+U90</f>
        <v>2</v>
      </c>
      <c r="AQ91" s="69">
        <f>S89+S90</f>
        <v>9</v>
      </c>
      <c r="AR91" s="69">
        <f>AP91-AQ91</f>
        <v>-7</v>
      </c>
      <c r="AS91" s="69">
        <f>AM91*3+AO91*1</f>
        <v>0</v>
      </c>
      <c r="AT91" s="75">
        <v>3</v>
      </c>
      <c r="BJ91" s="63" t="e">
        <f>$W$89</f>
        <v>#REF!</v>
      </c>
      <c r="BK91" s="64"/>
      <c r="BL91" s="64"/>
      <c r="BM91" s="64"/>
      <c r="BN91" s="64"/>
      <c r="BO91" s="74"/>
    </row>
    <row r="92" ht="13.5">
      <c r="A92" s="21"/>
    </row>
    <row r="93" spans="1:3" ht="13.5">
      <c r="A93" s="21"/>
      <c r="C93" t="s">
        <v>295</v>
      </c>
    </row>
    <row r="94" spans="1:46" ht="13.5">
      <c r="A94" s="21"/>
      <c r="G94" s="5">
        <f>'リーグ３次'!AA6</f>
        <v>44913</v>
      </c>
      <c r="H94" s="6"/>
      <c r="I94" s="6"/>
      <c r="J94" s="6"/>
      <c r="K94" s="6"/>
      <c r="L94" s="6"/>
      <c r="R94" s="30">
        <f>'リーグ３次'!AA5</f>
        <v>5</v>
      </c>
      <c r="S94" s="30"/>
      <c r="T94" s="30"/>
      <c r="U94" s="30"/>
      <c r="V94" s="30"/>
      <c r="W94" t="s">
        <v>55</v>
      </c>
      <c r="AL94" s="1"/>
      <c r="AM94" s="65" t="s">
        <v>137</v>
      </c>
      <c r="AN94" s="66" t="s">
        <v>138</v>
      </c>
      <c r="AO94" s="66" t="s">
        <v>139</v>
      </c>
      <c r="AP94" s="66" t="s">
        <v>140</v>
      </c>
      <c r="AQ94" s="66" t="s">
        <v>141</v>
      </c>
      <c r="AR94" s="66" t="s">
        <v>142</v>
      </c>
      <c r="AS94" s="66" t="s">
        <v>143</v>
      </c>
      <c r="AT94" s="66" t="s">
        <v>144</v>
      </c>
    </row>
    <row r="95" spans="1:67" s="1" customFormat="1" ht="13.5">
      <c r="A95" s="21"/>
      <c r="C95" s="7" t="s">
        <v>145</v>
      </c>
      <c r="D95" s="8"/>
      <c r="E95" s="8" t="s">
        <v>146</v>
      </c>
      <c r="F95" s="8"/>
      <c r="G95" s="8"/>
      <c r="H95" s="8"/>
      <c r="I95" s="8"/>
      <c r="J95" s="8" t="s">
        <v>147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51" t="s">
        <v>148</v>
      </c>
      <c r="AE95" s="51"/>
      <c r="AF95" s="51"/>
      <c r="AG95" s="51"/>
      <c r="AH95" s="51"/>
      <c r="AI95" s="67"/>
      <c r="BJ95" s="51" t="s">
        <v>148</v>
      </c>
      <c r="BK95" s="51"/>
      <c r="BL95" s="51"/>
      <c r="BM95" s="51"/>
      <c r="BN95" s="51"/>
      <c r="BO95" s="67"/>
    </row>
    <row r="96" spans="1:67" s="1" customFormat="1" ht="13.5">
      <c r="A96" s="21"/>
      <c r="C96" s="9">
        <v>1</v>
      </c>
      <c r="D96" s="10"/>
      <c r="E96" s="11">
        <v>0.4166666666666667</v>
      </c>
      <c r="F96" s="12"/>
      <c r="G96" s="12"/>
      <c r="H96" s="12"/>
      <c r="I96" s="12"/>
      <c r="J96" s="24" t="e">
        <f>3次リーグ組合せ!#REF!</f>
        <v>#REF!</v>
      </c>
      <c r="K96" s="24"/>
      <c r="L96" s="24"/>
      <c r="M96" s="24"/>
      <c r="N96" s="24"/>
      <c r="O96" s="24"/>
      <c r="P96" s="24"/>
      <c r="Q96" s="31"/>
      <c r="R96" s="32"/>
      <c r="S96" s="43">
        <v>2</v>
      </c>
      <c r="T96" s="423" t="s">
        <v>149</v>
      </c>
      <c r="U96" s="43">
        <v>0</v>
      </c>
      <c r="V96" s="32"/>
      <c r="W96" s="29" t="e">
        <f>3次リーグ組合せ!#REF!</f>
        <v>#REF!</v>
      </c>
      <c r="X96" s="29"/>
      <c r="Y96" s="29"/>
      <c r="Z96" s="29"/>
      <c r="AA96" s="29"/>
      <c r="AB96" s="29"/>
      <c r="AC96" s="29"/>
      <c r="AD96" s="53" t="e">
        <f>3次リーグ組合せ!#REF!</f>
        <v>#REF!</v>
      </c>
      <c r="AE96" s="54"/>
      <c r="AF96" s="54"/>
      <c r="AG96" s="54"/>
      <c r="AH96" s="54"/>
      <c r="AI96" s="68"/>
      <c r="AL96" s="1" t="e">
        <f>AD97</f>
        <v>#REF!</v>
      </c>
      <c r="AM96" s="69">
        <v>1</v>
      </c>
      <c r="AN96" s="69">
        <v>1</v>
      </c>
      <c r="AO96" s="69">
        <v>0</v>
      </c>
      <c r="AP96" s="69">
        <f>S96+S98</f>
        <v>3</v>
      </c>
      <c r="AQ96" s="69">
        <f>U96+U98</f>
        <v>4</v>
      </c>
      <c r="AR96" s="69">
        <f>AP96-AQ96</f>
        <v>-1</v>
      </c>
      <c r="AS96" s="69">
        <f>AM96*3+AO96*1</f>
        <v>3</v>
      </c>
      <c r="AT96" s="75">
        <v>2</v>
      </c>
      <c r="BJ96" s="53" t="e">
        <f>$J$97</f>
        <v>#REF!</v>
      </c>
      <c r="BK96" s="54"/>
      <c r="BL96" s="54"/>
      <c r="BM96" s="54"/>
      <c r="BN96" s="54"/>
      <c r="BO96" s="68"/>
    </row>
    <row r="97" spans="1:67" s="1" customFormat="1" ht="13.5">
      <c r="A97" s="21"/>
      <c r="C97" s="9">
        <v>2</v>
      </c>
      <c r="D97" s="10"/>
      <c r="E97" s="13">
        <v>0.47222222222222227</v>
      </c>
      <c r="F97" s="10"/>
      <c r="G97" s="10"/>
      <c r="H97" s="10"/>
      <c r="I97" s="10"/>
      <c r="J97" s="25" t="e">
        <f>AD96</f>
        <v>#REF!</v>
      </c>
      <c r="K97" s="25"/>
      <c r="L97" s="25"/>
      <c r="M97" s="25"/>
      <c r="N97" s="25"/>
      <c r="O97" s="25"/>
      <c r="P97" s="25"/>
      <c r="Q97" s="37"/>
      <c r="R97" s="35"/>
      <c r="S97" s="44">
        <v>9</v>
      </c>
      <c r="T97" s="424" t="s">
        <v>149</v>
      </c>
      <c r="U97" s="44">
        <v>1</v>
      </c>
      <c r="V97" s="35"/>
      <c r="W97" s="34" t="e">
        <f>W96</f>
        <v>#REF!</v>
      </c>
      <c r="X97" s="34"/>
      <c r="Y97" s="34"/>
      <c r="Z97" s="34"/>
      <c r="AA97" s="34"/>
      <c r="AB97" s="34"/>
      <c r="AC97" s="34"/>
      <c r="AD97" s="55" t="e">
        <f>J96</f>
        <v>#REF!</v>
      </c>
      <c r="AE97" s="56"/>
      <c r="AF97" s="56"/>
      <c r="AG97" s="56"/>
      <c r="AH97" s="56"/>
      <c r="AI97" s="70"/>
      <c r="AL97" s="1" t="e">
        <f>AD96</f>
        <v>#REF!</v>
      </c>
      <c r="AM97" s="69">
        <v>2</v>
      </c>
      <c r="AN97" s="69">
        <v>0</v>
      </c>
      <c r="AO97" s="69">
        <v>0</v>
      </c>
      <c r="AP97" s="69">
        <f>S97+U98</f>
        <v>13</v>
      </c>
      <c r="AQ97" s="69">
        <f>S98+U97</f>
        <v>2</v>
      </c>
      <c r="AR97" s="69">
        <f>AP97-AQ97</f>
        <v>11</v>
      </c>
      <c r="AS97" s="69">
        <f>AM97*3+AO97*1</f>
        <v>6</v>
      </c>
      <c r="AT97" s="75">
        <v>1</v>
      </c>
      <c r="BJ97" s="53" t="e">
        <f>$J$96</f>
        <v>#REF!</v>
      </c>
      <c r="BK97" s="54"/>
      <c r="BL97" s="54"/>
      <c r="BM97" s="54"/>
      <c r="BN97" s="54"/>
      <c r="BO97" s="68"/>
    </row>
    <row r="98" spans="1:67" s="1" customFormat="1" ht="13.5">
      <c r="A98"/>
      <c r="C98" s="16">
        <v>3</v>
      </c>
      <c r="D98" s="17"/>
      <c r="E98" s="18">
        <f>E97+"1:20"</f>
        <v>0.5277777777777778</v>
      </c>
      <c r="F98" s="19"/>
      <c r="G98" s="19"/>
      <c r="H98" s="19"/>
      <c r="I98" s="19"/>
      <c r="J98" s="27" t="e">
        <f>J96</f>
        <v>#REF!</v>
      </c>
      <c r="K98" s="27"/>
      <c r="L98" s="27"/>
      <c r="M98" s="27"/>
      <c r="N98" s="27"/>
      <c r="O98" s="27"/>
      <c r="P98" s="27"/>
      <c r="Q98" s="39"/>
      <c r="R98" s="40"/>
      <c r="S98" s="45">
        <v>1</v>
      </c>
      <c r="T98" s="425" t="s">
        <v>149</v>
      </c>
      <c r="U98" s="45">
        <v>4</v>
      </c>
      <c r="V98" s="40"/>
      <c r="W98" s="42" t="e">
        <f>AD96</f>
        <v>#REF!</v>
      </c>
      <c r="X98" s="42"/>
      <c r="Y98" s="42"/>
      <c r="Z98" s="42"/>
      <c r="AA98" s="42"/>
      <c r="AB98" s="42"/>
      <c r="AC98" s="42"/>
      <c r="AD98" s="59" t="e">
        <f>W96</f>
        <v>#REF!</v>
      </c>
      <c r="AE98" s="60"/>
      <c r="AF98" s="60"/>
      <c r="AG98" s="60"/>
      <c r="AH98" s="60"/>
      <c r="AI98" s="72"/>
      <c r="AL98" s="1" t="e">
        <f>AD98</f>
        <v>#REF!</v>
      </c>
      <c r="AM98" s="69">
        <v>0</v>
      </c>
      <c r="AN98" s="69">
        <v>2</v>
      </c>
      <c r="AO98" s="69">
        <v>0</v>
      </c>
      <c r="AP98" s="69">
        <f>U96+U97</f>
        <v>1</v>
      </c>
      <c r="AQ98" s="69">
        <f>S96+S97</f>
        <v>11</v>
      </c>
      <c r="AR98" s="69">
        <f>AP98-AQ98</f>
        <v>-10</v>
      </c>
      <c r="AS98" s="69">
        <f>AM98*3+AO98*1</f>
        <v>0</v>
      </c>
      <c r="AT98" s="75">
        <v>3</v>
      </c>
      <c r="BJ98" s="63" t="e">
        <f>$W$96</f>
        <v>#REF!</v>
      </c>
      <c r="BK98" s="64"/>
      <c r="BL98" s="64"/>
      <c r="BM98" s="64"/>
      <c r="BN98" s="64"/>
      <c r="BO98" s="74"/>
    </row>
  </sheetData>
  <sheetProtection/>
  <mergeCells count="217">
    <mergeCell ref="D1:AI1"/>
    <mergeCell ref="AF2:AI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G31:L31"/>
    <mergeCell ref="R31:V31"/>
    <mergeCell ref="AD31:AH31"/>
    <mergeCell ref="C32:D32"/>
    <mergeCell ref="E32:I32"/>
    <mergeCell ref="J32:AC32"/>
    <mergeCell ref="AD32:AI32"/>
    <mergeCell ref="C33:D33"/>
    <mergeCell ref="E33:I33"/>
    <mergeCell ref="J33:Q33"/>
    <mergeCell ref="W33:AC33"/>
    <mergeCell ref="AD33:AI33"/>
    <mergeCell ref="C34:D34"/>
    <mergeCell ref="E34:I34"/>
    <mergeCell ref="J34:Q34"/>
    <mergeCell ref="W34:AC34"/>
    <mergeCell ref="AD34:AI34"/>
    <mergeCell ref="C35:D35"/>
    <mergeCell ref="E35:I35"/>
    <mergeCell ref="J35:Q35"/>
    <mergeCell ref="W35:AC35"/>
    <mergeCell ref="AD35:AI35"/>
    <mergeCell ref="G38:L38"/>
    <mergeCell ref="R38:V38"/>
    <mergeCell ref="AD38:AH38"/>
    <mergeCell ref="C39:D39"/>
    <mergeCell ref="E39:I39"/>
    <mergeCell ref="J39:AC39"/>
    <mergeCell ref="AD39:AI39"/>
    <mergeCell ref="C40:D40"/>
    <mergeCell ref="E40:I40"/>
    <mergeCell ref="J40:Q40"/>
    <mergeCell ref="W40:AC40"/>
    <mergeCell ref="AD40:AI40"/>
    <mergeCell ref="C41:D41"/>
    <mergeCell ref="E41:I41"/>
    <mergeCell ref="J41:Q41"/>
    <mergeCell ref="W41:AC41"/>
    <mergeCell ref="AD41:AI41"/>
    <mergeCell ref="C42:D42"/>
    <mergeCell ref="E42:I42"/>
    <mergeCell ref="J42:Q42"/>
    <mergeCell ref="W42:AC42"/>
    <mergeCell ref="AD42:AI42"/>
    <mergeCell ref="G80:L80"/>
    <mergeCell ref="R80:V80"/>
    <mergeCell ref="C81:D81"/>
    <mergeCell ref="E81:I81"/>
    <mergeCell ref="J81:AC81"/>
    <mergeCell ref="AD81:AI81"/>
    <mergeCell ref="BJ81:BO81"/>
    <mergeCell ref="C82:D82"/>
    <mergeCell ref="E82:I82"/>
    <mergeCell ref="J82:Q82"/>
    <mergeCell ref="W82:AC82"/>
    <mergeCell ref="AD82:AI82"/>
    <mergeCell ref="BJ82:BO82"/>
    <mergeCell ref="C83:D83"/>
    <mergeCell ref="E83:I83"/>
    <mergeCell ref="J83:Q83"/>
    <mergeCell ref="W83:AC83"/>
    <mergeCell ref="AD83:AI83"/>
    <mergeCell ref="BJ83:BO83"/>
    <mergeCell ref="C84:D84"/>
    <mergeCell ref="E84:I84"/>
    <mergeCell ref="J84:Q84"/>
    <mergeCell ref="W84:AC84"/>
    <mergeCell ref="AD84:AI84"/>
    <mergeCell ref="BJ84:BO84"/>
    <mergeCell ref="G87:L87"/>
    <mergeCell ref="R87:V87"/>
    <mergeCell ref="C88:D88"/>
    <mergeCell ref="E88:I88"/>
    <mergeCell ref="J88:AC88"/>
    <mergeCell ref="AD88:AI88"/>
    <mergeCell ref="BJ88:BO88"/>
    <mergeCell ref="C89:D89"/>
    <mergeCell ref="E89:I89"/>
    <mergeCell ref="J89:Q89"/>
    <mergeCell ref="W89:AC89"/>
    <mergeCell ref="AD89:AI89"/>
    <mergeCell ref="BJ89:BO89"/>
    <mergeCell ref="C90:D90"/>
    <mergeCell ref="E90:I90"/>
    <mergeCell ref="J90:Q90"/>
    <mergeCell ref="W90:AC90"/>
    <mergeCell ref="AD90:AI90"/>
    <mergeCell ref="BJ90:BO90"/>
    <mergeCell ref="C91:D91"/>
    <mergeCell ref="E91:I91"/>
    <mergeCell ref="J91:Q91"/>
    <mergeCell ref="W91:AC91"/>
    <mergeCell ref="AD91:AI91"/>
    <mergeCell ref="BJ91:BO91"/>
    <mergeCell ref="G94:L94"/>
    <mergeCell ref="R94:V94"/>
    <mergeCell ref="C95:D95"/>
    <mergeCell ref="E95:I95"/>
    <mergeCell ref="J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C98:D98"/>
    <mergeCell ref="E98:I98"/>
    <mergeCell ref="J98:Q98"/>
    <mergeCell ref="W98:AC98"/>
    <mergeCell ref="AD98:AI98"/>
    <mergeCell ref="BJ98:BO98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workbookViewId="0" topLeftCell="A1">
      <selection activeCell="X6" sqref="X6:Z6"/>
    </sheetView>
  </sheetViews>
  <sheetFormatPr defaultColWidth="2.50390625" defaultRowHeight="13.5"/>
  <cols>
    <col min="1" max="8" width="2.50390625" style="78" customWidth="1"/>
    <col min="9" max="48" width="4.25390625" style="78" customWidth="1"/>
    <col min="49" max="49" width="2.50390625" style="78" customWidth="1"/>
    <col min="50" max="16384" width="2.50390625" style="78" customWidth="1"/>
  </cols>
  <sheetData>
    <row r="1" spans="1:29" ht="13.5" customHeight="1">
      <c r="A1" s="80"/>
      <c r="B1" s="80"/>
      <c r="C1" s="80"/>
      <c r="D1" s="79" t="s">
        <v>73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39" ht="13.5" customHeight="1">
      <c r="A2" s="80"/>
      <c r="B2" s="80"/>
      <c r="C2" s="80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397">
        <v>44772</v>
      </c>
      <c r="AE2" s="397"/>
      <c r="AF2" s="397"/>
      <c r="AG2" s="397"/>
      <c r="AH2" s="397"/>
      <c r="AI2" s="397"/>
      <c r="AJ2" s="397"/>
      <c r="AK2" s="78" t="s">
        <v>74</v>
      </c>
      <c r="AL2" s="144"/>
      <c r="AM2" s="144"/>
    </row>
    <row r="3" spans="2:41" ht="18" customHeight="1">
      <c r="B3" s="81"/>
      <c r="C3" s="81"/>
      <c r="D3" s="81"/>
      <c r="E3" s="83"/>
      <c r="F3" s="83"/>
      <c r="G3" s="83"/>
      <c r="H3" s="83"/>
      <c r="L3" s="78" t="s">
        <v>75</v>
      </c>
      <c r="AA3" s="398" t="s">
        <v>76</v>
      </c>
      <c r="AB3" s="398"/>
      <c r="AC3" s="398"/>
      <c r="AK3" s="96"/>
      <c r="AL3" s="145"/>
      <c r="AM3" s="145"/>
      <c r="AO3" s="144"/>
    </row>
    <row r="4" spans="2:40" ht="14.25">
      <c r="B4" s="81"/>
      <c r="C4" s="81"/>
      <c r="D4" s="81"/>
      <c r="E4" s="83"/>
      <c r="F4" s="83"/>
      <c r="G4" s="83"/>
      <c r="H4" s="83"/>
      <c r="I4" s="84" t="s">
        <v>77</v>
      </c>
      <c r="J4" s="99"/>
      <c r="K4" s="100"/>
      <c r="L4" s="84" t="s">
        <v>78</v>
      </c>
      <c r="M4" s="99"/>
      <c r="N4" s="100"/>
      <c r="O4" s="84" t="s">
        <v>79</v>
      </c>
      <c r="P4" s="99"/>
      <c r="Q4" s="99"/>
      <c r="R4" s="84" t="s">
        <v>80</v>
      </c>
      <c r="S4" s="99"/>
      <c r="T4" s="99"/>
      <c r="U4" s="391" t="s">
        <v>81</v>
      </c>
      <c r="V4" s="392"/>
      <c r="W4" s="392"/>
      <c r="X4" s="84" t="s">
        <v>82</v>
      </c>
      <c r="Y4" s="99"/>
      <c r="Z4" s="99"/>
      <c r="AA4" s="84" t="s">
        <v>83</v>
      </c>
      <c r="AB4" s="99"/>
      <c r="AC4" s="99"/>
      <c r="AD4" s="84" t="s">
        <v>84</v>
      </c>
      <c r="AE4" s="99"/>
      <c r="AF4" s="99"/>
      <c r="AG4" s="100"/>
      <c r="AH4" s="354"/>
      <c r="AI4" s="355"/>
      <c r="AJ4" s="355"/>
      <c r="AL4" s="402"/>
      <c r="AM4" s="146"/>
      <c r="AN4" s="78" t="s">
        <v>85</v>
      </c>
    </row>
    <row r="5" spans="3:40" ht="13.5" customHeight="1">
      <c r="C5" s="85" t="s">
        <v>86</v>
      </c>
      <c r="D5" s="85"/>
      <c r="E5" s="85"/>
      <c r="F5" s="85"/>
      <c r="G5" s="85"/>
      <c r="H5" s="85"/>
      <c r="I5" s="103" t="s">
        <v>87</v>
      </c>
      <c r="J5" s="122"/>
      <c r="K5" s="123"/>
      <c r="L5" s="103" t="s">
        <v>88</v>
      </c>
      <c r="M5" s="122"/>
      <c r="N5" s="123"/>
      <c r="O5" s="103" t="s">
        <v>89</v>
      </c>
      <c r="P5" s="121"/>
      <c r="Q5" s="122"/>
      <c r="R5" s="103" t="s">
        <v>90</v>
      </c>
      <c r="S5" s="121"/>
      <c r="T5" s="122"/>
      <c r="U5" s="333" t="s">
        <v>91</v>
      </c>
      <c r="V5" s="334"/>
      <c r="W5" s="335"/>
      <c r="X5" s="103" t="s">
        <v>92</v>
      </c>
      <c r="Y5" s="121"/>
      <c r="Z5" s="122"/>
      <c r="AA5" s="86" t="s">
        <v>93</v>
      </c>
      <c r="AB5" s="101"/>
      <c r="AC5" s="101"/>
      <c r="AD5" s="86" t="s">
        <v>94</v>
      </c>
      <c r="AE5" s="101"/>
      <c r="AF5" s="101"/>
      <c r="AG5" s="102"/>
      <c r="AH5" s="354"/>
      <c r="AI5" s="355"/>
      <c r="AJ5" s="355"/>
      <c r="AK5" s="403"/>
      <c r="AL5" s="403"/>
      <c r="AM5" s="96"/>
      <c r="AN5" s="147" t="s">
        <v>95</v>
      </c>
    </row>
    <row r="6" spans="3:40" ht="13.5" customHeight="1">
      <c r="C6" s="85" t="s">
        <v>96</v>
      </c>
      <c r="D6" s="85"/>
      <c r="E6" s="85"/>
      <c r="F6" s="85"/>
      <c r="G6" s="85"/>
      <c r="H6" s="85"/>
      <c r="I6" s="106">
        <f>C10</f>
        <v>44843</v>
      </c>
      <c r="J6" s="125"/>
      <c r="K6" s="127"/>
      <c r="L6" s="106">
        <f>C10</f>
        <v>44843</v>
      </c>
      <c r="M6" s="125"/>
      <c r="N6" s="127"/>
      <c r="O6" s="106">
        <f>C10</f>
        <v>44843</v>
      </c>
      <c r="P6" s="379"/>
      <c r="Q6" s="125"/>
      <c r="R6" s="106">
        <f>C10</f>
        <v>44843</v>
      </c>
      <c r="S6" s="379"/>
      <c r="T6" s="125"/>
      <c r="U6" s="106">
        <v>44842</v>
      </c>
      <c r="V6" s="379"/>
      <c r="W6" s="125"/>
      <c r="X6" s="106">
        <f>C10</f>
        <v>44843</v>
      </c>
      <c r="Y6" s="379"/>
      <c r="Z6" s="125"/>
      <c r="AA6" s="87">
        <v>44836</v>
      </c>
      <c r="AB6" s="104"/>
      <c r="AC6" s="104"/>
      <c r="AD6" s="87">
        <f>C10</f>
        <v>44843</v>
      </c>
      <c r="AE6" s="104"/>
      <c r="AF6" s="104"/>
      <c r="AG6" s="105"/>
      <c r="AH6" s="354"/>
      <c r="AI6" s="355"/>
      <c r="AJ6" s="355"/>
      <c r="AK6" s="96"/>
      <c r="AL6" s="96"/>
      <c r="AM6" s="96"/>
      <c r="AN6" s="78" t="s">
        <v>97</v>
      </c>
    </row>
    <row r="7" spans="3:39" ht="13.5" customHeight="1">
      <c r="C7" s="85" t="s">
        <v>98</v>
      </c>
      <c r="D7" s="85"/>
      <c r="E7" s="85"/>
      <c r="F7" s="85"/>
      <c r="G7" s="85"/>
      <c r="H7" s="85"/>
      <c r="I7" s="109">
        <v>0.3958333333333333</v>
      </c>
      <c r="J7" s="125"/>
      <c r="K7" s="127"/>
      <c r="L7" s="109">
        <v>0.5625</v>
      </c>
      <c r="M7" s="125"/>
      <c r="N7" s="127"/>
      <c r="O7" s="109">
        <v>0.5833333333333334</v>
      </c>
      <c r="P7" s="352"/>
      <c r="Q7" s="125"/>
      <c r="R7" s="109">
        <v>0.5416666666666666</v>
      </c>
      <c r="S7" s="352"/>
      <c r="T7" s="125"/>
      <c r="U7" s="109">
        <v>0.3645833333333333</v>
      </c>
      <c r="V7" s="352"/>
      <c r="W7" s="125"/>
      <c r="X7" s="109">
        <v>0.5416666666666666</v>
      </c>
      <c r="Y7" s="352"/>
      <c r="Z7" s="125"/>
      <c r="AA7" s="109">
        <v>0.5625</v>
      </c>
      <c r="AB7" s="352"/>
      <c r="AC7" s="125"/>
      <c r="AD7" s="109">
        <v>0.4166666666666667</v>
      </c>
      <c r="AE7" s="352"/>
      <c r="AF7" s="125"/>
      <c r="AG7" s="127"/>
      <c r="AH7" s="354"/>
      <c r="AI7" s="355"/>
      <c r="AJ7" s="355"/>
      <c r="AK7" s="96"/>
      <c r="AL7" s="96"/>
      <c r="AM7" s="96"/>
    </row>
    <row r="8" spans="9:47" ht="13.5">
      <c r="I8" s="89">
        <v>1</v>
      </c>
      <c r="J8" s="110">
        <v>2</v>
      </c>
      <c r="K8" s="128">
        <v>3</v>
      </c>
      <c r="L8" s="89">
        <v>4</v>
      </c>
      <c r="M8" s="110">
        <v>5</v>
      </c>
      <c r="N8" s="111">
        <v>6</v>
      </c>
      <c r="O8" s="89">
        <v>7</v>
      </c>
      <c r="P8" s="110">
        <v>8</v>
      </c>
      <c r="Q8" s="111">
        <v>9</v>
      </c>
      <c r="R8" s="89">
        <v>10</v>
      </c>
      <c r="S8" s="110">
        <v>11</v>
      </c>
      <c r="T8" s="111">
        <v>12</v>
      </c>
      <c r="U8" s="89">
        <v>13</v>
      </c>
      <c r="V8" s="110">
        <v>14</v>
      </c>
      <c r="W8" s="111">
        <v>15</v>
      </c>
      <c r="X8" s="89">
        <v>16</v>
      </c>
      <c r="Y8" s="111">
        <v>17</v>
      </c>
      <c r="Z8" s="110">
        <v>18</v>
      </c>
      <c r="AA8" s="89">
        <v>19</v>
      </c>
      <c r="AB8" s="111">
        <v>20</v>
      </c>
      <c r="AC8" s="111">
        <v>21</v>
      </c>
      <c r="AD8" s="89">
        <v>22</v>
      </c>
      <c r="AE8" s="111">
        <v>23</v>
      </c>
      <c r="AF8" s="111">
        <v>24</v>
      </c>
      <c r="AG8" s="111">
        <v>25</v>
      </c>
      <c r="AH8" s="360"/>
      <c r="AI8" s="361"/>
      <c r="AJ8" s="361"/>
      <c r="AK8" s="148"/>
      <c r="AL8" s="148"/>
      <c r="AM8" s="148" t="s">
        <v>99</v>
      </c>
      <c r="AN8" s="149" t="s">
        <v>100</v>
      </c>
      <c r="AO8" s="149"/>
      <c r="AP8" s="149"/>
      <c r="AQ8" s="149"/>
      <c r="AR8" s="149"/>
      <c r="AS8" s="149"/>
      <c r="AT8" s="149"/>
      <c r="AU8" s="149"/>
    </row>
    <row r="9" spans="3:47" ht="13.5" customHeight="1">
      <c r="C9" s="377" t="s">
        <v>101</v>
      </c>
      <c r="I9" s="114" t="str">
        <f>'予選リーグ組合せ'!D2</f>
        <v>コヴィーダ</v>
      </c>
      <c r="J9" s="112" t="str">
        <f>'予選リーグ組合せ'!D3</f>
        <v>桜ヶ丘ＦＣ</v>
      </c>
      <c r="K9" s="129" t="str">
        <f>'予選リーグ組合せ'!D4</f>
        <v>郡上八幡</v>
      </c>
      <c r="L9" s="380" t="str">
        <f>'予選リーグ組合せ'!D5</f>
        <v>武芸川</v>
      </c>
      <c r="M9" s="381" t="str">
        <f>'予選リーグ組合せ'!D6</f>
        <v>武儀</v>
      </c>
      <c r="N9" s="382" t="str">
        <f>'予選リーグ組合せ'!D7</f>
        <v>中部</v>
      </c>
      <c r="O9" s="383" t="str">
        <f>'予選リーグ組合せ'!D8</f>
        <v>金竜</v>
      </c>
      <c r="P9" s="384" t="str">
        <f>'予選リーグ組合せ'!D9</f>
        <v>八百津</v>
      </c>
      <c r="Q9" s="393" t="str">
        <f>'予選リーグ組合せ'!D10</f>
        <v>関さくら</v>
      </c>
      <c r="R9" s="114" t="str">
        <f>'予選リーグ組合せ'!D11</f>
        <v>御嵩</v>
      </c>
      <c r="S9" s="112" t="str">
        <f>'予選リーグ組合せ'!D12</f>
        <v>太田</v>
      </c>
      <c r="T9" s="113" t="str">
        <f>'予選リーグ組合せ'!D13</f>
        <v>大和</v>
      </c>
      <c r="U9" s="114" t="str">
        <f>'予選リーグ組合せ'!D14</f>
        <v>下有知</v>
      </c>
      <c r="V9" s="341" t="str">
        <f>'予選リーグ組合せ'!D15</f>
        <v>今渡</v>
      </c>
      <c r="W9" s="341" t="str">
        <f>'予選リーグ組合せ'!D16</f>
        <v>山手</v>
      </c>
      <c r="X9" s="114" t="str">
        <f>'予選リーグ組合せ'!D17</f>
        <v>土田</v>
      </c>
      <c r="Y9" s="399" t="str">
        <f>'予選リーグ組合せ'!D18</f>
        <v>加茂野</v>
      </c>
      <c r="Z9" s="112" t="str">
        <f>'予選リーグ組合せ'!D19</f>
        <v>美濃</v>
      </c>
      <c r="AA9" s="114" t="str">
        <f>'予選リーグ組合せ'!D20</f>
        <v>坂祝</v>
      </c>
      <c r="AB9" s="112" t="str">
        <f>'予選リーグ組合せ'!D21</f>
        <v>西可児</v>
      </c>
      <c r="AC9" s="112" t="str">
        <f>'予選リーグ組合せ'!D22</f>
        <v>瀬尻</v>
      </c>
      <c r="AD9" s="140" t="str">
        <f>'予選リーグ組合せ'!D23</f>
        <v>旭ヶ丘</v>
      </c>
      <c r="AE9" s="112" t="str">
        <f>'予選リーグ組合せ'!D24</f>
        <v>白鳥</v>
      </c>
      <c r="AF9" s="112" t="str">
        <f>'予選リーグ組合せ'!D25</f>
        <v>安桜</v>
      </c>
      <c r="AG9" s="404" t="str">
        <f>'予選リーグ組合せ'!D26</f>
        <v>ティグレイ</v>
      </c>
      <c r="AH9" s="405"/>
      <c r="AI9" s="406"/>
      <c r="AJ9" s="406"/>
      <c r="AN9" s="149"/>
      <c r="AO9" s="149"/>
      <c r="AP9" s="149"/>
      <c r="AQ9" s="149"/>
      <c r="AR9" s="149"/>
      <c r="AS9" s="149"/>
      <c r="AT9" s="149"/>
      <c r="AU9" s="149"/>
    </row>
    <row r="10" spans="3:40" ht="13.5" customHeight="1">
      <c r="C10" s="91">
        <v>44843</v>
      </c>
      <c r="D10" s="91"/>
      <c r="E10" s="91"/>
      <c r="F10" s="91"/>
      <c r="G10" s="91"/>
      <c r="H10" s="92"/>
      <c r="I10" s="117"/>
      <c r="J10" s="115"/>
      <c r="K10" s="131"/>
      <c r="L10" s="380"/>
      <c r="M10" s="381"/>
      <c r="N10" s="385"/>
      <c r="O10" s="383"/>
      <c r="P10" s="384"/>
      <c r="Q10" s="394"/>
      <c r="R10" s="117"/>
      <c r="S10" s="115"/>
      <c r="T10" s="116"/>
      <c r="U10" s="117"/>
      <c r="V10" s="345"/>
      <c r="W10" s="345"/>
      <c r="X10" s="117"/>
      <c r="Y10" s="400"/>
      <c r="Z10" s="115"/>
      <c r="AA10" s="117"/>
      <c r="AB10" s="115"/>
      <c r="AC10" s="115"/>
      <c r="AD10" s="141"/>
      <c r="AE10" s="115"/>
      <c r="AF10" s="115"/>
      <c r="AG10" s="407"/>
      <c r="AH10" s="405"/>
      <c r="AI10" s="406"/>
      <c r="AJ10" s="406"/>
      <c r="AK10" s="152"/>
      <c r="AL10" s="152"/>
      <c r="AM10" s="152" t="s">
        <v>99</v>
      </c>
      <c r="AN10" s="78" t="s">
        <v>102</v>
      </c>
    </row>
    <row r="11" spans="9:47" ht="21.75" customHeight="1">
      <c r="I11" s="117"/>
      <c r="J11" s="115"/>
      <c r="K11" s="131"/>
      <c r="L11" s="380"/>
      <c r="M11" s="381"/>
      <c r="N11" s="385"/>
      <c r="O11" s="383"/>
      <c r="P11" s="384"/>
      <c r="Q11" s="394"/>
      <c r="R11" s="117"/>
      <c r="S11" s="115"/>
      <c r="T11" s="116"/>
      <c r="U11" s="117"/>
      <c r="V11" s="345"/>
      <c r="W11" s="345"/>
      <c r="X11" s="117"/>
      <c r="Y11" s="400"/>
      <c r="Z11" s="115"/>
      <c r="AA11" s="117"/>
      <c r="AB11" s="115"/>
      <c r="AC11" s="115"/>
      <c r="AD11" s="141"/>
      <c r="AE11" s="115"/>
      <c r="AF11" s="115"/>
      <c r="AG11" s="407"/>
      <c r="AH11" s="405"/>
      <c r="AI11" s="406"/>
      <c r="AJ11" s="406"/>
      <c r="AK11" s="153"/>
      <c r="AL11" s="153"/>
      <c r="AM11" s="153" t="s">
        <v>99</v>
      </c>
      <c r="AN11" s="154" t="s">
        <v>103</v>
      </c>
      <c r="AO11" s="154"/>
      <c r="AP11" s="154"/>
      <c r="AQ11" s="154"/>
      <c r="AR11" s="154"/>
      <c r="AS11" s="154"/>
      <c r="AT11" s="154"/>
      <c r="AU11" s="154"/>
    </row>
    <row r="12" spans="9:46" ht="13.5" customHeight="1">
      <c r="I12" s="117"/>
      <c r="J12" s="115"/>
      <c r="K12" s="131"/>
      <c r="L12" s="380"/>
      <c r="M12" s="381"/>
      <c r="N12" s="385"/>
      <c r="O12" s="383"/>
      <c r="P12" s="384"/>
      <c r="Q12" s="394"/>
      <c r="R12" s="117"/>
      <c r="S12" s="115"/>
      <c r="T12" s="116"/>
      <c r="U12" s="117"/>
      <c r="V12" s="345"/>
      <c r="W12" s="345"/>
      <c r="X12" s="117"/>
      <c r="Y12" s="400"/>
      <c r="Z12" s="115"/>
      <c r="AA12" s="117"/>
      <c r="AB12" s="115"/>
      <c r="AC12" s="115"/>
      <c r="AD12" s="141"/>
      <c r="AE12" s="115"/>
      <c r="AF12" s="115"/>
      <c r="AG12" s="407"/>
      <c r="AH12" s="405"/>
      <c r="AI12" s="406"/>
      <c r="AJ12" s="406"/>
      <c r="AK12" s="153"/>
      <c r="AL12" s="153"/>
      <c r="AM12" s="153" t="s">
        <v>99</v>
      </c>
      <c r="AN12" s="154" t="s">
        <v>104</v>
      </c>
      <c r="AO12" s="154"/>
      <c r="AP12" s="154"/>
      <c r="AQ12" s="154"/>
      <c r="AR12" s="154"/>
      <c r="AS12" s="154"/>
      <c r="AT12" s="154"/>
    </row>
    <row r="13" spans="9:45" ht="13.5" customHeight="1">
      <c r="I13" s="120"/>
      <c r="J13" s="118"/>
      <c r="K13" s="133"/>
      <c r="L13" s="386"/>
      <c r="M13" s="387"/>
      <c r="N13" s="388"/>
      <c r="O13" s="389"/>
      <c r="P13" s="390"/>
      <c r="Q13" s="395"/>
      <c r="R13" s="120"/>
      <c r="S13" s="118"/>
      <c r="T13" s="119"/>
      <c r="U13" s="120"/>
      <c r="V13" s="349"/>
      <c r="W13" s="349"/>
      <c r="X13" s="120"/>
      <c r="Y13" s="401"/>
      <c r="Z13" s="118"/>
      <c r="AA13" s="120"/>
      <c r="AB13" s="118"/>
      <c r="AC13" s="118"/>
      <c r="AD13" s="142"/>
      <c r="AE13" s="118"/>
      <c r="AF13" s="118"/>
      <c r="AG13" s="408"/>
      <c r="AH13" s="405"/>
      <c r="AI13" s="406"/>
      <c r="AJ13" s="406"/>
      <c r="AK13" s="153"/>
      <c r="AL13" s="153"/>
      <c r="AM13" s="153" t="s">
        <v>99</v>
      </c>
      <c r="AN13" s="150" t="s">
        <v>105</v>
      </c>
      <c r="AO13" s="155"/>
      <c r="AP13" s="155"/>
      <c r="AQ13" s="155"/>
      <c r="AR13" s="155"/>
      <c r="AS13" s="150"/>
    </row>
    <row r="14" spans="37:40" ht="13.5">
      <c r="AK14" s="152"/>
      <c r="AL14" s="152"/>
      <c r="AM14" s="152" t="s">
        <v>99</v>
      </c>
      <c r="AN14" s="78" t="s">
        <v>106</v>
      </c>
    </row>
    <row r="15" spans="37:61" ht="17.25" customHeight="1">
      <c r="AK15" s="152"/>
      <c r="AL15" s="152"/>
      <c r="AM15" s="152" t="s">
        <v>99</v>
      </c>
      <c r="AN15" s="150" t="s">
        <v>107</v>
      </c>
      <c r="AO15" s="150"/>
      <c r="AP15" s="150"/>
      <c r="AQ15" s="150"/>
      <c r="AR15" s="150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</row>
    <row r="16" spans="9:61" ht="15.75" customHeight="1">
      <c r="I16" s="95" t="s">
        <v>108</v>
      </c>
      <c r="J16" s="96"/>
      <c r="T16" s="151"/>
      <c r="AK16" s="153"/>
      <c r="AL16" s="153"/>
      <c r="AM16" s="153" t="s">
        <v>99</v>
      </c>
      <c r="AN16" s="154" t="s">
        <v>109</v>
      </c>
      <c r="AO16" s="154"/>
      <c r="AP16" s="154"/>
      <c r="AQ16" s="154"/>
      <c r="AR16" s="154"/>
      <c r="AS16" s="154"/>
      <c r="AT16" s="154"/>
      <c r="AU16" s="154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</row>
    <row r="17" spans="9:61" ht="17.25">
      <c r="I17" s="96"/>
      <c r="J17" s="96"/>
      <c r="T17" s="151"/>
      <c r="AK17" s="152"/>
      <c r="AL17" s="152"/>
      <c r="AM17" s="152" t="s">
        <v>99</v>
      </c>
      <c r="AN17" s="78" t="s">
        <v>110</v>
      </c>
      <c r="AX17" s="156"/>
      <c r="AY17" s="156"/>
      <c r="AZ17" s="156"/>
      <c r="BA17" s="156"/>
      <c r="BB17" s="156"/>
      <c r="BC17" s="156"/>
      <c r="BD17" s="156"/>
      <c r="BE17" s="156"/>
      <c r="BF17" s="156"/>
      <c r="BG17" s="409"/>
      <c r="BH17" s="409"/>
      <c r="BI17" s="156"/>
    </row>
    <row r="18" spans="9:61" ht="17.25">
      <c r="I18" s="97" t="s">
        <v>111</v>
      </c>
      <c r="J18" s="96"/>
      <c r="T18" s="151"/>
      <c r="AK18" s="152"/>
      <c r="AL18" s="152"/>
      <c r="AM18" s="152" t="s">
        <v>99</v>
      </c>
      <c r="AN18" s="150" t="s">
        <v>112</v>
      </c>
      <c r="AO18" s="150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</row>
    <row r="19" spans="9:61" ht="17.25" customHeight="1">
      <c r="I19" s="96"/>
      <c r="J19" s="96"/>
      <c r="T19" s="151"/>
      <c r="AK19" s="148"/>
      <c r="AL19" s="148"/>
      <c r="AM19" s="148" t="s">
        <v>99</v>
      </c>
      <c r="AN19" s="150" t="s">
        <v>113</v>
      </c>
      <c r="AO19" s="150"/>
      <c r="AP19" s="150"/>
      <c r="AQ19" s="150"/>
      <c r="AR19" s="150"/>
      <c r="AS19" s="150"/>
      <c r="AT19" s="150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</row>
    <row r="20" spans="9:61" ht="15.75" customHeight="1">
      <c r="I20" s="98" t="s">
        <v>114</v>
      </c>
      <c r="J20" s="96"/>
      <c r="T20" s="151"/>
      <c r="AK20" s="153"/>
      <c r="AL20" s="153"/>
      <c r="AM20" s="153" t="s">
        <v>99</v>
      </c>
      <c r="AN20" s="154" t="s">
        <v>115</v>
      </c>
      <c r="AO20" s="154"/>
      <c r="AP20" s="154"/>
      <c r="AQ20" s="154"/>
      <c r="AR20" s="154"/>
      <c r="AS20" s="154"/>
      <c r="AT20" s="154"/>
      <c r="AU20" s="154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410"/>
      <c r="BI20" s="156"/>
    </row>
    <row r="21" spans="27:61" ht="17.25">
      <c r="AA21" s="150"/>
      <c r="AK21" s="152"/>
      <c r="AL21" s="152"/>
      <c r="AM21" s="152" t="s">
        <v>99</v>
      </c>
      <c r="AN21" s="150" t="s">
        <v>116</v>
      </c>
      <c r="AO21" s="150"/>
      <c r="AP21" s="150"/>
      <c r="AQ21" s="150"/>
      <c r="AR21" s="150"/>
      <c r="AS21" s="150"/>
      <c r="AT21" s="150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</row>
    <row r="22" spans="8:61" ht="17.25">
      <c r="H22" s="378" t="s">
        <v>117</v>
      </c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 t="s">
        <v>118</v>
      </c>
      <c r="U22" s="378"/>
      <c r="V22" s="378"/>
      <c r="W22" s="378"/>
      <c r="X22" s="156"/>
      <c r="Y22" s="378"/>
      <c r="Z22" s="378"/>
      <c r="AA22" s="378"/>
      <c r="AB22" s="378" t="s">
        <v>119</v>
      </c>
      <c r="AC22" s="378"/>
      <c r="AD22" s="378"/>
      <c r="AE22" s="156"/>
      <c r="AF22" s="156"/>
      <c r="AG22" s="156"/>
      <c r="AK22" s="148"/>
      <c r="AL22" s="148"/>
      <c r="AM22" s="148" t="s">
        <v>99</v>
      </c>
      <c r="AN22" s="150" t="s">
        <v>120</v>
      </c>
      <c r="AO22" s="150"/>
      <c r="AP22" s="150"/>
      <c r="AQ22" s="150"/>
      <c r="AR22" s="150"/>
      <c r="AS22" s="150"/>
      <c r="AX22" s="156"/>
      <c r="AY22" s="156"/>
      <c r="AZ22" s="156"/>
      <c r="BA22" s="156"/>
      <c r="BB22" s="156"/>
      <c r="BC22" s="156"/>
      <c r="BD22" s="156"/>
      <c r="BE22" s="156"/>
      <c r="BF22" s="156"/>
      <c r="BG22" s="409"/>
      <c r="BH22" s="156"/>
      <c r="BI22" s="156"/>
    </row>
    <row r="23" spans="8:61" ht="17.25"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K23" s="152"/>
      <c r="AL23" s="152"/>
      <c r="AM23" s="152" t="s">
        <v>99</v>
      </c>
      <c r="AN23" s="150" t="s">
        <v>121</v>
      </c>
      <c r="AO23" s="150"/>
      <c r="AP23" s="150"/>
      <c r="AQ23" s="150"/>
      <c r="AR23" s="150"/>
      <c r="AS23" s="150"/>
      <c r="AT23" s="150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</row>
    <row r="24" spans="8:61" ht="17.25">
      <c r="H24" s="378" t="s">
        <v>122</v>
      </c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 t="s">
        <v>123</v>
      </c>
      <c r="T24" s="378"/>
      <c r="U24" s="378"/>
      <c r="V24" s="378" t="s">
        <v>124</v>
      </c>
      <c r="W24" s="378"/>
      <c r="X24" s="378"/>
      <c r="Y24" s="378"/>
      <c r="Z24" s="378"/>
      <c r="AA24" s="378"/>
      <c r="AB24" s="378"/>
      <c r="AC24" s="378"/>
      <c r="AD24" s="378" t="s">
        <v>125</v>
      </c>
      <c r="AE24" s="378"/>
      <c r="AF24" s="378"/>
      <c r="AK24" s="152"/>
      <c r="AL24" s="152"/>
      <c r="AM24" s="152" t="s">
        <v>99</v>
      </c>
      <c r="AN24" s="78" t="s">
        <v>126</v>
      </c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</row>
    <row r="25" spans="8:61" ht="17.25"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K25" s="152"/>
      <c r="AL25" s="152"/>
      <c r="AM25" s="152" t="s">
        <v>99</v>
      </c>
      <c r="AN25" s="78" t="s">
        <v>127</v>
      </c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</row>
    <row r="26" spans="8:61" ht="17.25" customHeight="1">
      <c r="H26" s="351" t="s">
        <v>128</v>
      </c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396"/>
      <c r="Y26" s="396"/>
      <c r="Z26" s="396"/>
      <c r="AA26" s="396"/>
      <c r="AB26" s="156"/>
      <c r="AC26" s="156"/>
      <c r="AD26" s="156"/>
      <c r="AE26" s="156"/>
      <c r="AF26" s="156"/>
      <c r="AK26" s="152"/>
      <c r="AL26" s="152"/>
      <c r="AM26" s="152" t="s">
        <v>99</v>
      </c>
      <c r="AN26" s="78" t="s">
        <v>129</v>
      </c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</row>
    <row r="27" spans="8:40" ht="13.5" customHeight="1"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K27" s="152"/>
      <c r="AL27" s="152"/>
      <c r="AM27" s="152" t="s">
        <v>99</v>
      </c>
      <c r="AN27" s="78" t="s">
        <v>130</v>
      </c>
    </row>
    <row r="28" spans="37:40" ht="13.5">
      <c r="AK28" s="152"/>
      <c r="AL28" s="152"/>
      <c r="AM28" s="152" t="s">
        <v>99</v>
      </c>
      <c r="AN28" s="150" t="s">
        <v>131</v>
      </c>
    </row>
    <row r="29" spans="27:40" ht="13.5">
      <c r="AA29" s="150"/>
      <c r="AK29" s="152"/>
      <c r="AL29" s="152"/>
      <c r="AM29" s="152" t="s">
        <v>99</v>
      </c>
      <c r="AN29" s="150" t="s">
        <v>132</v>
      </c>
    </row>
    <row r="30" spans="37:40" ht="13.5" customHeight="1">
      <c r="AK30" s="152"/>
      <c r="AL30" s="152"/>
      <c r="AM30" s="152" t="s">
        <v>99</v>
      </c>
      <c r="AN30" s="78" t="s">
        <v>133</v>
      </c>
    </row>
    <row r="31" spans="37:47" ht="12.75" customHeight="1">
      <c r="AK31" s="153"/>
      <c r="AL31" s="153"/>
      <c r="AM31" s="153" t="s">
        <v>99</v>
      </c>
      <c r="AN31" s="154" t="s">
        <v>134</v>
      </c>
      <c r="AO31" s="154"/>
      <c r="AP31" s="154"/>
      <c r="AQ31" s="154"/>
      <c r="AR31" s="154"/>
      <c r="AS31" s="154"/>
      <c r="AT31" s="154"/>
      <c r="AU31" s="154"/>
    </row>
    <row r="41" ht="13.5">
      <c r="Z41" s="150"/>
    </row>
    <row r="43" ht="13.5">
      <c r="Z43" s="150"/>
    </row>
    <row r="44" ht="13.5">
      <c r="Z44" s="150"/>
    </row>
    <row r="45" ht="13.5">
      <c r="Z45" s="150"/>
    </row>
    <row r="46" ht="13.5">
      <c r="Z46" s="150"/>
    </row>
    <row r="47" ht="13.5">
      <c r="Z47" s="150"/>
    </row>
    <row r="48" ht="13.5">
      <c r="Z48" s="150"/>
    </row>
    <row r="49" ht="13.5">
      <c r="Z49" s="150"/>
    </row>
    <row r="50" ht="13.5">
      <c r="Z50" s="150" t="s">
        <v>135</v>
      </c>
    </row>
  </sheetData>
  <sheetProtection/>
  <mergeCells count="73">
    <mergeCell ref="AD2:AJ2"/>
    <mergeCell ref="E3:H3"/>
    <mergeCell ref="AA3:AC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U11"/>
    <mergeCell ref="AN12:AT12"/>
    <mergeCell ref="AN16:AU16"/>
    <mergeCell ref="AN20:AU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J9:AJ13"/>
    <mergeCell ref="AN8:AU9"/>
    <mergeCell ref="D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9"/>
  <sheetViews>
    <sheetView workbookViewId="0" topLeftCell="E43">
      <selection activeCell="AI25" sqref="AI25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3"/>
      <c r="C1" s="4" t="str">
        <f>'リーグ１次'!$D$1</f>
        <v>第6回たんどーるカップ中濃地区大会一次リーグ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75"/>
    </row>
    <row r="2" spans="2:32" s="1" customFormat="1" ht="18.75" customHeight="1"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72" t="s">
        <v>76</v>
      </c>
      <c r="AE2" s="372"/>
      <c r="AF2" s="372"/>
    </row>
    <row r="4" spans="2:16" s="1" customFormat="1" ht="13.5">
      <c r="B4" s="1" t="s">
        <v>136</v>
      </c>
      <c r="N4"/>
      <c r="P4"/>
    </row>
    <row r="5" spans="6:43" s="1" customFormat="1" ht="13.5">
      <c r="F5" s="368">
        <f>'リーグ１次'!I6</f>
        <v>44843</v>
      </c>
      <c r="G5" s="368"/>
      <c r="H5" s="368"/>
      <c r="I5" s="368"/>
      <c r="J5" s="368"/>
      <c r="K5" s="368"/>
      <c r="R5" s="370" t="str">
        <f>'リーグ１次'!I5</f>
        <v>あじさいエコ</v>
      </c>
      <c r="S5" s="30"/>
      <c r="T5" s="30"/>
      <c r="U5" s="30"/>
      <c r="V5" s="30"/>
      <c r="W5" s="30"/>
      <c r="X5" s="371" t="s">
        <v>55</v>
      </c>
      <c r="AB5" s="373">
        <f>'リーグ１次'!I7</f>
        <v>0.3958333333333333</v>
      </c>
      <c r="AC5" s="374"/>
      <c r="AD5" s="374"/>
      <c r="AE5" s="374"/>
      <c r="AJ5" s="65" t="s">
        <v>137</v>
      </c>
      <c r="AK5" s="66" t="s">
        <v>138</v>
      </c>
      <c r="AL5" s="66" t="s">
        <v>139</v>
      </c>
      <c r="AM5" s="66" t="s">
        <v>140</v>
      </c>
      <c r="AN5" s="66" t="s">
        <v>141</v>
      </c>
      <c r="AO5" s="66" t="s">
        <v>142</v>
      </c>
      <c r="AP5" s="66" t="s">
        <v>143</v>
      </c>
      <c r="AQ5" s="66" t="s">
        <v>144</v>
      </c>
    </row>
    <row r="6" spans="2:43" s="1" customFormat="1" ht="13.5">
      <c r="B6" s="7" t="s">
        <v>145</v>
      </c>
      <c r="C6" s="8"/>
      <c r="D6" s="8" t="s">
        <v>146</v>
      </c>
      <c r="E6" s="8"/>
      <c r="F6" s="8"/>
      <c r="G6" s="8"/>
      <c r="H6" s="8"/>
      <c r="I6" s="8" t="s">
        <v>147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 t="s">
        <v>148</v>
      </c>
      <c r="AC6" s="8"/>
      <c r="AD6" s="8"/>
      <c r="AE6" s="8"/>
      <c r="AF6" s="8"/>
      <c r="AG6" s="328"/>
      <c r="AM6" s="69"/>
      <c r="AN6" s="69"/>
      <c r="AO6" s="69"/>
      <c r="AP6" s="69"/>
      <c r="AQ6" s="69"/>
    </row>
    <row r="7" spans="2:43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4" t="str">
        <f>'予選リーグ組合せ'!D2</f>
        <v>コヴィーダ</v>
      </c>
      <c r="J7" s="24"/>
      <c r="K7" s="24"/>
      <c r="L7" s="24"/>
      <c r="M7" s="24"/>
      <c r="N7" s="24"/>
      <c r="O7" s="31"/>
      <c r="P7" s="32"/>
      <c r="Q7" s="33">
        <v>5</v>
      </c>
      <c r="R7" s="423" t="s">
        <v>149</v>
      </c>
      <c r="S7" s="33">
        <v>0</v>
      </c>
      <c r="T7" s="32"/>
      <c r="U7" s="29" t="str">
        <f>'予選リーグ組合せ'!D4</f>
        <v>郡上八幡</v>
      </c>
      <c r="V7" s="29"/>
      <c r="W7" s="29"/>
      <c r="X7" s="29"/>
      <c r="Y7" s="29"/>
      <c r="Z7" s="29"/>
      <c r="AA7" s="29"/>
      <c r="AB7" s="319" t="str">
        <f>'予選リーグ組合せ'!D3</f>
        <v>桜ヶ丘ＦＣ</v>
      </c>
      <c r="AC7" s="320"/>
      <c r="AD7" s="320"/>
      <c r="AE7" s="320"/>
      <c r="AF7" s="320"/>
      <c r="AG7" s="329"/>
      <c r="AI7" s="1" t="str">
        <f>I7</f>
        <v>コヴィーダ</v>
      </c>
      <c r="AJ7" s="69">
        <v>2</v>
      </c>
      <c r="AK7" s="69">
        <v>0</v>
      </c>
      <c r="AL7" s="69">
        <v>0</v>
      </c>
      <c r="AM7" s="69">
        <f>Q7+Q9</f>
        <v>9</v>
      </c>
      <c r="AN7" s="69">
        <f>S7+S9</f>
        <v>1</v>
      </c>
      <c r="AO7" s="69">
        <f>AM7-AN7</f>
        <v>8</v>
      </c>
      <c r="AP7" s="69">
        <f>AJ7*3+AL7*1</f>
        <v>6</v>
      </c>
      <c r="AQ7" s="75">
        <v>1</v>
      </c>
    </row>
    <row r="8" spans="2:43" ht="13.5">
      <c r="B8" s="9">
        <v>2</v>
      </c>
      <c r="C8" s="10"/>
      <c r="D8" s="13">
        <f>D7+"０:7０"</f>
        <v>0.4444444444444444</v>
      </c>
      <c r="E8" s="10"/>
      <c r="F8" s="10"/>
      <c r="G8" s="10"/>
      <c r="H8" s="10"/>
      <c r="I8" s="25" t="str">
        <f>AB7</f>
        <v>桜ヶ丘ＦＣ</v>
      </c>
      <c r="J8" s="25"/>
      <c r="K8" s="25"/>
      <c r="L8" s="25"/>
      <c r="M8" s="25"/>
      <c r="N8" s="25"/>
      <c r="O8" s="37"/>
      <c r="P8" s="35"/>
      <c r="Q8" s="36">
        <v>2</v>
      </c>
      <c r="R8" s="424" t="s">
        <v>149</v>
      </c>
      <c r="S8" s="36">
        <v>4</v>
      </c>
      <c r="T8" s="35"/>
      <c r="U8" s="34" t="str">
        <f>U7</f>
        <v>郡上八幡</v>
      </c>
      <c r="V8" s="34"/>
      <c r="W8" s="34"/>
      <c r="X8" s="34"/>
      <c r="Y8" s="34"/>
      <c r="Z8" s="34"/>
      <c r="AA8" s="34"/>
      <c r="AB8" s="321" t="str">
        <f>I7</f>
        <v>コヴィーダ</v>
      </c>
      <c r="AC8" s="322"/>
      <c r="AD8" s="322"/>
      <c r="AE8" s="322"/>
      <c r="AF8" s="322"/>
      <c r="AG8" s="330"/>
      <c r="AI8" s="1" t="str">
        <f>I8</f>
        <v>桜ヶ丘ＦＣ</v>
      </c>
      <c r="AJ8" s="69">
        <v>0</v>
      </c>
      <c r="AK8" s="69">
        <v>2</v>
      </c>
      <c r="AL8" s="69">
        <v>0</v>
      </c>
      <c r="AM8" s="69">
        <f>Q8+S9</f>
        <v>3</v>
      </c>
      <c r="AN8" s="69">
        <f>S8+Q9</f>
        <v>8</v>
      </c>
      <c r="AO8" s="69">
        <f>AM8-AN8</f>
        <v>-5</v>
      </c>
      <c r="AP8" s="69">
        <f>AJ8*3+AL8*1</f>
        <v>0</v>
      </c>
      <c r="AQ8" s="75">
        <v>3</v>
      </c>
    </row>
    <row r="9" spans="2:43" ht="13.5">
      <c r="B9" s="16">
        <v>3</v>
      </c>
      <c r="C9" s="17"/>
      <c r="D9" s="18">
        <f>D8+"０：7０"</f>
        <v>0.4930555555555555</v>
      </c>
      <c r="E9" s="19"/>
      <c r="F9" s="19"/>
      <c r="G9" s="19"/>
      <c r="H9" s="19"/>
      <c r="I9" s="27" t="str">
        <f>I7</f>
        <v>コヴィーダ</v>
      </c>
      <c r="J9" s="27"/>
      <c r="K9" s="27"/>
      <c r="L9" s="27"/>
      <c r="M9" s="27"/>
      <c r="N9" s="27"/>
      <c r="O9" s="39"/>
      <c r="P9" s="40"/>
      <c r="Q9" s="41">
        <v>4</v>
      </c>
      <c r="R9" s="425" t="s">
        <v>149</v>
      </c>
      <c r="S9" s="41">
        <v>1</v>
      </c>
      <c r="T9" s="40"/>
      <c r="U9" s="42" t="str">
        <f>AB7</f>
        <v>桜ヶ丘ＦＣ</v>
      </c>
      <c r="V9" s="42"/>
      <c r="W9" s="42"/>
      <c r="X9" s="42"/>
      <c r="Y9" s="42"/>
      <c r="Z9" s="42"/>
      <c r="AA9" s="42"/>
      <c r="AB9" s="323" t="str">
        <f>U7</f>
        <v>郡上八幡</v>
      </c>
      <c r="AC9" s="324"/>
      <c r="AD9" s="324"/>
      <c r="AE9" s="324"/>
      <c r="AF9" s="324"/>
      <c r="AG9" s="331"/>
      <c r="AI9" s="1" t="str">
        <f>U7</f>
        <v>郡上八幡</v>
      </c>
      <c r="AJ9" s="69">
        <v>1</v>
      </c>
      <c r="AK9" s="69">
        <v>1</v>
      </c>
      <c r="AL9" s="69">
        <v>0</v>
      </c>
      <c r="AM9" s="69">
        <f>S7+S8</f>
        <v>4</v>
      </c>
      <c r="AN9" s="69">
        <f>Q7+Q8</f>
        <v>7</v>
      </c>
      <c r="AO9" s="69">
        <f>AM9-AN9</f>
        <v>-3</v>
      </c>
      <c r="AP9" s="69">
        <f>AJ9*3+AL9*1</f>
        <v>3</v>
      </c>
      <c r="AQ9" s="75">
        <v>2</v>
      </c>
    </row>
    <row r="11" spans="2:16" ht="13.5">
      <c r="B11" s="1" t="s">
        <v>150</v>
      </c>
      <c r="N11"/>
      <c r="P11"/>
    </row>
    <row r="12" spans="6:43" s="1" customFormat="1" ht="13.5">
      <c r="F12" s="368">
        <f>'リーグ１次'!L6</f>
        <v>44843</v>
      </c>
      <c r="G12" s="368"/>
      <c r="H12" s="368"/>
      <c r="I12" s="368"/>
      <c r="J12" s="368"/>
      <c r="K12" s="368"/>
      <c r="R12" s="370" t="str">
        <f>'リーグ１次'!L5</f>
        <v>武芸川南</v>
      </c>
      <c r="S12" s="30"/>
      <c r="T12" s="30"/>
      <c r="U12" s="30"/>
      <c r="V12" s="30"/>
      <c r="W12" s="30"/>
      <c r="X12" s="371" t="s">
        <v>55</v>
      </c>
      <c r="AB12" s="373">
        <f>'リーグ１次'!L7</f>
        <v>0.5625</v>
      </c>
      <c r="AC12" s="374"/>
      <c r="AD12" s="374"/>
      <c r="AE12" s="374"/>
      <c r="AJ12" s="65" t="s">
        <v>137</v>
      </c>
      <c r="AK12" s="66" t="s">
        <v>138</v>
      </c>
      <c r="AL12" s="66" t="s">
        <v>139</v>
      </c>
      <c r="AM12" s="66" t="s">
        <v>140</v>
      </c>
      <c r="AN12" s="66" t="s">
        <v>141</v>
      </c>
      <c r="AO12" s="66" t="s">
        <v>142</v>
      </c>
      <c r="AP12" s="66" t="s">
        <v>143</v>
      </c>
      <c r="AQ12" s="66" t="s">
        <v>144</v>
      </c>
    </row>
    <row r="13" spans="2:43" ht="13.5">
      <c r="B13" s="7" t="s">
        <v>145</v>
      </c>
      <c r="C13" s="8"/>
      <c r="D13" s="8" t="s">
        <v>146</v>
      </c>
      <c r="E13" s="8"/>
      <c r="F13" s="8"/>
      <c r="G13" s="8"/>
      <c r="H13" s="8"/>
      <c r="I13" s="8" t="s">
        <v>147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 t="s">
        <v>148</v>
      </c>
      <c r="AC13" s="8"/>
      <c r="AD13" s="8"/>
      <c r="AE13" s="8"/>
      <c r="AF13" s="8"/>
      <c r="AG13" s="328"/>
      <c r="AM13" s="69"/>
      <c r="AN13" s="69"/>
      <c r="AO13" s="69"/>
      <c r="AP13" s="69"/>
      <c r="AQ13" s="69"/>
    </row>
    <row r="14" spans="2:43" ht="13.5">
      <c r="B14" s="9">
        <v>1</v>
      </c>
      <c r="C14" s="10"/>
      <c r="D14" s="11">
        <f>AB12</f>
        <v>0.5625</v>
      </c>
      <c r="E14" s="12"/>
      <c r="F14" s="12"/>
      <c r="G14" s="12"/>
      <c r="H14" s="12"/>
      <c r="I14" s="24" t="str">
        <f>'予選リーグ組合せ'!D5</f>
        <v>武芸川</v>
      </c>
      <c r="J14" s="24"/>
      <c r="K14" s="24"/>
      <c r="L14" s="24"/>
      <c r="M14" s="24"/>
      <c r="N14" s="24"/>
      <c r="O14" s="31"/>
      <c r="P14" s="32"/>
      <c r="Q14" s="33">
        <v>13</v>
      </c>
      <c r="R14" s="423" t="s">
        <v>149</v>
      </c>
      <c r="S14" s="33">
        <v>0</v>
      </c>
      <c r="T14" s="32"/>
      <c r="U14" s="29" t="str">
        <f>'予選リーグ組合せ'!D7</f>
        <v>中部</v>
      </c>
      <c r="V14" s="29"/>
      <c r="W14" s="29"/>
      <c r="X14" s="29"/>
      <c r="Y14" s="29"/>
      <c r="Z14" s="29"/>
      <c r="AA14" s="29"/>
      <c r="AB14" s="319" t="str">
        <f>'予選リーグ組合せ'!D6</f>
        <v>武儀</v>
      </c>
      <c r="AC14" s="320"/>
      <c r="AD14" s="320"/>
      <c r="AE14" s="320"/>
      <c r="AF14" s="320"/>
      <c r="AG14" s="329"/>
      <c r="AI14" s="1" t="str">
        <f>I14</f>
        <v>武芸川</v>
      </c>
      <c r="AJ14" s="69">
        <v>2</v>
      </c>
      <c r="AK14" s="69">
        <v>0</v>
      </c>
      <c r="AL14" s="69">
        <v>0</v>
      </c>
      <c r="AM14" s="69">
        <f>Q14+Q16</f>
        <v>18</v>
      </c>
      <c r="AN14" s="69">
        <f>S14+S16</f>
        <v>0</v>
      </c>
      <c r="AO14" s="69">
        <f>AM14-AN14</f>
        <v>18</v>
      </c>
      <c r="AP14" s="69">
        <f>AJ14*3+AL14*1</f>
        <v>6</v>
      </c>
      <c r="AQ14" s="75">
        <v>1</v>
      </c>
    </row>
    <row r="15" spans="2:43" ht="13.5">
      <c r="B15" s="9">
        <v>2</v>
      </c>
      <c r="C15" s="10"/>
      <c r="D15" s="13">
        <f>D14+"０:7０"</f>
        <v>0.6111111111111112</v>
      </c>
      <c r="E15" s="10"/>
      <c r="F15" s="10"/>
      <c r="G15" s="10"/>
      <c r="H15" s="10"/>
      <c r="I15" s="25" t="str">
        <f>AB14</f>
        <v>武儀</v>
      </c>
      <c r="J15" s="25"/>
      <c r="K15" s="25"/>
      <c r="L15" s="25"/>
      <c r="M15" s="25"/>
      <c r="N15" s="25"/>
      <c r="O15" s="37"/>
      <c r="P15" s="35"/>
      <c r="Q15" s="36">
        <v>6</v>
      </c>
      <c r="R15" s="424" t="s">
        <v>149</v>
      </c>
      <c r="S15" s="36">
        <v>3</v>
      </c>
      <c r="T15" s="35"/>
      <c r="U15" s="34" t="str">
        <f>U14</f>
        <v>中部</v>
      </c>
      <c r="V15" s="34"/>
      <c r="W15" s="34"/>
      <c r="X15" s="34"/>
      <c r="Y15" s="34"/>
      <c r="Z15" s="34"/>
      <c r="AA15" s="34"/>
      <c r="AB15" s="321" t="str">
        <f>I14</f>
        <v>武芸川</v>
      </c>
      <c r="AC15" s="322"/>
      <c r="AD15" s="322"/>
      <c r="AE15" s="322"/>
      <c r="AF15" s="322"/>
      <c r="AG15" s="330"/>
      <c r="AI15" s="1" t="str">
        <f>I15</f>
        <v>武儀</v>
      </c>
      <c r="AJ15" s="69">
        <v>1</v>
      </c>
      <c r="AK15" s="69">
        <v>1</v>
      </c>
      <c r="AL15" s="69">
        <v>0</v>
      </c>
      <c r="AM15" s="69">
        <f>Q15+S16</f>
        <v>6</v>
      </c>
      <c r="AN15" s="69">
        <f>S15+Q16</f>
        <v>8</v>
      </c>
      <c r="AO15" s="69">
        <f>AM15-AN15</f>
        <v>-2</v>
      </c>
      <c r="AP15" s="69">
        <f>AJ15*3+AL15*1</f>
        <v>3</v>
      </c>
      <c r="AQ15" s="75">
        <v>2</v>
      </c>
    </row>
    <row r="16" spans="2:43" ht="13.5">
      <c r="B16" s="16">
        <v>3</v>
      </c>
      <c r="C16" s="17"/>
      <c r="D16" s="18">
        <f>D15+"０：7０"</f>
        <v>0.6597222222222223</v>
      </c>
      <c r="E16" s="19"/>
      <c r="F16" s="19"/>
      <c r="G16" s="19"/>
      <c r="H16" s="19"/>
      <c r="I16" s="27" t="str">
        <f>I14</f>
        <v>武芸川</v>
      </c>
      <c r="J16" s="27"/>
      <c r="K16" s="27"/>
      <c r="L16" s="27"/>
      <c r="M16" s="27"/>
      <c r="N16" s="27"/>
      <c r="O16" s="39"/>
      <c r="P16" s="40"/>
      <c r="Q16" s="41">
        <v>5</v>
      </c>
      <c r="R16" s="425" t="s">
        <v>149</v>
      </c>
      <c r="S16" s="41">
        <v>0</v>
      </c>
      <c r="T16" s="40"/>
      <c r="U16" s="42" t="str">
        <f>AB14</f>
        <v>武儀</v>
      </c>
      <c r="V16" s="42"/>
      <c r="W16" s="42"/>
      <c r="X16" s="42"/>
      <c r="Y16" s="42"/>
      <c r="Z16" s="42"/>
      <c r="AA16" s="42"/>
      <c r="AB16" s="323" t="str">
        <f>U14</f>
        <v>中部</v>
      </c>
      <c r="AC16" s="324"/>
      <c r="AD16" s="324"/>
      <c r="AE16" s="324"/>
      <c r="AF16" s="324"/>
      <c r="AG16" s="331"/>
      <c r="AI16" s="1" t="str">
        <f>U14</f>
        <v>中部</v>
      </c>
      <c r="AJ16" s="69">
        <v>0</v>
      </c>
      <c r="AK16" s="69">
        <v>2</v>
      </c>
      <c r="AL16" s="69">
        <v>0</v>
      </c>
      <c r="AM16" s="69">
        <f>S14+S15</f>
        <v>3</v>
      </c>
      <c r="AN16" s="69">
        <f>Q14+Q15</f>
        <v>19</v>
      </c>
      <c r="AO16" s="69">
        <f>AM16-AN16</f>
        <v>-16</v>
      </c>
      <c r="AP16" s="69">
        <f>AJ16*3+AL16*1</f>
        <v>0</v>
      </c>
      <c r="AQ16" s="75">
        <v>3</v>
      </c>
    </row>
    <row r="18" spans="2:16" ht="13.5">
      <c r="B18" s="1" t="s">
        <v>151</v>
      </c>
      <c r="N18"/>
      <c r="P18"/>
    </row>
    <row r="19" spans="2:43" s="1" customFormat="1" ht="13.5">
      <c r="B19" s="369"/>
      <c r="C19" s="369"/>
      <c r="D19" s="369"/>
      <c r="E19" s="369"/>
      <c r="F19" s="368">
        <f>'リーグ１次'!O6</f>
        <v>44843</v>
      </c>
      <c r="G19" s="368"/>
      <c r="H19" s="368"/>
      <c r="I19" s="368"/>
      <c r="J19" s="368"/>
      <c r="K19" s="368"/>
      <c r="L19" s="369"/>
      <c r="M19" s="369"/>
      <c r="N19" s="369"/>
      <c r="O19" s="369"/>
      <c r="P19" s="369"/>
      <c r="Q19" s="369"/>
      <c r="R19" s="370" t="str">
        <f>'リーグ１次'!O5</f>
        <v>蘇水Ｇ</v>
      </c>
      <c r="S19" s="30"/>
      <c r="T19" s="30"/>
      <c r="U19" s="30"/>
      <c r="V19" s="30"/>
      <c r="W19" s="30"/>
      <c r="X19" s="287" t="s">
        <v>55</v>
      </c>
      <c r="Y19" s="369"/>
      <c r="Z19" s="369"/>
      <c r="AA19" s="369"/>
      <c r="AB19" s="373">
        <f>'リーグ１次'!O7</f>
        <v>0.5833333333333334</v>
      </c>
      <c r="AC19" s="374"/>
      <c r="AD19" s="374"/>
      <c r="AE19" s="374"/>
      <c r="AF19" s="369"/>
      <c r="AG19" s="369"/>
      <c r="AJ19" s="65" t="s">
        <v>137</v>
      </c>
      <c r="AK19" s="66" t="s">
        <v>138</v>
      </c>
      <c r="AL19" s="66" t="s">
        <v>139</v>
      </c>
      <c r="AM19" s="66" t="s">
        <v>140</v>
      </c>
      <c r="AN19" s="66" t="s">
        <v>141</v>
      </c>
      <c r="AO19" s="66" t="s">
        <v>142</v>
      </c>
      <c r="AP19" s="66" t="s">
        <v>143</v>
      </c>
      <c r="AQ19" s="66" t="s">
        <v>144</v>
      </c>
    </row>
    <row r="20" spans="2:43" ht="13.5">
      <c r="B20" s="7" t="s">
        <v>145</v>
      </c>
      <c r="C20" s="8"/>
      <c r="D20" s="8" t="s">
        <v>146</v>
      </c>
      <c r="E20" s="8"/>
      <c r="F20" s="8"/>
      <c r="G20" s="8"/>
      <c r="H20" s="8"/>
      <c r="I20" s="8" t="s">
        <v>147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148</v>
      </c>
      <c r="AC20" s="8"/>
      <c r="AD20" s="8"/>
      <c r="AE20" s="8"/>
      <c r="AF20" s="8"/>
      <c r="AG20" s="328"/>
      <c r="AM20" s="69"/>
      <c r="AN20" s="69"/>
      <c r="AO20" s="69"/>
      <c r="AP20" s="69"/>
      <c r="AQ20" s="69"/>
    </row>
    <row r="21" spans="2:43" ht="13.5">
      <c r="B21" s="9">
        <v>1</v>
      </c>
      <c r="C21" s="10"/>
      <c r="D21" s="11">
        <f>AB19</f>
        <v>0.5833333333333334</v>
      </c>
      <c r="E21" s="12"/>
      <c r="F21" s="12"/>
      <c r="G21" s="12"/>
      <c r="H21" s="12"/>
      <c r="I21" s="24" t="str">
        <f>'リーグ１次'!O9</f>
        <v>金竜</v>
      </c>
      <c r="J21" s="24"/>
      <c r="K21" s="24"/>
      <c r="L21" s="24"/>
      <c r="M21" s="24"/>
      <c r="N21" s="24"/>
      <c r="O21" s="31"/>
      <c r="P21" s="32"/>
      <c r="Q21" s="33">
        <v>6</v>
      </c>
      <c r="R21" s="423" t="s">
        <v>149</v>
      </c>
      <c r="S21" s="33">
        <v>1</v>
      </c>
      <c r="T21" s="32"/>
      <c r="U21" s="29" t="str">
        <f>'リーグ１次'!Q9</f>
        <v>関さくら</v>
      </c>
      <c r="V21" s="29"/>
      <c r="W21" s="29"/>
      <c r="X21" s="29"/>
      <c r="Y21" s="29"/>
      <c r="Z21" s="29"/>
      <c r="AA21" s="29"/>
      <c r="AB21" s="319" t="str">
        <f>'リーグ１次'!P9</f>
        <v>八百津</v>
      </c>
      <c r="AC21" s="320"/>
      <c r="AD21" s="320"/>
      <c r="AE21" s="320"/>
      <c r="AF21" s="320"/>
      <c r="AG21" s="329"/>
      <c r="AI21" s="1" t="str">
        <f>I21</f>
        <v>金竜</v>
      </c>
      <c r="AJ21" s="69">
        <v>2</v>
      </c>
      <c r="AK21" s="69">
        <v>0</v>
      </c>
      <c r="AL21" s="69">
        <v>0</v>
      </c>
      <c r="AM21" s="69">
        <f>Q21+Q23</f>
        <v>12</v>
      </c>
      <c r="AN21" s="69">
        <f>S21+S23</f>
        <v>1</v>
      </c>
      <c r="AO21" s="69">
        <f>AM21-AN21</f>
        <v>11</v>
      </c>
      <c r="AP21" s="69">
        <f>AJ21*3+AL21*1</f>
        <v>6</v>
      </c>
      <c r="AQ21" s="75">
        <v>1</v>
      </c>
    </row>
    <row r="22" spans="2:43" ht="13.5">
      <c r="B22" s="9">
        <v>2</v>
      </c>
      <c r="C22" s="10"/>
      <c r="D22" s="13">
        <f>D21+"０:7０"</f>
        <v>0.6319444444444445</v>
      </c>
      <c r="E22" s="10"/>
      <c r="F22" s="10"/>
      <c r="G22" s="10"/>
      <c r="H22" s="10"/>
      <c r="I22" s="25" t="str">
        <f>AB21</f>
        <v>八百津</v>
      </c>
      <c r="J22" s="25"/>
      <c r="K22" s="25"/>
      <c r="L22" s="25"/>
      <c r="M22" s="25"/>
      <c r="N22" s="25"/>
      <c r="O22" s="37"/>
      <c r="P22" s="35"/>
      <c r="Q22" s="36">
        <v>3</v>
      </c>
      <c r="R22" s="424" t="s">
        <v>149</v>
      </c>
      <c r="S22" s="36">
        <v>1</v>
      </c>
      <c r="T22" s="35"/>
      <c r="U22" s="34" t="str">
        <f>U21</f>
        <v>関さくら</v>
      </c>
      <c r="V22" s="34"/>
      <c r="W22" s="34"/>
      <c r="X22" s="34"/>
      <c r="Y22" s="34"/>
      <c r="Z22" s="34"/>
      <c r="AA22" s="34"/>
      <c r="AB22" s="321" t="str">
        <f>I21</f>
        <v>金竜</v>
      </c>
      <c r="AC22" s="322"/>
      <c r="AD22" s="322"/>
      <c r="AE22" s="322"/>
      <c r="AF22" s="322"/>
      <c r="AG22" s="330"/>
      <c r="AI22" s="1" t="str">
        <f>I22</f>
        <v>八百津</v>
      </c>
      <c r="AJ22" s="69">
        <v>1</v>
      </c>
      <c r="AK22" s="69">
        <v>1</v>
      </c>
      <c r="AL22" s="69">
        <v>0</v>
      </c>
      <c r="AM22" s="69">
        <f>Q22+S23</f>
        <v>3</v>
      </c>
      <c r="AN22" s="69">
        <f>S22+Q23</f>
        <v>7</v>
      </c>
      <c r="AO22" s="69">
        <f>AM22-AN22</f>
        <v>-4</v>
      </c>
      <c r="AP22" s="69">
        <f>AJ22*3+AL22*1</f>
        <v>3</v>
      </c>
      <c r="AQ22" s="75">
        <v>2</v>
      </c>
    </row>
    <row r="23" spans="2:43" ht="13.5">
      <c r="B23" s="16">
        <v>3</v>
      </c>
      <c r="C23" s="17"/>
      <c r="D23" s="18">
        <f>D22+"０：7０"</f>
        <v>0.6805555555555557</v>
      </c>
      <c r="E23" s="19"/>
      <c r="F23" s="19"/>
      <c r="G23" s="19"/>
      <c r="H23" s="19"/>
      <c r="I23" s="27" t="str">
        <f>I21</f>
        <v>金竜</v>
      </c>
      <c r="J23" s="27"/>
      <c r="K23" s="27"/>
      <c r="L23" s="27"/>
      <c r="M23" s="27"/>
      <c r="N23" s="27"/>
      <c r="O23" s="39"/>
      <c r="P23" s="40"/>
      <c r="Q23" s="41">
        <v>6</v>
      </c>
      <c r="R23" s="425" t="s">
        <v>149</v>
      </c>
      <c r="S23" s="41">
        <v>0</v>
      </c>
      <c r="T23" s="40"/>
      <c r="U23" s="42" t="str">
        <f>AB21</f>
        <v>八百津</v>
      </c>
      <c r="V23" s="42"/>
      <c r="W23" s="42"/>
      <c r="X23" s="42"/>
      <c r="Y23" s="42"/>
      <c r="Z23" s="42"/>
      <c r="AA23" s="42"/>
      <c r="AB23" s="323" t="str">
        <f>U21</f>
        <v>関さくら</v>
      </c>
      <c r="AC23" s="324"/>
      <c r="AD23" s="324"/>
      <c r="AE23" s="324"/>
      <c r="AF23" s="324"/>
      <c r="AG23" s="331"/>
      <c r="AI23" s="1" t="str">
        <f>U21</f>
        <v>関さくら</v>
      </c>
      <c r="AJ23" s="69">
        <v>0</v>
      </c>
      <c r="AK23" s="69">
        <v>2</v>
      </c>
      <c r="AL23" s="69">
        <v>0</v>
      </c>
      <c r="AM23" s="69">
        <f>S21+S22</f>
        <v>2</v>
      </c>
      <c r="AN23" s="69">
        <f>Q21+Q22</f>
        <v>9</v>
      </c>
      <c r="AO23" s="69">
        <f>AM23-AN23</f>
        <v>-7</v>
      </c>
      <c r="AP23" s="69">
        <f>AJ23*3+AL23*1</f>
        <v>0</v>
      </c>
      <c r="AQ23" s="75">
        <v>3</v>
      </c>
    </row>
    <row r="25" spans="2:16" ht="13.5">
      <c r="B25" s="1" t="s">
        <v>152</v>
      </c>
      <c r="N25"/>
      <c r="P25"/>
    </row>
    <row r="26" spans="2:43" s="1" customFormat="1" ht="13.5">
      <c r="B26" s="369"/>
      <c r="C26" s="369"/>
      <c r="D26" s="369"/>
      <c r="E26" s="369"/>
      <c r="F26" s="368">
        <f>'リーグ１次'!R6</f>
        <v>44843</v>
      </c>
      <c r="G26" s="368"/>
      <c r="H26" s="368"/>
      <c r="I26" s="368"/>
      <c r="J26" s="368"/>
      <c r="K26" s="368"/>
      <c r="L26" s="369"/>
      <c r="M26" s="369"/>
      <c r="N26" s="369"/>
      <c r="O26" s="369"/>
      <c r="P26" s="369"/>
      <c r="Q26" s="369"/>
      <c r="R26" s="370" t="str">
        <f>'リーグ１次'!R5</f>
        <v>白山Ｇ</v>
      </c>
      <c r="S26" s="30"/>
      <c r="T26" s="30"/>
      <c r="U26" s="30"/>
      <c r="V26" s="30"/>
      <c r="W26" s="30"/>
      <c r="X26" s="287" t="s">
        <v>55</v>
      </c>
      <c r="Y26" s="369"/>
      <c r="Z26" s="369"/>
      <c r="AA26" s="369"/>
      <c r="AB26" s="373">
        <f>'リーグ１次'!R7</f>
        <v>0.5416666666666666</v>
      </c>
      <c r="AC26" s="374"/>
      <c r="AD26" s="374"/>
      <c r="AE26" s="374"/>
      <c r="AF26" s="369"/>
      <c r="AG26" s="369"/>
      <c r="AJ26" s="65" t="s">
        <v>137</v>
      </c>
      <c r="AK26" s="66" t="s">
        <v>138</v>
      </c>
      <c r="AL26" s="66" t="s">
        <v>139</v>
      </c>
      <c r="AM26" s="66" t="s">
        <v>140</v>
      </c>
      <c r="AN26" s="66" t="s">
        <v>141</v>
      </c>
      <c r="AO26" s="66" t="s">
        <v>142</v>
      </c>
      <c r="AP26" s="66" t="s">
        <v>143</v>
      </c>
      <c r="AQ26" s="66" t="s">
        <v>144</v>
      </c>
    </row>
    <row r="27" spans="2:43" ht="13.5">
      <c r="B27" s="7" t="s">
        <v>145</v>
      </c>
      <c r="C27" s="8"/>
      <c r="D27" s="8" t="s">
        <v>146</v>
      </c>
      <c r="E27" s="8"/>
      <c r="F27" s="8"/>
      <c r="G27" s="8"/>
      <c r="H27" s="8"/>
      <c r="I27" s="8" t="s">
        <v>147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148</v>
      </c>
      <c r="AC27" s="8"/>
      <c r="AD27" s="8"/>
      <c r="AE27" s="8"/>
      <c r="AF27" s="8"/>
      <c r="AG27" s="328"/>
      <c r="AM27" s="69"/>
      <c r="AN27" s="69"/>
      <c r="AO27" s="69"/>
      <c r="AP27" s="69"/>
      <c r="AQ27" s="69"/>
    </row>
    <row r="28" spans="2:43" ht="13.5">
      <c r="B28" s="9">
        <v>1</v>
      </c>
      <c r="C28" s="10"/>
      <c r="D28" s="11">
        <f>AB26</f>
        <v>0.5416666666666666</v>
      </c>
      <c r="E28" s="12"/>
      <c r="F28" s="12"/>
      <c r="G28" s="12"/>
      <c r="H28" s="12"/>
      <c r="I28" s="24" t="str">
        <f>'予選リーグ組合せ'!D11</f>
        <v>御嵩</v>
      </c>
      <c r="J28" s="24"/>
      <c r="K28" s="24"/>
      <c r="L28" s="24"/>
      <c r="M28" s="24"/>
      <c r="N28" s="24"/>
      <c r="O28" s="31"/>
      <c r="P28" s="32"/>
      <c r="Q28" s="33">
        <v>1</v>
      </c>
      <c r="R28" s="423" t="s">
        <v>149</v>
      </c>
      <c r="S28" s="33">
        <v>1</v>
      </c>
      <c r="T28" s="32"/>
      <c r="U28" s="29" t="str">
        <f>'予選リーグ組合せ'!D13</f>
        <v>大和</v>
      </c>
      <c r="V28" s="29"/>
      <c r="W28" s="29"/>
      <c r="X28" s="29"/>
      <c r="Y28" s="29"/>
      <c r="Z28" s="29"/>
      <c r="AA28" s="29"/>
      <c r="AB28" s="319" t="str">
        <f>'予選リーグ組合せ'!D12</f>
        <v>太田</v>
      </c>
      <c r="AC28" s="320"/>
      <c r="AD28" s="320"/>
      <c r="AE28" s="320"/>
      <c r="AF28" s="320"/>
      <c r="AG28" s="329"/>
      <c r="AI28" s="1" t="str">
        <f>I28</f>
        <v>御嵩</v>
      </c>
      <c r="AJ28" s="69">
        <v>1</v>
      </c>
      <c r="AK28" s="69">
        <v>0</v>
      </c>
      <c r="AL28" s="69">
        <v>1</v>
      </c>
      <c r="AM28" s="69">
        <f>Q28+Q30</f>
        <v>5</v>
      </c>
      <c r="AN28" s="69">
        <f>S28+S30</f>
        <v>1</v>
      </c>
      <c r="AO28" s="69">
        <f>AM28-AN28</f>
        <v>4</v>
      </c>
      <c r="AP28" s="69">
        <f>AJ28*3+AL28*1</f>
        <v>4</v>
      </c>
      <c r="AQ28" s="75">
        <v>2</v>
      </c>
    </row>
    <row r="29" spans="2:43" ht="13.5">
      <c r="B29" s="9">
        <v>2</v>
      </c>
      <c r="C29" s="10"/>
      <c r="D29" s="13">
        <f>D28+"０:６０"</f>
        <v>0.5833333333333333</v>
      </c>
      <c r="E29" s="10"/>
      <c r="F29" s="10"/>
      <c r="G29" s="10"/>
      <c r="H29" s="10"/>
      <c r="I29" s="25" t="str">
        <f>AB28</f>
        <v>太田</v>
      </c>
      <c r="J29" s="25"/>
      <c r="K29" s="25"/>
      <c r="L29" s="25"/>
      <c r="M29" s="25"/>
      <c r="N29" s="25"/>
      <c r="O29" s="37"/>
      <c r="P29" s="35"/>
      <c r="Q29" s="36">
        <v>1</v>
      </c>
      <c r="R29" s="424" t="s">
        <v>149</v>
      </c>
      <c r="S29" s="36">
        <v>6</v>
      </c>
      <c r="T29" s="35"/>
      <c r="U29" s="34" t="str">
        <f>U28</f>
        <v>大和</v>
      </c>
      <c r="V29" s="34"/>
      <c r="W29" s="34"/>
      <c r="X29" s="34"/>
      <c r="Y29" s="34"/>
      <c r="Z29" s="34"/>
      <c r="AA29" s="34"/>
      <c r="AB29" s="321" t="str">
        <f>I28</f>
        <v>御嵩</v>
      </c>
      <c r="AC29" s="322"/>
      <c r="AD29" s="322"/>
      <c r="AE29" s="322"/>
      <c r="AF29" s="322"/>
      <c r="AG29" s="330"/>
      <c r="AI29" s="1" t="str">
        <f>I29</f>
        <v>太田</v>
      </c>
      <c r="AJ29" s="69">
        <v>0</v>
      </c>
      <c r="AK29" s="69">
        <v>2</v>
      </c>
      <c r="AL29" s="69">
        <v>0</v>
      </c>
      <c r="AM29" s="69">
        <f>Q29+S30</f>
        <v>1</v>
      </c>
      <c r="AN29" s="69">
        <f>S29+Q30</f>
        <v>10</v>
      </c>
      <c r="AO29" s="69">
        <f>AM29-AN29</f>
        <v>-9</v>
      </c>
      <c r="AP29" s="69">
        <f>AJ29*3+AL29*1</f>
        <v>0</v>
      </c>
      <c r="AQ29" s="75">
        <v>3</v>
      </c>
    </row>
    <row r="30" spans="2:43" ht="13.5">
      <c r="B30" s="16">
        <v>3</v>
      </c>
      <c r="C30" s="17"/>
      <c r="D30" s="18">
        <f>D29+"０：６０"</f>
        <v>0.6249999999999999</v>
      </c>
      <c r="E30" s="19"/>
      <c r="F30" s="19"/>
      <c r="G30" s="19"/>
      <c r="H30" s="19"/>
      <c r="I30" s="27" t="str">
        <f>I28</f>
        <v>御嵩</v>
      </c>
      <c r="J30" s="27"/>
      <c r="K30" s="27"/>
      <c r="L30" s="27"/>
      <c r="M30" s="27"/>
      <c r="N30" s="27"/>
      <c r="O30" s="39"/>
      <c r="P30" s="40"/>
      <c r="Q30" s="41">
        <v>4</v>
      </c>
      <c r="R30" s="425" t="s">
        <v>149</v>
      </c>
      <c r="S30" s="41">
        <v>0</v>
      </c>
      <c r="T30" s="40"/>
      <c r="U30" s="42" t="str">
        <f>AB28</f>
        <v>太田</v>
      </c>
      <c r="V30" s="42"/>
      <c r="W30" s="42"/>
      <c r="X30" s="42"/>
      <c r="Y30" s="42"/>
      <c r="Z30" s="42"/>
      <c r="AA30" s="42"/>
      <c r="AB30" s="323" t="str">
        <f>U28</f>
        <v>大和</v>
      </c>
      <c r="AC30" s="324"/>
      <c r="AD30" s="324"/>
      <c r="AE30" s="324"/>
      <c r="AF30" s="324"/>
      <c r="AG30" s="331"/>
      <c r="AI30" s="1" t="str">
        <f>U28</f>
        <v>大和</v>
      </c>
      <c r="AJ30" s="69">
        <v>1</v>
      </c>
      <c r="AK30" s="69">
        <v>0</v>
      </c>
      <c r="AL30" s="69">
        <v>1</v>
      </c>
      <c r="AM30" s="69">
        <f>S28+S29</f>
        <v>7</v>
      </c>
      <c r="AN30" s="69">
        <f>Q28+Q29</f>
        <v>2</v>
      </c>
      <c r="AO30" s="69">
        <f>AM30-AN30</f>
        <v>5</v>
      </c>
      <c r="AP30" s="69">
        <f>AJ30*3+AL30*1</f>
        <v>4</v>
      </c>
      <c r="AQ30" s="75">
        <v>1</v>
      </c>
    </row>
    <row r="32" spans="2:16" ht="13.5">
      <c r="B32" s="1" t="s">
        <v>153</v>
      </c>
      <c r="N32"/>
      <c r="P32"/>
    </row>
    <row r="33" spans="2:43" s="1" customFormat="1" ht="13.5">
      <c r="B33" s="369"/>
      <c r="C33" s="369"/>
      <c r="D33" s="369"/>
      <c r="E33" s="369"/>
      <c r="F33" s="368">
        <f>'リーグ１次'!U6</f>
        <v>44842</v>
      </c>
      <c r="G33" s="368"/>
      <c r="H33" s="368"/>
      <c r="I33" s="368"/>
      <c r="J33" s="368"/>
      <c r="K33" s="368"/>
      <c r="L33" s="369"/>
      <c r="M33" s="369"/>
      <c r="N33" s="369"/>
      <c r="O33" s="369"/>
      <c r="P33" s="369"/>
      <c r="Q33" s="369"/>
      <c r="R33" s="370" t="str">
        <f>'リーグ１次'!U5</f>
        <v>今渡北小</v>
      </c>
      <c r="S33" s="30"/>
      <c r="T33" s="30"/>
      <c r="U33" s="30"/>
      <c r="V33" s="30"/>
      <c r="W33" s="30"/>
      <c r="X33" s="287" t="s">
        <v>55</v>
      </c>
      <c r="Y33" s="369"/>
      <c r="Z33" s="369"/>
      <c r="AA33" s="369"/>
      <c r="AB33" s="373">
        <f>'リーグ１次'!U7</f>
        <v>0.3645833333333333</v>
      </c>
      <c r="AC33" s="374"/>
      <c r="AD33" s="374"/>
      <c r="AE33" s="374"/>
      <c r="AF33" s="369"/>
      <c r="AG33" s="369"/>
      <c r="AJ33" s="65" t="s">
        <v>137</v>
      </c>
      <c r="AK33" s="66" t="s">
        <v>138</v>
      </c>
      <c r="AL33" s="66" t="s">
        <v>139</v>
      </c>
      <c r="AM33" s="66" t="s">
        <v>140</v>
      </c>
      <c r="AN33" s="66" t="s">
        <v>141</v>
      </c>
      <c r="AO33" s="66" t="s">
        <v>142</v>
      </c>
      <c r="AP33" s="66" t="s">
        <v>143</v>
      </c>
      <c r="AQ33" s="66" t="s">
        <v>144</v>
      </c>
    </row>
    <row r="34" spans="2:43" ht="13.5">
      <c r="B34" s="7" t="s">
        <v>145</v>
      </c>
      <c r="C34" s="8"/>
      <c r="D34" s="8" t="s">
        <v>146</v>
      </c>
      <c r="E34" s="8"/>
      <c r="F34" s="8"/>
      <c r="G34" s="8"/>
      <c r="H34" s="8"/>
      <c r="I34" s="8" t="s">
        <v>147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 t="s">
        <v>148</v>
      </c>
      <c r="AC34" s="8"/>
      <c r="AD34" s="8"/>
      <c r="AE34" s="8"/>
      <c r="AF34" s="8"/>
      <c r="AG34" s="328"/>
      <c r="AM34" s="69"/>
      <c r="AN34" s="69"/>
      <c r="AO34" s="69"/>
      <c r="AP34" s="69"/>
      <c r="AQ34" s="69"/>
    </row>
    <row r="35" spans="2:43" ht="13.5">
      <c r="B35" s="9">
        <v>1</v>
      </c>
      <c r="C35" s="10"/>
      <c r="D35" s="11">
        <f>AB33</f>
        <v>0.3645833333333333</v>
      </c>
      <c r="E35" s="12"/>
      <c r="F35" s="12"/>
      <c r="G35" s="12"/>
      <c r="H35" s="12"/>
      <c r="I35" s="24" t="str">
        <f>'リーグ１次'!U9</f>
        <v>下有知</v>
      </c>
      <c r="J35" s="24"/>
      <c r="K35" s="24"/>
      <c r="L35" s="24"/>
      <c r="M35" s="24"/>
      <c r="N35" s="24"/>
      <c r="O35" s="31"/>
      <c r="P35" s="32"/>
      <c r="Q35" s="33">
        <v>1</v>
      </c>
      <c r="R35" s="423" t="s">
        <v>149</v>
      </c>
      <c r="S35" s="33">
        <v>4</v>
      </c>
      <c r="T35" s="32"/>
      <c r="U35" s="29" t="str">
        <f>'リーグ１次'!W9</f>
        <v>山手</v>
      </c>
      <c r="V35" s="29"/>
      <c r="W35" s="29"/>
      <c r="X35" s="29"/>
      <c r="Y35" s="29"/>
      <c r="Z35" s="29"/>
      <c r="AA35" s="29"/>
      <c r="AB35" s="319" t="str">
        <f>'リーグ１次'!V9</f>
        <v>今渡</v>
      </c>
      <c r="AC35" s="320"/>
      <c r="AD35" s="320"/>
      <c r="AE35" s="320"/>
      <c r="AF35" s="320"/>
      <c r="AG35" s="329"/>
      <c r="AI35" s="1" t="str">
        <f>I35</f>
        <v>下有知</v>
      </c>
      <c r="AJ35" s="69">
        <v>1</v>
      </c>
      <c r="AK35" s="69">
        <v>1</v>
      </c>
      <c r="AL35" s="69">
        <v>0</v>
      </c>
      <c r="AM35" s="69">
        <f>Q35+Q37</f>
        <v>4</v>
      </c>
      <c r="AN35" s="69">
        <f>S35+S37</f>
        <v>6</v>
      </c>
      <c r="AO35" s="69">
        <f>AM35-AN35</f>
        <v>-2</v>
      </c>
      <c r="AP35" s="69">
        <f>AJ35*3+AL35*1</f>
        <v>3</v>
      </c>
      <c r="AQ35" s="75">
        <v>2</v>
      </c>
    </row>
    <row r="36" spans="2:43" ht="13.5">
      <c r="B36" s="9">
        <v>2</v>
      </c>
      <c r="C36" s="10"/>
      <c r="D36" s="13">
        <f>D35+"０:7０"</f>
        <v>0.4131944444444444</v>
      </c>
      <c r="E36" s="10"/>
      <c r="F36" s="10"/>
      <c r="G36" s="10"/>
      <c r="H36" s="10"/>
      <c r="I36" s="25" t="str">
        <f>AB35</f>
        <v>今渡</v>
      </c>
      <c r="J36" s="25"/>
      <c r="K36" s="25"/>
      <c r="L36" s="25"/>
      <c r="M36" s="25"/>
      <c r="N36" s="25"/>
      <c r="O36" s="37"/>
      <c r="P36" s="35"/>
      <c r="Q36" s="36">
        <v>1</v>
      </c>
      <c r="R36" s="424" t="s">
        <v>149</v>
      </c>
      <c r="S36" s="36">
        <v>1</v>
      </c>
      <c r="T36" s="35"/>
      <c r="U36" s="34" t="str">
        <f>U35</f>
        <v>山手</v>
      </c>
      <c r="V36" s="34"/>
      <c r="W36" s="34"/>
      <c r="X36" s="34"/>
      <c r="Y36" s="34"/>
      <c r="Z36" s="34"/>
      <c r="AA36" s="34"/>
      <c r="AB36" s="321" t="str">
        <f>I35</f>
        <v>下有知</v>
      </c>
      <c r="AC36" s="322"/>
      <c r="AD36" s="322"/>
      <c r="AE36" s="322"/>
      <c r="AF36" s="322"/>
      <c r="AG36" s="330"/>
      <c r="AI36" s="1" t="str">
        <f>I36</f>
        <v>今渡</v>
      </c>
      <c r="AJ36" s="69">
        <v>0</v>
      </c>
      <c r="AK36" s="69">
        <v>1</v>
      </c>
      <c r="AL36" s="69">
        <v>1</v>
      </c>
      <c r="AM36" s="69">
        <f>Q36+S37</f>
        <v>3</v>
      </c>
      <c r="AN36" s="69">
        <f>S36+Q37</f>
        <v>4</v>
      </c>
      <c r="AO36" s="69">
        <f>AM36-AN36</f>
        <v>-1</v>
      </c>
      <c r="AP36" s="69">
        <f>AJ36*3+AL36*1</f>
        <v>1</v>
      </c>
      <c r="AQ36" s="75">
        <v>3</v>
      </c>
    </row>
    <row r="37" spans="2:43" ht="13.5">
      <c r="B37" s="16">
        <v>3</v>
      </c>
      <c r="C37" s="17"/>
      <c r="D37" s="18">
        <f>D36+"０：7０"</f>
        <v>0.4618055555555555</v>
      </c>
      <c r="E37" s="19"/>
      <c r="F37" s="19"/>
      <c r="G37" s="19"/>
      <c r="H37" s="19"/>
      <c r="I37" s="27" t="str">
        <f>I35</f>
        <v>下有知</v>
      </c>
      <c r="J37" s="27"/>
      <c r="K37" s="27"/>
      <c r="L37" s="27"/>
      <c r="M37" s="27"/>
      <c r="N37" s="27"/>
      <c r="O37" s="39"/>
      <c r="P37" s="40"/>
      <c r="Q37" s="41">
        <v>3</v>
      </c>
      <c r="R37" s="425" t="s">
        <v>149</v>
      </c>
      <c r="S37" s="41">
        <v>2</v>
      </c>
      <c r="T37" s="40"/>
      <c r="U37" s="42" t="str">
        <f>AB35</f>
        <v>今渡</v>
      </c>
      <c r="V37" s="42"/>
      <c r="W37" s="42"/>
      <c r="X37" s="42"/>
      <c r="Y37" s="42"/>
      <c r="Z37" s="42"/>
      <c r="AA37" s="42"/>
      <c r="AB37" s="323" t="str">
        <f>U35</f>
        <v>山手</v>
      </c>
      <c r="AC37" s="324"/>
      <c r="AD37" s="324"/>
      <c r="AE37" s="324"/>
      <c r="AF37" s="324"/>
      <c r="AG37" s="331"/>
      <c r="AI37" s="1" t="str">
        <f>U35</f>
        <v>山手</v>
      </c>
      <c r="AJ37" s="69">
        <v>1</v>
      </c>
      <c r="AK37" s="69">
        <v>0</v>
      </c>
      <c r="AL37" s="69">
        <v>1</v>
      </c>
      <c r="AM37" s="69">
        <f>S35+S36</f>
        <v>5</v>
      </c>
      <c r="AN37" s="69">
        <f>Q35+Q36</f>
        <v>2</v>
      </c>
      <c r="AO37" s="69">
        <f>AM37-AN37</f>
        <v>3</v>
      </c>
      <c r="AP37" s="69">
        <f>AJ37*3+AL37*1</f>
        <v>4</v>
      </c>
      <c r="AQ37" s="75">
        <v>1</v>
      </c>
    </row>
    <row r="39" spans="2:16" ht="13.5">
      <c r="B39" s="1" t="s">
        <v>154</v>
      </c>
      <c r="N39"/>
      <c r="P39"/>
    </row>
    <row r="40" spans="2:43" s="1" customFormat="1" ht="13.5">
      <c r="B40" s="369"/>
      <c r="C40" s="369"/>
      <c r="D40" s="369"/>
      <c r="E40" s="369"/>
      <c r="F40" s="368">
        <f>'リーグ１次'!X6</f>
        <v>44843</v>
      </c>
      <c r="G40" s="368"/>
      <c r="H40" s="368"/>
      <c r="I40" s="368"/>
      <c r="J40" s="368"/>
      <c r="K40" s="368"/>
      <c r="L40" s="369"/>
      <c r="M40" s="369"/>
      <c r="N40" s="369"/>
      <c r="O40" s="369"/>
      <c r="P40" s="369"/>
      <c r="Q40" s="369"/>
      <c r="R40" s="370" t="str">
        <f>'リーグ１次'!X5</f>
        <v>土田小</v>
      </c>
      <c r="S40" s="30"/>
      <c r="T40" s="30"/>
      <c r="U40" s="30"/>
      <c r="V40" s="30"/>
      <c r="W40" s="30"/>
      <c r="X40" s="287" t="s">
        <v>55</v>
      </c>
      <c r="Y40" s="369"/>
      <c r="Z40" s="369"/>
      <c r="AA40" s="369"/>
      <c r="AB40" s="373">
        <f>'リーグ１次'!X7</f>
        <v>0.5416666666666666</v>
      </c>
      <c r="AC40" s="374"/>
      <c r="AD40" s="374"/>
      <c r="AE40" s="374"/>
      <c r="AF40" s="369"/>
      <c r="AG40" s="369"/>
      <c r="AJ40" s="65" t="s">
        <v>137</v>
      </c>
      <c r="AK40" s="66" t="s">
        <v>138</v>
      </c>
      <c r="AL40" s="66" t="s">
        <v>139</v>
      </c>
      <c r="AM40" s="66" t="s">
        <v>140</v>
      </c>
      <c r="AN40" s="66" t="s">
        <v>141</v>
      </c>
      <c r="AO40" s="66" t="s">
        <v>142</v>
      </c>
      <c r="AP40" s="66" t="s">
        <v>143</v>
      </c>
      <c r="AQ40" s="66" t="s">
        <v>144</v>
      </c>
    </row>
    <row r="41" spans="2:42" ht="13.5">
      <c r="B41" s="7" t="s">
        <v>145</v>
      </c>
      <c r="C41" s="8"/>
      <c r="D41" s="8" t="s">
        <v>146</v>
      </c>
      <c r="E41" s="8"/>
      <c r="F41" s="8"/>
      <c r="G41" s="8"/>
      <c r="H41" s="8"/>
      <c r="I41" s="8" t="s">
        <v>147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 t="s">
        <v>148</v>
      </c>
      <c r="AC41" s="8"/>
      <c r="AD41" s="8"/>
      <c r="AE41" s="8"/>
      <c r="AF41" s="8"/>
      <c r="AG41" s="328"/>
      <c r="AM41" s="69"/>
      <c r="AN41" s="69"/>
      <c r="AO41" s="69"/>
      <c r="AP41" s="69"/>
    </row>
    <row r="42" spans="2:43" ht="13.5">
      <c r="B42" s="9">
        <v>1</v>
      </c>
      <c r="C42" s="10"/>
      <c r="D42" s="11">
        <f>AB40</f>
        <v>0.5416666666666666</v>
      </c>
      <c r="E42" s="12"/>
      <c r="F42" s="12"/>
      <c r="G42" s="12"/>
      <c r="H42" s="12"/>
      <c r="I42" s="24" t="str">
        <f>'リーグ１次'!X9</f>
        <v>土田</v>
      </c>
      <c r="J42" s="24"/>
      <c r="K42" s="24"/>
      <c r="L42" s="24"/>
      <c r="M42" s="24"/>
      <c r="N42" s="24"/>
      <c r="O42" s="31"/>
      <c r="P42" s="32"/>
      <c r="Q42" s="33">
        <v>1</v>
      </c>
      <c r="R42" s="423" t="s">
        <v>149</v>
      </c>
      <c r="S42" s="33">
        <v>1</v>
      </c>
      <c r="T42" s="32"/>
      <c r="U42" s="29" t="str">
        <f>'リーグ１次'!Z9</f>
        <v>美濃</v>
      </c>
      <c r="V42" s="29"/>
      <c r="W42" s="29"/>
      <c r="X42" s="29"/>
      <c r="Y42" s="29"/>
      <c r="Z42" s="29"/>
      <c r="AA42" s="29"/>
      <c r="AB42" s="319" t="str">
        <f>'リーグ１次'!Y9</f>
        <v>加茂野</v>
      </c>
      <c r="AC42" s="320"/>
      <c r="AD42" s="320"/>
      <c r="AE42" s="320"/>
      <c r="AF42" s="320"/>
      <c r="AG42" s="329"/>
      <c r="AI42" s="1" t="str">
        <f>I42</f>
        <v>土田</v>
      </c>
      <c r="AJ42" s="69">
        <v>1</v>
      </c>
      <c r="AK42" s="69">
        <v>0</v>
      </c>
      <c r="AL42" s="69">
        <v>1</v>
      </c>
      <c r="AM42" s="69">
        <f>Q42+Q44</f>
        <v>10</v>
      </c>
      <c r="AN42" s="69">
        <f>S42+S44</f>
        <v>1</v>
      </c>
      <c r="AO42" s="69">
        <f>AM42-AN42</f>
        <v>9</v>
      </c>
      <c r="AP42" s="69">
        <f>AJ42*3+AL42*1</f>
        <v>4</v>
      </c>
      <c r="AQ42" s="75">
        <v>1</v>
      </c>
    </row>
    <row r="43" spans="2:43" ht="13.5">
      <c r="B43" s="9">
        <v>2</v>
      </c>
      <c r="C43" s="10"/>
      <c r="D43" s="13">
        <f>D42+"1:10"</f>
        <v>0.5902777777777778</v>
      </c>
      <c r="E43" s="10"/>
      <c r="F43" s="10"/>
      <c r="G43" s="10"/>
      <c r="H43" s="10"/>
      <c r="I43" s="25" t="str">
        <f>AB42</f>
        <v>加茂野</v>
      </c>
      <c r="J43" s="25"/>
      <c r="K43" s="25"/>
      <c r="L43" s="25"/>
      <c r="M43" s="25"/>
      <c r="N43" s="25"/>
      <c r="O43" s="37"/>
      <c r="P43" s="35"/>
      <c r="Q43" s="36">
        <v>0</v>
      </c>
      <c r="R43" s="424" t="s">
        <v>149</v>
      </c>
      <c r="S43" s="36">
        <v>1</v>
      </c>
      <c r="T43" s="35"/>
      <c r="U43" s="34" t="str">
        <f>U42</f>
        <v>美濃</v>
      </c>
      <c r="V43" s="34"/>
      <c r="W43" s="34"/>
      <c r="X43" s="34"/>
      <c r="Y43" s="34"/>
      <c r="Z43" s="34"/>
      <c r="AA43" s="34"/>
      <c r="AB43" s="321" t="str">
        <f>I42</f>
        <v>土田</v>
      </c>
      <c r="AC43" s="322"/>
      <c r="AD43" s="322"/>
      <c r="AE43" s="322"/>
      <c r="AF43" s="322"/>
      <c r="AG43" s="330"/>
      <c r="AI43" s="1" t="str">
        <f>I43</f>
        <v>加茂野</v>
      </c>
      <c r="AJ43" s="69">
        <v>0</v>
      </c>
      <c r="AK43" s="69">
        <v>2</v>
      </c>
      <c r="AL43" s="69">
        <v>0</v>
      </c>
      <c r="AM43" s="69">
        <f>Q43+S44</f>
        <v>0</v>
      </c>
      <c r="AN43" s="69">
        <f>S43+Q44</f>
        <v>10</v>
      </c>
      <c r="AO43" s="69">
        <f>AM43-AN43</f>
        <v>-10</v>
      </c>
      <c r="AP43" s="69">
        <f>AJ43*3+AL43*1</f>
        <v>0</v>
      </c>
      <c r="AQ43" s="75">
        <v>3</v>
      </c>
    </row>
    <row r="44" spans="2:43" ht="13.5">
      <c r="B44" s="16">
        <v>3</v>
      </c>
      <c r="C44" s="17"/>
      <c r="D44" s="18">
        <f>D43+"１：1０"</f>
        <v>0.638888888888889</v>
      </c>
      <c r="E44" s="19"/>
      <c r="F44" s="19"/>
      <c r="G44" s="19"/>
      <c r="H44" s="19"/>
      <c r="I44" s="27" t="str">
        <f>I42</f>
        <v>土田</v>
      </c>
      <c r="J44" s="27"/>
      <c r="K44" s="27"/>
      <c r="L44" s="27"/>
      <c r="M44" s="27"/>
      <c r="N44" s="27"/>
      <c r="O44" s="39"/>
      <c r="P44" s="40"/>
      <c r="Q44" s="41">
        <v>9</v>
      </c>
      <c r="R44" s="425" t="s">
        <v>149</v>
      </c>
      <c r="S44" s="41">
        <v>0</v>
      </c>
      <c r="T44" s="40"/>
      <c r="U44" s="42" t="str">
        <f>AB42</f>
        <v>加茂野</v>
      </c>
      <c r="V44" s="42"/>
      <c r="W44" s="42"/>
      <c r="X44" s="42"/>
      <c r="Y44" s="42"/>
      <c r="Z44" s="42"/>
      <c r="AA44" s="42"/>
      <c r="AB44" s="323" t="str">
        <f>U42</f>
        <v>美濃</v>
      </c>
      <c r="AC44" s="324"/>
      <c r="AD44" s="324"/>
      <c r="AE44" s="324"/>
      <c r="AF44" s="324"/>
      <c r="AG44" s="331"/>
      <c r="AI44" s="1" t="str">
        <f>U42</f>
        <v>美濃</v>
      </c>
      <c r="AJ44" s="69">
        <v>1</v>
      </c>
      <c r="AK44" s="69">
        <v>0</v>
      </c>
      <c r="AL44" s="69">
        <v>1</v>
      </c>
      <c r="AM44" s="69">
        <f>S42+S43</f>
        <v>2</v>
      </c>
      <c r="AN44" s="69">
        <f>Q42+Q43</f>
        <v>1</v>
      </c>
      <c r="AO44" s="69">
        <f>AM44-AN44</f>
        <v>1</v>
      </c>
      <c r="AP44" s="69">
        <f>AJ44*3+AL44*1</f>
        <v>4</v>
      </c>
      <c r="AQ44" s="75">
        <v>2</v>
      </c>
    </row>
    <row r="46" spans="2:16" ht="13.5">
      <c r="B46" s="1" t="s">
        <v>155</v>
      </c>
      <c r="N46"/>
      <c r="P46"/>
    </row>
    <row r="47" spans="2:43" s="1" customFormat="1" ht="13.5">
      <c r="B47" s="369"/>
      <c r="C47" s="369"/>
      <c r="D47" s="369"/>
      <c r="E47" s="369"/>
      <c r="F47" s="368">
        <f>'リーグ１次'!AA6</f>
        <v>44836</v>
      </c>
      <c r="G47" s="368"/>
      <c r="H47" s="368"/>
      <c r="I47" s="368"/>
      <c r="J47" s="368"/>
      <c r="K47" s="368"/>
      <c r="L47" s="369"/>
      <c r="M47" s="369"/>
      <c r="N47" s="369"/>
      <c r="O47" s="369"/>
      <c r="P47" s="369"/>
      <c r="Q47" s="369"/>
      <c r="R47" s="370" t="str">
        <f>'リーグ１次'!AA5</f>
        <v>坂祝総合Ｇ</v>
      </c>
      <c r="S47" s="30"/>
      <c r="T47" s="30"/>
      <c r="U47" s="30"/>
      <c r="V47" s="30"/>
      <c r="W47" s="30"/>
      <c r="X47" s="287" t="s">
        <v>55</v>
      </c>
      <c r="Y47" s="369"/>
      <c r="Z47" s="369"/>
      <c r="AA47" s="369"/>
      <c r="AB47" s="373">
        <f>'リーグ１次'!AA7</f>
        <v>0.5625</v>
      </c>
      <c r="AC47" s="374"/>
      <c r="AD47" s="374"/>
      <c r="AE47" s="374"/>
      <c r="AF47" s="369"/>
      <c r="AG47" s="369"/>
      <c r="AJ47" s="65" t="s">
        <v>137</v>
      </c>
      <c r="AK47" s="66" t="s">
        <v>138</v>
      </c>
      <c r="AL47" s="66" t="s">
        <v>139</v>
      </c>
      <c r="AM47" s="66" t="s">
        <v>140</v>
      </c>
      <c r="AN47" s="66" t="s">
        <v>141</v>
      </c>
      <c r="AO47" s="66" t="s">
        <v>142</v>
      </c>
      <c r="AP47" s="66" t="s">
        <v>143</v>
      </c>
      <c r="AQ47" s="66" t="s">
        <v>144</v>
      </c>
    </row>
    <row r="48" spans="2:42" ht="13.5">
      <c r="B48" s="7" t="s">
        <v>145</v>
      </c>
      <c r="C48" s="8"/>
      <c r="D48" s="8" t="s">
        <v>146</v>
      </c>
      <c r="E48" s="8"/>
      <c r="F48" s="8"/>
      <c r="G48" s="8"/>
      <c r="H48" s="8"/>
      <c r="I48" s="8" t="s">
        <v>147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 t="s">
        <v>148</v>
      </c>
      <c r="AC48" s="8"/>
      <c r="AD48" s="8"/>
      <c r="AE48" s="8"/>
      <c r="AF48" s="8"/>
      <c r="AG48" s="328"/>
      <c r="AM48" s="69"/>
      <c r="AN48" s="69"/>
      <c r="AO48" s="69"/>
      <c r="AP48" s="69"/>
    </row>
    <row r="49" spans="2:43" ht="13.5">
      <c r="B49" s="9">
        <v>1</v>
      </c>
      <c r="C49" s="10"/>
      <c r="D49" s="11">
        <f>AB47</f>
        <v>0.5625</v>
      </c>
      <c r="E49" s="12"/>
      <c r="F49" s="12"/>
      <c r="G49" s="12"/>
      <c r="H49" s="12"/>
      <c r="I49" s="24" t="str">
        <f>'リーグ１次'!AA9</f>
        <v>坂祝</v>
      </c>
      <c r="J49" s="24"/>
      <c r="K49" s="24"/>
      <c r="L49" s="24"/>
      <c r="M49" s="24"/>
      <c r="N49" s="24"/>
      <c r="O49" s="31"/>
      <c r="P49" s="32"/>
      <c r="Q49" s="33">
        <v>0</v>
      </c>
      <c r="R49" s="423" t="s">
        <v>149</v>
      </c>
      <c r="S49" s="33">
        <v>6</v>
      </c>
      <c r="T49" s="32"/>
      <c r="U49" s="29" t="str">
        <f>'リーグ１次'!AC9</f>
        <v>瀬尻</v>
      </c>
      <c r="V49" s="29"/>
      <c r="W49" s="29"/>
      <c r="X49" s="29"/>
      <c r="Y49" s="29"/>
      <c r="Z49" s="29"/>
      <c r="AA49" s="29"/>
      <c r="AB49" s="319" t="str">
        <f>'リーグ１次'!AB9</f>
        <v>西可児</v>
      </c>
      <c r="AC49" s="320"/>
      <c r="AD49" s="320"/>
      <c r="AE49" s="320"/>
      <c r="AF49" s="320"/>
      <c r="AG49" s="329"/>
      <c r="AI49" s="1" t="str">
        <f>I49</f>
        <v>坂祝</v>
      </c>
      <c r="AJ49" s="69">
        <v>1</v>
      </c>
      <c r="AK49" s="69">
        <v>1</v>
      </c>
      <c r="AL49" s="69">
        <v>0</v>
      </c>
      <c r="AM49" s="69">
        <f>Q49+Q51</f>
        <v>1</v>
      </c>
      <c r="AN49" s="69">
        <f>S49+S51</f>
        <v>6</v>
      </c>
      <c r="AO49" s="69">
        <f>AM49-AN49</f>
        <v>-5</v>
      </c>
      <c r="AP49" s="69">
        <f>AJ49*3+AL49*1</f>
        <v>3</v>
      </c>
      <c r="AQ49" s="75">
        <v>2</v>
      </c>
    </row>
    <row r="50" spans="2:43" ht="13.5">
      <c r="B50" s="9">
        <v>2</v>
      </c>
      <c r="C50" s="10"/>
      <c r="D50" s="13">
        <f>D49+"1:10"</f>
        <v>0.6111111111111112</v>
      </c>
      <c r="E50" s="10"/>
      <c r="F50" s="10"/>
      <c r="G50" s="10"/>
      <c r="H50" s="10"/>
      <c r="I50" s="25" t="str">
        <f>AB49</f>
        <v>西可児</v>
      </c>
      <c r="J50" s="25"/>
      <c r="K50" s="25"/>
      <c r="L50" s="25"/>
      <c r="M50" s="25"/>
      <c r="N50" s="25"/>
      <c r="O50" s="37"/>
      <c r="P50" s="35"/>
      <c r="Q50" s="36">
        <v>0</v>
      </c>
      <c r="R50" s="424" t="s">
        <v>149</v>
      </c>
      <c r="S50" s="36">
        <v>0</v>
      </c>
      <c r="T50" s="35"/>
      <c r="U50" s="34" t="str">
        <f>U49</f>
        <v>瀬尻</v>
      </c>
      <c r="V50" s="34"/>
      <c r="W50" s="34"/>
      <c r="X50" s="34"/>
      <c r="Y50" s="34"/>
      <c r="Z50" s="34"/>
      <c r="AA50" s="34"/>
      <c r="AB50" s="321" t="str">
        <f>I49</f>
        <v>坂祝</v>
      </c>
      <c r="AC50" s="322"/>
      <c r="AD50" s="322"/>
      <c r="AE50" s="322"/>
      <c r="AF50" s="322"/>
      <c r="AG50" s="330"/>
      <c r="AI50" s="1" t="str">
        <f>I50</f>
        <v>西可児</v>
      </c>
      <c r="AJ50" s="69">
        <v>0</v>
      </c>
      <c r="AK50" s="69">
        <v>1</v>
      </c>
      <c r="AL50" s="69">
        <v>1</v>
      </c>
      <c r="AM50" s="69">
        <f>Q50+S51</f>
        <v>0</v>
      </c>
      <c r="AN50" s="69">
        <f>S50+Q51</f>
        <v>1</v>
      </c>
      <c r="AO50" s="69">
        <f>AM50-AN50</f>
        <v>-1</v>
      </c>
      <c r="AP50" s="69">
        <f>AJ50*3+AL50*1</f>
        <v>1</v>
      </c>
      <c r="AQ50" s="75">
        <v>3</v>
      </c>
    </row>
    <row r="51" spans="2:43" ht="13.5">
      <c r="B51" s="16">
        <v>3</v>
      </c>
      <c r="C51" s="17"/>
      <c r="D51" s="18">
        <f>D50+"１：1０"</f>
        <v>0.6597222222222223</v>
      </c>
      <c r="E51" s="19"/>
      <c r="F51" s="19"/>
      <c r="G51" s="19"/>
      <c r="H51" s="19"/>
      <c r="I51" s="27" t="str">
        <f>I49</f>
        <v>坂祝</v>
      </c>
      <c r="J51" s="27"/>
      <c r="K51" s="27"/>
      <c r="L51" s="27"/>
      <c r="M51" s="27"/>
      <c r="N51" s="27"/>
      <c r="O51" s="39"/>
      <c r="P51" s="40"/>
      <c r="Q51" s="41">
        <v>1</v>
      </c>
      <c r="R51" s="425" t="s">
        <v>149</v>
      </c>
      <c r="S51" s="41">
        <v>0</v>
      </c>
      <c r="T51" s="40"/>
      <c r="U51" s="42" t="str">
        <f>AB49</f>
        <v>西可児</v>
      </c>
      <c r="V51" s="42"/>
      <c r="W51" s="42"/>
      <c r="X51" s="42"/>
      <c r="Y51" s="42"/>
      <c r="Z51" s="42"/>
      <c r="AA51" s="42"/>
      <c r="AB51" s="323" t="str">
        <f>U49</f>
        <v>瀬尻</v>
      </c>
      <c r="AC51" s="324"/>
      <c r="AD51" s="324"/>
      <c r="AE51" s="324"/>
      <c r="AF51" s="324"/>
      <c r="AG51" s="331"/>
      <c r="AI51" s="1" t="str">
        <f>U49</f>
        <v>瀬尻</v>
      </c>
      <c r="AJ51" s="69">
        <v>1</v>
      </c>
      <c r="AK51" s="69">
        <v>0</v>
      </c>
      <c r="AL51" s="69">
        <v>1</v>
      </c>
      <c r="AM51" s="69">
        <f>S49+S50</f>
        <v>6</v>
      </c>
      <c r="AN51" s="69">
        <f>Q49+Q50</f>
        <v>0</v>
      </c>
      <c r="AO51" s="69">
        <f>AM51-AN51</f>
        <v>6</v>
      </c>
      <c r="AP51" s="69">
        <f>AJ51*3+AL51*1</f>
        <v>4</v>
      </c>
      <c r="AQ51" s="75">
        <v>1</v>
      </c>
    </row>
    <row r="53" spans="2:34" ht="13.5">
      <c r="B53" s="1" t="s">
        <v>156</v>
      </c>
      <c r="AB53" s="2"/>
      <c r="AC53" s="2"/>
      <c r="AD53" s="2"/>
      <c r="AE53" s="2"/>
      <c r="AF53" s="2"/>
      <c r="AG53" s="2"/>
      <c r="AH53" s="2"/>
    </row>
    <row r="54" spans="5:44" ht="13.5">
      <c r="E54" s="1"/>
      <c r="F54" s="5">
        <f>'リーグ１次'!AD6</f>
        <v>44843</v>
      </c>
      <c r="G54" s="6"/>
      <c r="H54" s="6"/>
      <c r="I54" s="6"/>
      <c r="J54" s="6"/>
      <c r="K54" s="6"/>
      <c r="L54" s="6"/>
      <c r="R54" s="6" t="str">
        <f>'リーグ１次'!AD5</f>
        <v>旧中濃高校</v>
      </c>
      <c r="S54" s="6"/>
      <c r="T54" s="6"/>
      <c r="U54" s="6"/>
      <c r="V54" s="6"/>
      <c r="W54" s="6"/>
      <c r="X54" s="307" t="s">
        <v>83</v>
      </c>
      <c r="AB54" s="373">
        <f>'リーグ１次'!AD7</f>
        <v>0.4166666666666667</v>
      </c>
      <c r="AC54" s="374"/>
      <c r="AD54" s="374"/>
      <c r="AE54" s="374"/>
      <c r="AG54" s="2"/>
      <c r="AH54" s="2"/>
      <c r="AJ54" s="65" t="s">
        <v>137</v>
      </c>
      <c r="AK54" s="66" t="s">
        <v>138</v>
      </c>
      <c r="AL54" s="66" t="s">
        <v>139</v>
      </c>
      <c r="AM54" s="66" t="s">
        <v>140</v>
      </c>
      <c r="AN54" s="66" t="s">
        <v>141</v>
      </c>
      <c r="AO54" s="66" t="s">
        <v>142</v>
      </c>
      <c r="AP54" s="66" t="s">
        <v>143</v>
      </c>
      <c r="AQ54" s="66" t="s">
        <v>144</v>
      </c>
      <c r="AR54" s="1"/>
    </row>
    <row r="55" spans="2:34" ht="13.5">
      <c r="B55" s="7" t="s">
        <v>145</v>
      </c>
      <c r="C55" s="8"/>
      <c r="D55" s="8" t="s">
        <v>146</v>
      </c>
      <c r="E55" s="8"/>
      <c r="F55" s="8"/>
      <c r="G55" s="8"/>
      <c r="H55" s="8"/>
      <c r="I55" s="8" t="s">
        <v>147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61" t="s">
        <v>148</v>
      </c>
      <c r="AC55" s="62"/>
      <c r="AD55" s="62"/>
      <c r="AE55" s="62"/>
      <c r="AF55" s="62"/>
      <c r="AG55" s="73"/>
      <c r="AH55" s="325"/>
    </row>
    <row r="56" spans="2:43" ht="13.5">
      <c r="B56" s="9">
        <v>1</v>
      </c>
      <c r="C56" s="10"/>
      <c r="D56" s="11">
        <f>AB54</f>
        <v>0.4166666666666667</v>
      </c>
      <c r="E56" s="12"/>
      <c r="F56" s="12"/>
      <c r="G56" s="12"/>
      <c r="H56" s="12"/>
      <c r="I56" s="29" t="str">
        <f>'リーグ１次'!AE9</f>
        <v>白鳥</v>
      </c>
      <c r="J56" s="29"/>
      <c r="K56" s="29"/>
      <c r="L56" s="29"/>
      <c r="M56" s="29"/>
      <c r="N56" s="29"/>
      <c r="O56" s="29"/>
      <c r="P56" s="32"/>
      <c r="Q56" s="33">
        <v>2</v>
      </c>
      <c r="R56" s="423" t="s">
        <v>149</v>
      </c>
      <c r="S56" s="33">
        <v>1</v>
      </c>
      <c r="T56" s="32"/>
      <c r="U56" s="34" t="str">
        <f>'リーグ１次'!AF9</f>
        <v>安桜</v>
      </c>
      <c r="V56" s="34"/>
      <c r="W56" s="34"/>
      <c r="X56" s="34"/>
      <c r="Y56" s="34"/>
      <c r="Z56" s="34"/>
      <c r="AA56" s="52"/>
      <c r="AB56" s="55" t="str">
        <f>I57</f>
        <v>旭ヶ丘</v>
      </c>
      <c r="AC56" s="56"/>
      <c r="AD56" s="56"/>
      <c r="AE56" s="56"/>
      <c r="AF56" s="56"/>
      <c r="AG56" s="70"/>
      <c r="AH56" s="58"/>
      <c r="AI56" s="1" t="str">
        <f>I57</f>
        <v>旭ヶ丘</v>
      </c>
      <c r="AJ56" s="69">
        <v>1</v>
      </c>
      <c r="AK56" s="69">
        <v>2</v>
      </c>
      <c r="AL56" s="69">
        <v>0</v>
      </c>
      <c r="AM56" s="69">
        <f>Q57+Q59+Q61</f>
        <v>5</v>
      </c>
      <c r="AN56" s="69">
        <f>S57+S59+S61</f>
        <v>4</v>
      </c>
      <c r="AO56" s="69">
        <f>AM56-AN56</f>
        <v>1</v>
      </c>
      <c r="AP56" s="69">
        <f>AJ56*3+AL56*1</f>
        <v>3</v>
      </c>
      <c r="AQ56" s="75">
        <v>1</v>
      </c>
    </row>
    <row r="57" spans="2:43" ht="13.5">
      <c r="B57" s="9">
        <v>2</v>
      </c>
      <c r="C57" s="10"/>
      <c r="D57" s="13">
        <f>D56+"０：5０"</f>
        <v>0.4513888888888889</v>
      </c>
      <c r="E57" s="10"/>
      <c r="F57" s="10"/>
      <c r="G57" s="10"/>
      <c r="H57" s="10"/>
      <c r="I57" s="24" t="str">
        <f>'リーグ１次'!AD9</f>
        <v>旭ヶ丘</v>
      </c>
      <c r="J57" s="24"/>
      <c r="K57" s="24"/>
      <c r="L57" s="24"/>
      <c r="M57" s="24"/>
      <c r="N57" s="24"/>
      <c r="O57" s="31"/>
      <c r="P57" s="35"/>
      <c r="Q57" s="36">
        <v>0</v>
      </c>
      <c r="R57" s="424" t="s">
        <v>149</v>
      </c>
      <c r="S57" s="36">
        <v>2</v>
      </c>
      <c r="T57" s="35"/>
      <c r="U57" s="52" t="str">
        <f>'リーグ１次'!AG9</f>
        <v>ティグレイ</v>
      </c>
      <c r="V57" s="25"/>
      <c r="W57" s="25"/>
      <c r="X57" s="25"/>
      <c r="Y57" s="25"/>
      <c r="Z57" s="25"/>
      <c r="AA57" s="25"/>
      <c r="AB57" s="55" t="str">
        <f>I56</f>
        <v>白鳥</v>
      </c>
      <c r="AC57" s="56"/>
      <c r="AD57" s="56"/>
      <c r="AE57" s="56"/>
      <c r="AF57" s="56"/>
      <c r="AG57" s="70"/>
      <c r="AH57" s="58"/>
      <c r="AI57" s="1" t="str">
        <f>I56</f>
        <v>白鳥</v>
      </c>
      <c r="AJ57" s="69">
        <v>1</v>
      </c>
      <c r="AK57" s="69">
        <v>2</v>
      </c>
      <c r="AL57" s="69">
        <v>0</v>
      </c>
      <c r="AM57" s="69">
        <f>Q56+Q58+S61</f>
        <v>3</v>
      </c>
      <c r="AN57" s="69">
        <f>S56+S58+Q61</f>
        <v>11</v>
      </c>
      <c r="AO57" s="69">
        <f>AM57-AN57</f>
        <v>-8</v>
      </c>
      <c r="AP57" s="69">
        <f>AJ57*3+AL57*1</f>
        <v>3</v>
      </c>
      <c r="AQ57" s="75">
        <v>3</v>
      </c>
    </row>
    <row r="58" spans="2:43" ht="13.5">
      <c r="B58" s="9">
        <v>3</v>
      </c>
      <c r="C58" s="10"/>
      <c r="D58" s="13">
        <f>D57+"１：1０"</f>
        <v>0.5</v>
      </c>
      <c r="E58" s="10"/>
      <c r="F58" s="10"/>
      <c r="G58" s="10"/>
      <c r="H58" s="10"/>
      <c r="I58" s="25" t="str">
        <f>I56</f>
        <v>白鳥</v>
      </c>
      <c r="J58" s="25"/>
      <c r="K58" s="25"/>
      <c r="L58" s="25"/>
      <c r="M58" s="25"/>
      <c r="N58" s="25"/>
      <c r="O58" s="37"/>
      <c r="P58" s="35"/>
      <c r="Q58" s="36">
        <v>0</v>
      </c>
      <c r="R58" s="424" t="s">
        <v>149</v>
      </c>
      <c r="S58" s="36">
        <v>5</v>
      </c>
      <c r="T58" s="35"/>
      <c r="U58" s="34" t="str">
        <f>U57</f>
        <v>ティグレイ</v>
      </c>
      <c r="V58" s="34"/>
      <c r="W58" s="34"/>
      <c r="X58" s="34"/>
      <c r="Y58" s="34"/>
      <c r="Z58" s="34"/>
      <c r="AA58" s="34"/>
      <c r="AB58" s="55" t="str">
        <f>U56</f>
        <v>安桜</v>
      </c>
      <c r="AC58" s="56"/>
      <c r="AD58" s="56"/>
      <c r="AE58" s="56"/>
      <c r="AF58" s="56"/>
      <c r="AG58" s="70"/>
      <c r="AH58" s="58"/>
      <c r="AI58" s="1" t="str">
        <f>U56</f>
        <v>安桜</v>
      </c>
      <c r="AJ58" s="69">
        <v>1</v>
      </c>
      <c r="AK58" s="69">
        <v>2</v>
      </c>
      <c r="AL58" s="69">
        <v>0</v>
      </c>
      <c r="AM58" s="69">
        <f>S56+S59+Q60</f>
        <v>3</v>
      </c>
      <c r="AN58" s="69">
        <f>Q56+Q59+S60</f>
        <v>6</v>
      </c>
      <c r="AO58" s="69">
        <f>AM58-AN58</f>
        <v>-3</v>
      </c>
      <c r="AP58" s="69">
        <f>AJ58*3+AL58*1</f>
        <v>3</v>
      </c>
      <c r="AQ58" s="75">
        <v>2</v>
      </c>
    </row>
    <row r="59" spans="2:43" ht="13.5">
      <c r="B59" s="9">
        <v>4</v>
      </c>
      <c r="C59" s="10"/>
      <c r="D59" s="14">
        <f>D58+"０：5０"</f>
        <v>0.5347222222222222</v>
      </c>
      <c r="E59" s="15"/>
      <c r="F59" s="15"/>
      <c r="G59" s="15"/>
      <c r="H59" s="15"/>
      <c r="I59" s="26" t="str">
        <f>I57</f>
        <v>旭ヶ丘</v>
      </c>
      <c r="J59" s="26"/>
      <c r="K59" s="26"/>
      <c r="L59" s="26"/>
      <c r="M59" s="26"/>
      <c r="N59" s="26"/>
      <c r="O59" s="38"/>
      <c r="P59" s="32"/>
      <c r="Q59" s="33">
        <v>0</v>
      </c>
      <c r="R59" s="423" t="s">
        <v>149</v>
      </c>
      <c r="S59" s="33">
        <v>1</v>
      </c>
      <c r="T59" s="32"/>
      <c r="U59" s="29" t="str">
        <f>U56</f>
        <v>安桜</v>
      </c>
      <c r="V59" s="29"/>
      <c r="W59" s="29"/>
      <c r="X59" s="29"/>
      <c r="Y59" s="29"/>
      <c r="Z59" s="29"/>
      <c r="AA59" s="29"/>
      <c r="AB59" s="55" t="str">
        <f>I58</f>
        <v>白鳥</v>
      </c>
      <c r="AC59" s="56"/>
      <c r="AD59" s="56"/>
      <c r="AE59" s="56"/>
      <c r="AF59" s="56"/>
      <c r="AG59" s="70"/>
      <c r="AH59" s="58"/>
      <c r="AI59" s="1" t="str">
        <f>U57</f>
        <v>ティグレイ</v>
      </c>
      <c r="AJ59" s="69">
        <v>3</v>
      </c>
      <c r="AK59" s="69">
        <v>0</v>
      </c>
      <c r="AL59" s="69">
        <v>0</v>
      </c>
      <c r="AM59" s="69">
        <f>S57+S58+S60</f>
        <v>11</v>
      </c>
      <c r="AN59" s="69">
        <f>Q57+Q58+Q60</f>
        <v>1</v>
      </c>
      <c r="AO59" s="69">
        <f>AM59-AN59</f>
        <v>10</v>
      </c>
      <c r="AP59" s="69">
        <f>AJ59*3+AL59*1</f>
        <v>9</v>
      </c>
      <c r="AQ59" s="75">
        <v>4</v>
      </c>
    </row>
    <row r="60" spans="2:44" ht="13.5">
      <c r="B60" s="9">
        <v>5</v>
      </c>
      <c r="C60" s="10"/>
      <c r="D60" s="13">
        <f>D59+"１：1０"</f>
        <v>0.5833333333333334</v>
      </c>
      <c r="E60" s="10"/>
      <c r="F60" s="10"/>
      <c r="G60" s="10"/>
      <c r="H60" s="10"/>
      <c r="I60" s="25" t="str">
        <f>U59</f>
        <v>安桜</v>
      </c>
      <c r="J60" s="25"/>
      <c r="K60" s="25"/>
      <c r="L60" s="25"/>
      <c r="M60" s="25"/>
      <c r="N60" s="25"/>
      <c r="O60" s="37"/>
      <c r="P60" s="35"/>
      <c r="Q60" s="36">
        <v>1</v>
      </c>
      <c r="R60" s="424" t="s">
        <v>149</v>
      </c>
      <c r="S60" s="36">
        <v>4</v>
      </c>
      <c r="T60" s="35"/>
      <c r="U60" s="34" t="str">
        <f>U58</f>
        <v>ティグレイ</v>
      </c>
      <c r="V60" s="34"/>
      <c r="W60" s="34"/>
      <c r="X60" s="34"/>
      <c r="Y60" s="34"/>
      <c r="Z60" s="34"/>
      <c r="AA60" s="34"/>
      <c r="AB60" s="55" t="str">
        <f>I61</f>
        <v>旭ヶ丘</v>
      </c>
      <c r="AC60" s="56"/>
      <c r="AD60" s="56"/>
      <c r="AE60" s="56"/>
      <c r="AF60" s="56"/>
      <c r="AG60" s="70"/>
      <c r="AH60" s="58"/>
      <c r="AR60" s="75"/>
    </row>
    <row r="61" spans="2:34" ht="13.5">
      <c r="B61" s="16">
        <v>6</v>
      </c>
      <c r="C61" s="17"/>
      <c r="D61" s="18">
        <f>D60+"０：5０"</f>
        <v>0.6180555555555556</v>
      </c>
      <c r="E61" s="19"/>
      <c r="F61" s="19"/>
      <c r="G61" s="19"/>
      <c r="H61" s="19"/>
      <c r="I61" s="27" t="str">
        <f>I59</f>
        <v>旭ヶ丘</v>
      </c>
      <c r="J61" s="27"/>
      <c r="K61" s="27"/>
      <c r="L61" s="27"/>
      <c r="M61" s="27"/>
      <c r="N61" s="27"/>
      <c r="O61" s="39"/>
      <c r="P61" s="40"/>
      <c r="Q61" s="41">
        <v>5</v>
      </c>
      <c r="R61" s="425" t="s">
        <v>149</v>
      </c>
      <c r="S61" s="41">
        <v>1</v>
      </c>
      <c r="T61" s="40"/>
      <c r="U61" s="42" t="str">
        <f>I58</f>
        <v>白鳥</v>
      </c>
      <c r="V61" s="42"/>
      <c r="W61" s="42"/>
      <c r="X61" s="42"/>
      <c r="Y61" s="42"/>
      <c r="Z61" s="42"/>
      <c r="AA61" s="42"/>
      <c r="AB61" s="63" t="str">
        <f>U60</f>
        <v>ティグレイ</v>
      </c>
      <c r="AC61" s="64"/>
      <c r="AD61" s="64"/>
      <c r="AE61" s="64"/>
      <c r="AF61" s="64"/>
      <c r="AG61" s="74"/>
      <c r="AH61" s="58"/>
    </row>
    <row r="62" spans="2:34" ht="13.5">
      <c r="B62" s="21"/>
      <c r="C62" s="21"/>
      <c r="D62" s="22"/>
      <c r="E62" s="22"/>
      <c r="F62" s="22"/>
      <c r="G62" s="22"/>
      <c r="H62" s="22"/>
      <c r="I62" s="29"/>
      <c r="J62" s="29"/>
      <c r="K62" s="29"/>
      <c r="L62" s="29"/>
      <c r="M62" s="29"/>
      <c r="N62" s="29"/>
      <c r="O62" s="29"/>
      <c r="P62" s="32"/>
      <c r="Q62" s="46"/>
      <c r="R62" s="46"/>
      <c r="S62" s="46"/>
      <c r="T62" s="32"/>
      <c r="U62" s="29"/>
      <c r="V62" s="29"/>
      <c r="W62" s="29"/>
      <c r="X62" s="29"/>
      <c r="Y62" s="29"/>
      <c r="Z62" s="29"/>
      <c r="AA62" s="29"/>
      <c r="AB62" s="58"/>
      <c r="AC62" s="58"/>
      <c r="AD62" s="58"/>
      <c r="AE62" s="58"/>
      <c r="AF62" s="58"/>
      <c r="AG62" s="58"/>
      <c r="AH62" s="58"/>
    </row>
    <row r="63" spans="2:34" ht="13.5">
      <c r="B63" s="21"/>
      <c r="C63" s="21"/>
      <c r="D63" s="22"/>
      <c r="E63" s="22"/>
      <c r="F63" s="22"/>
      <c r="G63" s="22"/>
      <c r="H63" s="22"/>
      <c r="I63" s="29"/>
      <c r="J63" s="29"/>
      <c r="K63" s="29"/>
      <c r="L63" s="29"/>
      <c r="M63" s="29"/>
      <c r="N63" s="29"/>
      <c r="O63" s="29"/>
      <c r="P63" s="32"/>
      <c r="Q63" s="46"/>
      <c r="R63" s="46"/>
      <c r="S63" s="46"/>
      <c r="T63" s="32"/>
      <c r="U63" s="29"/>
      <c r="V63" s="29"/>
      <c r="W63" s="29"/>
      <c r="X63" s="29"/>
      <c r="Y63" s="29"/>
      <c r="Z63" s="29"/>
      <c r="AA63" s="29"/>
      <c r="AB63" s="58"/>
      <c r="AC63" s="58"/>
      <c r="AD63" s="58"/>
      <c r="AE63" s="58"/>
      <c r="AF63" s="58"/>
      <c r="AG63" s="58"/>
      <c r="AH63" s="58"/>
    </row>
    <row r="64" spans="2:34" ht="13.5">
      <c r="B64" s="21"/>
      <c r="C64" s="21"/>
      <c r="D64" s="22"/>
      <c r="E64" s="22"/>
      <c r="F64" s="22"/>
      <c r="G64" s="22"/>
      <c r="H64" s="22"/>
      <c r="I64" s="29"/>
      <c r="J64" s="29"/>
      <c r="K64" s="29"/>
      <c r="L64" s="29"/>
      <c r="M64" s="29"/>
      <c r="N64" s="29"/>
      <c r="O64" s="29"/>
      <c r="P64" s="32"/>
      <c r="Q64" s="46"/>
      <c r="R64" s="46"/>
      <c r="S64" s="46"/>
      <c r="T64" s="32"/>
      <c r="U64" s="29"/>
      <c r="V64" s="29"/>
      <c r="W64" s="29"/>
      <c r="X64" s="29"/>
      <c r="Y64" s="29"/>
      <c r="Z64" s="29"/>
      <c r="AA64" s="29"/>
      <c r="AB64" s="58"/>
      <c r="AC64" s="58"/>
      <c r="AD64" s="58"/>
      <c r="AE64" s="58"/>
      <c r="AF64" s="58"/>
      <c r="AG64" s="58"/>
      <c r="AH64" s="58"/>
    </row>
    <row r="65" spans="2:34" ht="13.5">
      <c r="B65" s="21"/>
      <c r="C65" s="21"/>
      <c r="D65" s="22"/>
      <c r="E65" s="22"/>
      <c r="F65" s="22"/>
      <c r="G65" s="22"/>
      <c r="H65" s="22"/>
      <c r="I65" s="29"/>
      <c r="J65" s="29"/>
      <c r="K65" s="29"/>
      <c r="L65" s="29"/>
      <c r="M65" s="29"/>
      <c r="N65" s="29"/>
      <c r="O65" s="29"/>
      <c r="P65" s="32"/>
      <c r="Q65" s="46"/>
      <c r="R65" s="46"/>
      <c r="X65" s="29"/>
      <c r="Y65" s="29"/>
      <c r="Z65" s="29"/>
      <c r="AA65" s="29"/>
      <c r="AB65" s="58"/>
      <c r="AC65" s="58"/>
      <c r="AD65" s="58"/>
      <c r="AE65" s="58"/>
      <c r="AF65" s="58"/>
      <c r="AG65" s="58"/>
      <c r="AH65" s="58"/>
    </row>
    <row r="66" spans="2:34" ht="13.5">
      <c r="B66" s="21"/>
      <c r="C66" s="21"/>
      <c r="D66" s="22"/>
      <c r="E66" s="22"/>
      <c r="F66" s="22"/>
      <c r="G66" s="22"/>
      <c r="H66" s="22"/>
      <c r="I66" s="29"/>
      <c r="J66" s="29"/>
      <c r="K66" s="29"/>
      <c r="L66" s="29"/>
      <c r="M66" s="29"/>
      <c r="N66" s="29"/>
      <c r="O66" s="29"/>
      <c r="P66" s="32"/>
      <c r="Q66" s="46"/>
      <c r="R66" s="46"/>
      <c r="S66" s="46"/>
      <c r="T66" s="32"/>
      <c r="U66" s="29"/>
      <c r="V66" s="29"/>
      <c r="W66" s="29"/>
      <c r="X66" s="29"/>
      <c r="Y66" s="29"/>
      <c r="Z66" s="29"/>
      <c r="AA66" s="29"/>
      <c r="AB66" s="58"/>
      <c r="AC66" s="58"/>
      <c r="AD66" s="58"/>
      <c r="AE66" s="58"/>
      <c r="AF66" s="58"/>
      <c r="AG66" s="58"/>
      <c r="AH66" s="58"/>
    </row>
    <row r="67" spans="2:34" ht="13.5">
      <c r="B67" s="21"/>
      <c r="C67" s="21"/>
      <c r="D67" s="22"/>
      <c r="E67" s="22"/>
      <c r="F67" s="22"/>
      <c r="G67" s="22"/>
      <c r="H67" s="22"/>
      <c r="I67" s="29"/>
      <c r="J67" s="29"/>
      <c r="K67" s="29"/>
      <c r="L67" s="29"/>
      <c r="M67" s="29"/>
      <c r="N67" s="29"/>
      <c r="O67" s="29"/>
      <c r="P67" s="32"/>
      <c r="Q67" s="46"/>
      <c r="R67" s="46"/>
      <c r="S67" s="46"/>
      <c r="T67" s="32"/>
      <c r="U67" s="29"/>
      <c r="V67" s="29"/>
      <c r="W67" s="29"/>
      <c r="X67" s="29"/>
      <c r="Y67" s="29"/>
      <c r="Z67" s="29"/>
      <c r="AA67" s="29"/>
      <c r="AB67" s="58"/>
      <c r="AC67" s="58"/>
      <c r="AD67" s="58"/>
      <c r="AE67" s="58"/>
      <c r="AF67" s="58"/>
      <c r="AG67" s="58"/>
      <c r="AH67" s="58"/>
    </row>
    <row r="68" spans="2:34" ht="13.5">
      <c r="B68" s="21"/>
      <c r="C68" s="21"/>
      <c r="D68" s="22"/>
      <c r="E68" s="22"/>
      <c r="F68" s="22"/>
      <c r="G68" s="22"/>
      <c r="H68" s="22"/>
      <c r="I68" s="29"/>
      <c r="J68" s="29"/>
      <c r="K68" s="29"/>
      <c r="L68" s="29"/>
      <c r="M68" s="29"/>
      <c r="N68" s="29"/>
      <c r="O68" s="29"/>
      <c r="P68" s="32"/>
      <c r="Q68" s="46"/>
      <c r="R68" s="46"/>
      <c r="S68" s="46"/>
      <c r="T68" s="32"/>
      <c r="U68" s="29"/>
      <c r="V68" s="29"/>
      <c r="W68" s="29"/>
      <c r="X68" s="29"/>
      <c r="Y68" s="29"/>
      <c r="Z68" s="29"/>
      <c r="AA68" s="29"/>
      <c r="AB68" s="58"/>
      <c r="AC68" s="58"/>
      <c r="AD68" s="58"/>
      <c r="AE68" s="58"/>
      <c r="AF68" s="58"/>
      <c r="AG68" s="58"/>
      <c r="AH68" s="58"/>
    </row>
    <row r="69" spans="2:34" ht="13.5">
      <c r="B69" s="21"/>
      <c r="C69" s="21"/>
      <c r="D69" s="22"/>
      <c r="E69" s="22"/>
      <c r="F69" s="22"/>
      <c r="G69" s="22"/>
      <c r="H69" s="22"/>
      <c r="I69" s="29"/>
      <c r="J69" s="29"/>
      <c r="K69" s="29"/>
      <c r="L69" s="29"/>
      <c r="M69" s="29"/>
      <c r="N69" s="29"/>
      <c r="O69" s="29"/>
      <c r="P69" s="32"/>
      <c r="Q69" s="46"/>
      <c r="R69" s="46"/>
      <c r="S69" s="46"/>
      <c r="T69" s="32"/>
      <c r="U69" s="29"/>
      <c r="V69" s="29"/>
      <c r="W69" s="29"/>
      <c r="X69" s="29"/>
      <c r="Y69" s="29"/>
      <c r="Z69" s="29"/>
      <c r="AA69" s="29"/>
      <c r="AB69" s="58"/>
      <c r="AC69" s="58"/>
      <c r="AD69" s="58"/>
      <c r="AE69" s="58"/>
      <c r="AF69" s="58"/>
      <c r="AG69" s="58"/>
      <c r="AH69" s="58"/>
    </row>
    <row r="70" spans="2:34" ht="13.5">
      <c r="B70" s="21"/>
      <c r="C70" s="21"/>
      <c r="D70" s="22"/>
      <c r="E70" s="22"/>
      <c r="F70" s="22"/>
      <c r="G70" s="22"/>
      <c r="H70" s="22"/>
      <c r="I70" s="29"/>
      <c r="J70" s="29"/>
      <c r="K70" s="29"/>
      <c r="L70" s="29"/>
      <c r="M70" s="29"/>
      <c r="N70" s="29"/>
      <c r="O70" s="29"/>
      <c r="P70" s="32"/>
      <c r="Q70" s="46"/>
      <c r="R70" s="46"/>
      <c r="S70" s="46"/>
      <c r="T70" s="32"/>
      <c r="U70" s="29"/>
      <c r="V70" s="29"/>
      <c r="W70" s="29"/>
      <c r="X70" s="29"/>
      <c r="Y70" s="29"/>
      <c r="Z70" s="29"/>
      <c r="AA70" s="29"/>
      <c r="AB70" s="58"/>
      <c r="AC70" s="58"/>
      <c r="AD70" s="58"/>
      <c r="AE70" s="58"/>
      <c r="AF70" s="58"/>
      <c r="AG70" s="58"/>
      <c r="AH70" s="58"/>
    </row>
    <row r="71" spans="2:34" ht="13.5">
      <c r="B71" s="21"/>
      <c r="C71" s="21"/>
      <c r="D71" s="22"/>
      <c r="E71" s="22"/>
      <c r="F71" s="22"/>
      <c r="G71" s="22"/>
      <c r="H71" s="22"/>
      <c r="I71" s="29"/>
      <c r="J71" s="29"/>
      <c r="K71" s="29"/>
      <c r="L71" s="29"/>
      <c r="M71" s="29"/>
      <c r="N71" s="29"/>
      <c r="O71" s="29"/>
      <c r="P71" s="32"/>
      <c r="Q71" s="46"/>
      <c r="R71" s="46"/>
      <c r="S71" s="46"/>
      <c r="T71" s="32"/>
      <c r="U71" s="29"/>
      <c r="V71" s="29"/>
      <c r="W71" s="29"/>
      <c r="X71" s="29"/>
      <c r="Y71" s="29"/>
      <c r="Z71" s="29"/>
      <c r="AA71" s="29"/>
      <c r="AB71" s="58"/>
      <c r="AC71" s="58"/>
      <c r="AD71" s="58"/>
      <c r="AE71" s="58"/>
      <c r="AF71" s="58"/>
      <c r="AG71" s="58"/>
      <c r="AH71" s="58"/>
    </row>
    <row r="72" spans="2:34" ht="13.5">
      <c r="B72" s="21"/>
      <c r="C72" s="21"/>
      <c r="D72" s="22"/>
      <c r="E72" s="22"/>
      <c r="F72" s="22"/>
      <c r="G72" s="22"/>
      <c r="H72" s="22"/>
      <c r="I72" s="29"/>
      <c r="J72" s="29"/>
      <c r="K72" s="29"/>
      <c r="L72" s="29"/>
      <c r="M72" s="29"/>
      <c r="N72" s="29"/>
      <c r="O72" s="29"/>
      <c r="P72" s="32"/>
      <c r="Q72" s="46"/>
      <c r="R72" s="46"/>
      <c r="S72" s="46"/>
      <c r="T72" s="32"/>
      <c r="U72" s="29"/>
      <c r="V72" s="29"/>
      <c r="W72" s="29"/>
      <c r="X72" s="29"/>
      <c r="Y72" s="29"/>
      <c r="Z72" s="29"/>
      <c r="AA72" s="29"/>
      <c r="AB72" s="58"/>
      <c r="AC72" s="58"/>
      <c r="AD72" s="58"/>
      <c r="AE72" s="58"/>
      <c r="AF72" s="58"/>
      <c r="AG72" s="58"/>
      <c r="AH72" s="58"/>
    </row>
    <row r="73" spans="2:43" ht="13.5"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</row>
    <row r="74" spans="2:43" s="1" customFormat="1" ht="13.5"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  <c r="AP74" s="376"/>
      <c r="AQ74" s="376"/>
    </row>
    <row r="75" spans="2:43" ht="13.5"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  <c r="AP75" s="376"/>
      <c r="AQ75" s="376"/>
    </row>
    <row r="76" spans="2:43" ht="12.75" customHeight="1"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  <c r="AP76" s="376"/>
      <c r="AQ76" s="376"/>
    </row>
    <row r="77" spans="2:43" ht="12.75" customHeight="1"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  <c r="AD77" s="376"/>
      <c r="AE77" s="376"/>
      <c r="AF77" s="376"/>
      <c r="AG77" s="376"/>
      <c r="AH77" s="376"/>
      <c r="AI77" s="376"/>
      <c r="AJ77" s="376"/>
      <c r="AK77" s="376"/>
      <c r="AL77" s="376"/>
      <c r="AM77" s="376"/>
      <c r="AN77" s="376"/>
      <c r="AO77" s="376"/>
      <c r="AP77" s="376"/>
      <c r="AQ77" s="376"/>
    </row>
    <row r="78" spans="2:43" ht="12.75" customHeight="1"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  <c r="AI78" s="376"/>
      <c r="AJ78" s="376"/>
      <c r="AK78" s="376"/>
      <c r="AL78" s="376"/>
      <c r="AM78" s="376"/>
      <c r="AN78" s="376"/>
      <c r="AO78" s="376"/>
      <c r="AP78" s="376"/>
      <c r="AQ78" s="376"/>
    </row>
    <row r="79" spans="2:43" ht="13.5"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376"/>
      <c r="AP79" s="376"/>
      <c r="AQ79" s="376"/>
    </row>
  </sheetData>
  <sheetProtection/>
  <mergeCells count="193">
    <mergeCell ref="C1:AF1"/>
    <mergeCell ref="AD2:AF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B61:C61"/>
    <mergeCell ref="D61:H61"/>
    <mergeCell ref="I61:O61"/>
    <mergeCell ref="U61:AA61"/>
    <mergeCell ref="AB61:AG61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30" sqref="A30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71" customFormat="1" ht="13.5">
      <c r="A1" s="271" t="s">
        <v>0</v>
      </c>
      <c r="C1" s="271" t="s">
        <v>1</v>
      </c>
      <c r="E1" s="271" t="s">
        <v>3</v>
      </c>
      <c r="F1" s="271" t="s">
        <v>157</v>
      </c>
    </row>
    <row r="2" spans="1:9" ht="13.5">
      <c r="A2" s="77" t="s">
        <v>158</v>
      </c>
      <c r="B2" t="str">
        <f>C2&amp;ASC(F2)</f>
        <v>A11</v>
      </c>
      <c r="C2" s="272" t="s">
        <v>158</v>
      </c>
      <c r="D2" s="273"/>
      <c r="E2" s="273" t="str">
        <f aca="true" t="shared" si="0" ref="E2:E21">IF(ISERROR(VLOOKUP(A2,組合せ,4,FALSE)),"",VLOOKUP(A2,組合せ,4,FALSE))</f>
        <v>コヴィーダ</v>
      </c>
      <c r="F2" s="364">
        <v>1</v>
      </c>
      <c r="H2">
        <v>1</v>
      </c>
      <c r="I2" s="77"/>
    </row>
    <row r="3" spans="1:8" ht="13.5">
      <c r="A3" s="77" t="s">
        <v>159</v>
      </c>
      <c r="B3" t="str">
        <f aca="true" t="shared" si="1" ref="B3:B26">C3&amp;ASC(F3)</f>
        <v>A12</v>
      </c>
      <c r="C3" s="276" t="s">
        <v>158</v>
      </c>
      <c r="D3" s="77"/>
      <c r="E3" s="77" t="str">
        <f t="shared" si="0"/>
        <v>山手</v>
      </c>
      <c r="F3" s="365">
        <v>2</v>
      </c>
      <c r="H3">
        <v>2</v>
      </c>
    </row>
    <row r="4" spans="1:9" ht="13.5">
      <c r="A4" s="77" t="s">
        <v>160</v>
      </c>
      <c r="B4" t="str">
        <f t="shared" si="1"/>
        <v>A13</v>
      </c>
      <c r="C4" s="276" t="s">
        <v>158</v>
      </c>
      <c r="D4" s="77"/>
      <c r="E4" s="77" t="str">
        <f>IF(ISERROR(VLOOKUP(A4,組合せ,4,FALSE)),"",VLOOKUP(A4,組合せ,4,FALSE))</f>
        <v>御嵩</v>
      </c>
      <c r="F4" s="365">
        <v>3</v>
      </c>
      <c r="H4">
        <v>3</v>
      </c>
      <c r="I4" s="77"/>
    </row>
    <row r="5" spans="1:9" ht="13.5">
      <c r="A5" s="277" t="s">
        <v>161</v>
      </c>
      <c r="B5" t="str">
        <f t="shared" si="1"/>
        <v>A14</v>
      </c>
      <c r="C5" s="280" t="s">
        <v>158</v>
      </c>
      <c r="D5" s="281"/>
      <c r="E5" s="77" t="str">
        <f>IF(ISERROR(VLOOKUP(A5,'予選リーグ組合せ'!A2:E26,4,FALSE)),"",VLOOKUP(A5,'予選リーグ組合せ'!A2:E26,4,FALSE))</f>
        <v>安桜</v>
      </c>
      <c r="F5" s="366">
        <v>4</v>
      </c>
      <c r="H5">
        <v>4</v>
      </c>
      <c r="I5" s="77"/>
    </row>
    <row r="6" spans="1:9" ht="13.5">
      <c r="A6" s="77" t="s">
        <v>162</v>
      </c>
      <c r="B6" t="str">
        <f t="shared" si="1"/>
        <v>B11</v>
      </c>
      <c r="C6" s="272" t="s">
        <v>162</v>
      </c>
      <c r="D6" s="273"/>
      <c r="E6" s="273" t="str">
        <f>IF(ISERROR(VLOOKUP(A6,組合せ,4,FALSE)),"",VLOOKUP(A6,組合せ,4,FALSE))</f>
        <v>武芸川</v>
      </c>
      <c r="F6" s="364">
        <v>1</v>
      </c>
      <c r="H6">
        <v>5</v>
      </c>
      <c r="I6" s="77"/>
    </row>
    <row r="7" spans="1:9" ht="13.5">
      <c r="A7" s="77" t="s">
        <v>163</v>
      </c>
      <c r="B7" t="str">
        <f t="shared" si="1"/>
        <v>B12</v>
      </c>
      <c r="C7" s="276" t="s">
        <v>162</v>
      </c>
      <c r="D7" s="77"/>
      <c r="E7" s="77" t="str">
        <f t="shared" si="0"/>
        <v>土田</v>
      </c>
      <c r="F7" s="365">
        <v>2</v>
      </c>
      <c r="H7">
        <v>6</v>
      </c>
      <c r="I7" s="77"/>
    </row>
    <row r="8" spans="1:9" ht="13.5">
      <c r="A8" s="77" t="s">
        <v>164</v>
      </c>
      <c r="B8" t="str">
        <f t="shared" si="1"/>
        <v>B13</v>
      </c>
      <c r="C8" s="276" t="s">
        <v>162</v>
      </c>
      <c r="D8" s="77"/>
      <c r="E8" s="77" t="str">
        <f t="shared" si="0"/>
        <v>八百津</v>
      </c>
      <c r="F8" s="365">
        <v>3</v>
      </c>
      <c r="H8">
        <v>7</v>
      </c>
      <c r="I8" s="77"/>
    </row>
    <row r="9" spans="1:9" ht="13.5">
      <c r="A9" s="77" t="s">
        <v>165</v>
      </c>
      <c r="B9" t="str">
        <f t="shared" si="1"/>
        <v>B14</v>
      </c>
      <c r="C9" s="280" t="s">
        <v>162</v>
      </c>
      <c r="D9" s="281"/>
      <c r="E9" s="77" t="str">
        <f t="shared" si="0"/>
        <v>下有知</v>
      </c>
      <c r="F9" s="366">
        <v>4</v>
      </c>
      <c r="H9">
        <v>8</v>
      </c>
      <c r="I9" s="77"/>
    </row>
    <row r="10" spans="1:10" ht="13.5">
      <c r="A10" s="77" t="s">
        <v>166</v>
      </c>
      <c r="B10" t="str">
        <f t="shared" si="1"/>
        <v>C11</v>
      </c>
      <c r="C10" s="272" t="s">
        <v>166</v>
      </c>
      <c r="D10" s="273"/>
      <c r="E10" s="273" t="str">
        <f t="shared" si="0"/>
        <v>金竜</v>
      </c>
      <c r="F10" s="364">
        <v>1</v>
      </c>
      <c r="H10">
        <v>9</v>
      </c>
      <c r="J10" s="77"/>
    </row>
    <row r="11" spans="1:10" ht="13.5">
      <c r="A11" s="77" t="s">
        <v>167</v>
      </c>
      <c r="B11" t="str">
        <f t="shared" si="1"/>
        <v>C12</v>
      </c>
      <c r="C11" s="276" t="s">
        <v>166</v>
      </c>
      <c r="D11" s="77"/>
      <c r="E11" s="77" t="str">
        <f t="shared" si="0"/>
        <v>瀬尻</v>
      </c>
      <c r="F11" s="365">
        <v>2</v>
      </c>
      <c r="H11">
        <v>10</v>
      </c>
      <c r="J11" s="77"/>
    </row>
    <row r="12" spans="1:10" ht="13.5">
      <c r="A12" s="77" t="s">
        <v>168</v>
      </c>
      <c r="B12" t="str">
        <f t="shared" si="1"/>
        <v>C13</v>
      </c>
      <c r="C12" s="276" t="s">
        <v>166</v>
      </c>
      <c r="D12" s="77"/>
      <c r="E12" s="77" t="str">
        <f t="shared" si="0"/>
        <v>武儀</v>
      </c>
      <c r="F12" s="365">
        <v>3</v>
      </c>
      <c r="H12">
        <v>11</v>
      </c>
      <c r="J12" s="77"/>
    </row>
    <row r="13" spans="1:10" ht="13.5">
      <c r="A13" s="77" t="s">
        <v>169</v>
      </c>
      <c r="B13" t="str">
        <f t="shared" si="1"/>
        <v>C14</v>
      </c>
      <c r="C13" s="276" t="s">
        <v>166</v>
      </c>
      <c r="D13" s="281"/>
      <c r="E13" s="77" t="str">
        <f t="shared" si="0"/>
        <v>美濃</v>
      </c>
      <c r="F13" s="366">
        <v>4</v>
      </c>
      <c r="H13">
        <v>12</v>
      </c>
      <c r="J13" s="77"/>
    </row>
    <row r="14" spans="1:9" ht="13.5">
      <c r="A14" s="77" t="s">
        <v>170</v>
      </c>
      <c r="B14" t="str">
        <f t="shared" si="1"/>
        <v>D11</v>
      </c>
      <c r="C14" s="272" t="s">
        <v>170</v>
      </c>
      <c r="D14" s="273"/>
      <c r="E14" s="273" t="str">
        <f t="shared" si="0"/>
        <v>大和</v>
      </c>
      <c r="F14" s="364">
        <v>1</v>
      </c>
      <c r="H14">
        <v>13</v>
      </c>
      <c r="I14" s="77"/>
    </row>
    <row r="15" spans="1:9" ht="13.5">
      <c r="A15" s="77" t="s">
        <v>171</v>
      </c>
      <c r="B15" t="str">
        <f t="shared" si="1"/>
        <v>D12</v>
      </c>
      <c r="C15" s="276" t="s">
        <v>170</v>
      </c>
      <c r="D15" s="77"/>
      <c r="E15" s="77" t="str">
        <f>IF(ISERROR(VLOOKUP(A15,組合せ,4,FALSE)),"",VLOOKUP(A15,組合せ,4,FALSE))</f>
        <v>旭ヶ丘</v>
      </c>
      <c r="F15" s="365">
        <v>2</v>
      </c>
      <c r="H15">
        <v>14</v>
      </c>
      <c r="I15" s="77"/>
    </row>
    <row r="16" spans="1:9" ht="13.5">
      <c r="A16" s="277" t="s">
        <v>172</v>
      </c>
      <c r="B16" t="str">
        <f t="shared" si="1"/>
        <v>D13</v>
      </c>
      <c r="C16" s="276" t="s">
        <v>170</v>
      </c>
      <c r="D16" s="77"/>
      <c r="E16" s="77" t="str">
        <f t="shared" si="0"/>
        <v>郡上八幡</v>
      </c>
      <c r="F16" s="365">
        <v>3</v>
      </c>
      <c r="H16">
        <v>15</v>
      </c>
      <c r="I16" s="77"/>
    </row>
    <row r="17" spans="1:9" ht="13.5">
      <c r="A17" s="77" t="s">
        <v>173</v>
      </c>
      <c r="B17" t="str">
        <f t="shared" si="1"/>
        <v>D14</v>
      </c>
      <c r="C17" s="280" t="s">
        <v>170</v>
      </c>
      <c r="D17" s="281"/>
      <c r="E17" s="281" t="str">
        <f t="shared" si="0"/>
        <v>坂祝</v>
      </c>
      <c r="F17" s="366">
        <v>4</v>
      </c>
      <c r="H17">
        <v>16</v>
      </c>
      <c r="I17" s="77"/>
    </row>
    <row r="18" spans="1:8" ht="13.5">
      <c r="A18" s="77" t="s">
        <v>174</v>
      </c>
      <c r="B18" t="str">
        <f t="shared" si="1"/>
        <v>E11</v>
      </c>
      <c r="C18" s="272" t="s">
        <v>159</v>
      </c>
      <c r="D18" s="273"/>
      <c r="E18" s="77" t="str">
        <f t="shared" si="0"/>
        <v>桜ヶ丘ＦＣ</v>
      </c>
      <c r="F18" s="364">
        <v>1</v>
      </c>
      <c r="H18">
        <v>17</v>
      </c>
    </row>
    <row r="19" spans="1:8" ht="13.5">
      <c r="A19" s="277" t="s">
        <v>175</v>
      </c>
      <c r="B19" t="str">
        <f t="shared" si="1"/>
        <v>E12</v>
      </c>
      <c r="C19" s="276" t="s">
        <v>159</v>
      </c>
      <c r="D19" s="77"/>
      <c r="E19" s="77" t="str">
        <f t="shared" si="0"/>
        <v>太田</v>
      </c>
      <c r="F19" s="365">
        <v>2</v>
      </c>
      <c r="H19">
        <v>18</v>
      </c>
    </row>
    <row r="20" spans="1:8" ht="13.5">
      <c r="A20" s="277" t="s">
        <v>176</v>
      </c>
      <c r="B20" t="str">
        <f t="shared" si="1"/>
        <v>E13</v>
      </c>
      <c r="C20" s="276" t="s">
        <v>159</v>
      </c>
      <c r="D20" s="77"/>
      <c r="E20" s="77" t="str">
        <f t="shared" si="0"/>
        <v>西可児</v>
      </c>
      <c r="F20" s="365">
        <v>3</v>
      </c>
      <c r="H20">
        <v>19</v>
      </c>
    </row>
    <row r="21" spans="1:8" ht="13.5">
      <c r="A21" s="77" t="s">
        <v>177</v>
      </c>
      <c r="B21" t="str">
        <f t="shared" si="1"/>
        <v>F11</v>
      </c>
      <c r="C21" s="272" t="s">
        <v>163</v>
      </c>
      <c r="D21" s="273"/>
      <c r="E21" s="273" t="str">
        <f t="shared" si="0"/>
        <v>中部</v>
      </c>
      <c r="F21" s="364">
        <v>1</v>
      </c>
      <c r="H21">
        <v>20</v>
      </c>
    </row>
    <row r="22" spans="1:8" ht="13.5">
      <c r="A22" s="277" t="s">
        <v>178</v>
      </c>
      <c r="B22" t="str">
        <f t="shared" si="1"/>
        <v>F12</v>
      </c>
      <c r="C22" s="276" t="s">
        <v>163</v>
      </c>
      <c r="D22" s="77"/>
      <c r="E22" s="77" t="str">
        <f>IF(ISERROR(VLOOKUP(A22,組合せ,4,FALSE)),"",VLOOKUP(A22,組合せ,4,FALSE))</f>
        <v>今渡</v>
      </c>
      <c r="F22" s="365">
        <v>2</v>
      </c>
      <c r="H22">
        <v>21</v>
      </c>
    </row>
    <row r="23" spans="1:8" ht="13.5">
      <c r="A23" s="277" t="s">
        <v>179</v>
      </c>
      <c r="B23" t="str">
        <f t="shared" si="1"/>
        <v>F13</v>
      </c>
      <c r="C23" s="280" t="s">
        <v>163</v>
      </c>
      <c r="D23" s="281"/>
      <c r="E23" s="281" t="str">
        <f>IF(ISERROR(VLOOKUP(A23,'予選リーグ組合せ'!A2:E26,4,FALSE)),"",VLOOKUP(A23,'予選リーグ組合せ'!A2:E26,4,FALSE))</f>
        <v>白鳥</v>
      </c>
      <c r="F23" s="365">
        <v>3</v>
      </c>
      <c r="H23">
        <v>22</v>
      </c>
    </row>
    <row r="24" spans="1:8" ht="13.5">
      <c r="A24" s="77" t="s">
        <v>180</v>
      </c>
      <c r="B24" t="str">
        <f t="shared" si="1"/>
        <v>G11</v>
      </c>
      <c r="C24" s="276" t="s">
        <v>167</v>
      </c>
      <c r="D24" s="77"/>
      <c r="E24" s="277" t="str">
        <f>IF(ISERROR(VLOOKUP(A24,組合せ,4,FALSE)),"",VLOOKUP(A24,組合せ,4,FALSE))</f>
        <v>関さくら</v>
      </c>
      <c r="F24" s="364">
        <v>1</v>
      </c>
      <c r="H24">
        <v>23</v>
      </c>
    </row>
    <row r="25" spans="1:8" ht="13.5">
      <c r="A25" s="77" t="s">
        <v>181</v>
      </c>
      <c r="B25" t="str">
        <f t="shared" si="1"/>
        <v>G12</v>
      </c>
      <c r="C25" s="276" t="s">
        <v>167</v>
      </c>
      <c r="D25" s="77"/>
      <c r="E25" s="277" t="str">
        <f>IF(ISERROR(VLOOKUP(A25,組合せ,4,FALSE)),"",VLOOKUP(A25,組合せ,4,FALSE))</f>
        <v>加茂野</v>
      </c>
      <c r="F25" s="365">
        <v>2</v>
      </c>
      <c r="H25">
        <v>24</v>
      </c>
    </row>
    <row r="26" spans="1:8" ht="13.5">
      <c r="A26" s="77" t="s">
        <v>182</v>
      </c>
      <c r="B26" t="str">
        <f t="shared" si="1"/>
        <v>G13</v>
      </c>
      <c r="C26" s="276" t="s">
        <v>167</v>
      </c>
      <c r="D26" s="77"/>
      <c r="E26" s="281" t="str">
        <f>IF(ISERROR(VLOOKUP(A26,'予選リーグ組合せ'!A5:E29,4,FALSE)),"",VLOOKUP(A26,'予選リーグ組合せ'!A5:E29,4,FALSE))</f>
        <v>ティグレイ</v>
      </c>
      <c r="F26" s="365">
        <v>3</v>
      </c>
      <c r="H26">
        <v>25</v>
      </c>
    </row>
    <row r="27" spans="1:6" ht="13.5">
      <c r="A27" s="277"/>
      <c r="B27" s="286"/>
      <c r="C27" s="274"/>
      <c r="D27" s="274"/>
      <c r="E27" s="274"/>
      <c r="F27" s="274"/>
    </row>
    <row r="28" spans="1:6" ht="13.5">
      <c r="A28" s="277"/>
      <c r="B28" s="286"/>
      <c r="C28" s="277"/>
      <c r="D28" s="277"/>
      <c r="E28" s="277"/>
      <c r="F28" s="277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I32"/>
  <sheetViews>
    <sheetView workbookViewId="0" topLeftCell="A1">
      <selection activeCell="E1" sqref="E1:AD2"/>
    </sheetView>
  </sheetViews>
  <sheetFormatPr defaultColWidth="2.50390625" defaultRowHeight="13.5"/>
  <cols>
    <col min="1" max="7" width="2.50390625" style="78" customWidth="1"/>
    <col min="8" max="8" width="4.25390625" style="78" customWidth="1"/>
    <col min="9" max="9" width="4.00390625" style="78" customWidth="1"/>
    <col min="10" max="12" width="3.875" style="78" customWidth="1"/>
    <col min="13" max="16" width="4.00390625" style="78" customWidth="1"/>
    <col min="17" max="17" width="3.875" style="78" customWidth="1"/>
    <col min="18" max="18" width="4.00390625" style="78" customWidth="1"/>
    <col min="19" max="19" width="3.75390625" style="78" customWidth="1"/>
    <col min="20" max="20" width="4.25390625" style="78" customWidth="1"/>
    <col min="21" max="21" width="4.00390625" style="78" customWidth="1"/>
    <col min="22" max="22" width="3.875" style="78" customWidth="1"/>
    <col min="23" max="25" width="4.00390625" style="78" customWidth="1"/>
    <col min="26" max="26" width="4.25390625" style="78" customWidth="1"/>
    <col min="27" max="32" width="4.00390625" style="78" customWidth="1"/>
    <col min="33" max="35" width="3.875" style="78" customWidth="1"/>
    <col min="36" max="45" width="4.25390625" style="78" customWidth="1"/>
    <col min="46" max="50" width="2.50390625" style="78" customWidth="1"/>
    <col min="51" max="16384" width="2.50390625" style="78" customWidth="1"/>
  </cols>
  <sheetData>
    <row r="1" spans="5:35" ht="24" customHeight="1">
      <c r="E1" s="79" t="s">
        <v>183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  <c r="AF1" s="80"/>
      <c r="AG1" s="80"/>
      <c r="AH1" s="143"/>
      <c r="AI1" s="143"/>
    </row>
    <row r="2" spans="5:39" ht="13.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0"/>
      <c r="AF2" s="80"/>
      <c r="AG2" s="80"/>
      <c r="AH2" s="143"/>
      <c r="AI2" s="143"/>
      <c r="AK2" s="78" t="s">
        <v>74</v>
      </c>
      <c r="AL2" s="144"/>
      <c r="AM2" s="144"/>
    </row>
    <row r="3" spans="33:41" ht="13.5" customHeight="1">
      <c r="AG3" s="353"/>
      <c r="AH3" s="353"/>
      <c r="AI3" s="353"/>
      <c r="AJ3" s="353"/>
      <c r="AK3" s="96"/>
      <c r="AL3" s="145"/>
      <c r="AM3" s="145"/>
      <c r="AO3" s="144"/>
    </row>
    <row r="4" spans="2:38" ht="14.25">
      <c r="B4" s="81"/>
      <c r="C4" s="81"/>
      <c r="D4" s="82" t="s">
        <v>76</v>
      </c>
      <c r="E4" s="82"/>
      <c r="F4" s="82"/>
      <c r="G4" s="82"/>
      <c r="AJ4" s="96"/>
      <c r="AK4" s="146"/>
      <c r="AL4" s="78" t="s">
        <v>85</v>
      </c>
    </row>
    <row r="5" spans="2:38" ht="14.25">
      <c r="B5" s="81"/>
      <c r="C5" s="81"/>
      <c r="D5" s="81"/>
      <c r="E5" s="83"/>
      <c r="F5" s="83"/>
      <c r="G5" s="83"/>
      <c r="H5" s="84" t="s">
        <v>158</v>
      </c>
      <c r="I5" s="99"/>
      <c r="J5" s="99"/>
      <c r="K5" s="100"/>
      <c r="L5" s="84" t="s">
        <v>162</v>
      </c>
      <c r="M5" s="99"/>
      <c r="N5" s="99"/>
      <c r="O5" s="100"/>
      <c r="P5" s="84" t="s">
        <v>166</v>
      </c>
      <c r="Q5" s="99"/>
      <c r="R5" s="99"/>
      <c r="S5" s="100"/>
      <c r="T5" s="84" t="s">
        <v>170</v>
      </c>
      <c r="U5" s="99"/>
      <c r="V5" s="99"/>
      <c r="W5" s="100"/>
      <c r="X5" s="84" t="s">
        <v>159</v>
      </c>
      <c r="Y5" s="99"/>
      <c r="Z5" s="99"/>
      <c r="AA5" s="84" t="s">
        <v>163</v>
      </c>
      <c r="AB5" s="99"/>
      <c r="AC5" s="99"/>
      <c r="AD5" s="84" t="s">
        <v>167</v>
      </c>
      <c r="AE5" s="99"/>
      <c r="AF5" s="99"/>
      <c r="AG5" s="354"/>
      <c r="AH5" s="355"/>
      <c r="AI5" s="355"/>
      <c r="AJ5" s="96"/>
      <c r="AK5" s="96"/>
      <c r="AL5" s="147" t="s">
        <v>95</v>
      </c>
    </row>
    <row r="6" spans="3:38" ht="13.5" customHeight="1">
      <c r="C6" s="85" t="s">
        <v>86</v>
      </c>
      <c r="D6" s="85"/>
      <c r="E6" s="85"/>
      <c r="F6" s="85"/>
      <c r="G6" s="85"/>
      <c r="H6" s="103">
        <v>1</v>
      </c>
      <c r="I6" s="122"/>
      <c r="J6" s="332"/>
      <c r="K6" s="123"/>
      <c r="L6" s="333">
        <v>2</v>
      </c>
      <c r="M6" s="334"/>
      <c r="N6" s="335"/>
      <c r="O6" s="336"/>
      <c r="P6" s="103">
        <v>3</v>
      </c>
      <c r="Q6" s="121"/>
      <c r="R6" s="122"/>
      <c r="S6" s="123"/>
      <c r="T6" s="103">
        <v>4</v>
      </c>
      <c r="U6" s="121"/>
      <c r="V6" s="122"/>
      <c r="W6" s="123"/>
      <c r="X6" s="86">
        <v>5</v>
      </c>
      <c r="Y6" s="101"/>
      <c r="Z6" s="101"/>
      <c r="AA6" s="86">
        <v>6</v>
      </c>
      <c r="AB6" s="101"/>
      <c r="AC6" s="101"/>
      <c r="AD6" s="86">
        <v>7</v>
      </c>
      <c r="AE6" s="101"/>
      <c r="AF6" s="101"/>
      <c r="AG6" s="354"/>
      <c r="AH6" s="355"/>
      <c r="AI6" s="355"/>
      <c r="AJ6" s="96"/>
      <c r="AK6" s="96"/>
      <c r="AL6" s="78" t="s">
        <v>97</v>
      </c>
    </row>
    <row r="7" spans="3:37" ht="13.5" customHeight="1">
      <c r="C7" s="85" t="s">
        <v>96</v>
      </c>
      <c r="D7" s="85"/>
      <c r="E7" s="85"/>
      <c r="F7" s="85"/>
      <c r="G7" s="85"/>
      <c r="H7" s="106">
        <f>C11</f>
        <v>44884</v>
      </c>
      <c r="I7" s="125"/>
      <c r="J7" s="126"/>
      <c r="K7" s="127"/>
      <c r="L7" s="337">
        <f>C11</f>
        <v>44884</v>
      </c>
      <c r="M7" s="110"/>
      <c r="N7" s="111"/>
      <c r="O7" s="128"/>
      <c r="P7" s="106">
        <f>C11</f>
        <v>44884</v>
      </c>
      <c r="Q7" s="125"/>
      <c r="R7" s="126"/>
      <c r="S7" s="127"/>
      <c r="T7" s="106">
        <f>C11</f>
        <v>44884</v>
      </c>
      <c r="U7" s="125"/>
      <c r="V7" s="126"/>
      <c r="W7" s="127"/>
      <c r="X7" s="87">
        <f>C11</f>
        <v>44884</v>
      </c>
      <c r="Y7" s="104"/>
      <c r="Z7" s="104"/>
      <c r="AA7" s="87">
        <f>C11</f>
        <v>44884</v>
      </c>
      <c r="AB7" s="104"/>
      <c r="AC7" s="104"/>
      <c r="AD7" s="87">
        <f>C11</f>
        <v>44884</v>
      </c>
      <c r="AE7" s="104"/>
      <c r="AF7" s="104"/>
      <c r="AG7" s="356"/>
      <c r="AH7" s="357"/>
      <c r="AI7" s="357"/>
      <c r="AJ7" s="96"/>
      <c r="AK7" s="96"/>
    </row>
    <row r="8" spans="3:44" ht="13.5" customHeight="1">
      <c r="C8" s="85" t="s">
        <v>98</v>
      </c>
      <c r="D8" s="85"/>
      <c r="E8" s="85"/>
      <c r="F8" s="85"/>
      <c r="G8" s="85"/>
      <c r="H8" s="109">
        <v>0.3958333333333333</v>
      </c>
      <c r="I8" s="125"/>
      <c r="J8" s="126"/>
      <c r="K8" s="127"/>
      <c r="L8" s="109">
        <v>0.4375</v>
      </c>
      <c r="M8" s="125"/>
      <c r="N8" s="126"/>
      <c r="O8" s="127"/>
      <c r="P8" s="109">
        <v>0.479166666666667</v>
      </c>
      <c r="Q8" s="125"/>
      <c r="R8" s="126"/>
      <c r="S8" s="127"/>
      <c r="T8" s="109">
        <v>0.520833333333333</v>
      </c>
      <c r="U8" s="125"/>
      <c r="V8" s="126"/>
      <c r="W8" s="127"/>
      <c r="X8" s="109">
        <v>0.5625</v>
      </c>
      <c r="Y8" s="125"/>
      <c r="Z8" s="126"/>
      <c r="AA8" s="109">
        <v>0.604166666666667</v>
      </c>
      <c r="AB8" s="352"/>
      <c r="AC8" s="125"/>
      <c r="AD8" s="88">
        <v>0.6458333333333334</v>
      </c>
      <c r="AE8" s="107"/>
      <c r="AF8" s="107"/>
      <c r="AG8" s="358"/>
      <c r="AH8" s="359"/>
      <c r="AI8" s="359"/>
      <c r="AJ8" s="96"/>
      <c r="AK8" s="148" t="s">
        <v>99</v>
      </c>
      <c r="AL8" s="149" t="s">
        <v>100</v>
      </c>
      <c r="AM8" s="150"/>
      <c r="AN8" s="150"/>
      <c r="AO8" s="150"/>
      <c r="AP8" s="150"/>
      <c r="AQ8" s="150"/>
      <c r="AR8" s="150"/>
    </row>
    <row r="9" spans="8:44" ht="13.5" customHeight="1">
      <c r="H9" s="89">
        <v>1</v>
      </c>
      <c r="I9" s="110">
        <v>2</v>
      </c>
      <c r="J9" s="111">
        <v>3</v>
      </c>
      <c r="K9" s="128">
        <v>4</v>
      </c>
      <c r="L9" s="338">
        <v>1</v>
      </c>
      <c r="M9" s="110">
        <v>2</v>
      </c>
      <c r="N9" s="111">
        <v>3</v>
      </c>
      <c r="O9" s="128">
        <v>4</v>
      </c>
      <c r="P9" s="89">
        <v>1</v>
      </c>
      <c r="Q9" s="110">
        <v>2</v>
      </c>
      <c r="R9" s="111">
        <v>3</v>
      </c>
      <c r="S9" s="128">
        <v>4</v>
      </c>
      <c r="T9" s="89">
        <v>1</v>
      </c>
      <c r="U9" s="110">
        <v>2</v>
      </c>
      <c r="V9" s="111">
        <v>3</v>
      </c>
      <c r="W9" s="128">
        <v>4</v>
      </c>
      <c r="X9" s="89">
        <v>1</v>
      </c>
      <c r="Y9" s="110">
        <v>2</v>
      </c>
      <c r="Z9" s="111">
        <v>3</v>
      </c>
      <c r="AA9" s="89">
        <v>1</v>
      </c>
      <c r="AB9" s="110">
        <v>2</v>
      </c>
      <c r="AC9" s="110">
        <v>3</v>
      </c>
      <c r="AD9" s="89">
        <v>1</v>
      </c>
      <c r="AE9" s="110">
        <v>2</v>
      </c>
      <c r="AF9" s="110">
        <v>3</v>
      </c>
      <c r="AG9" s="360"/>
      <c r="AH9" s="361"/>
      <c r="AI9" s="361"/>
      <c r="AJ9" s="148"/>
      <c r="AL9" s="150"/>
      <c r="AM9" s="150"/>
      <c r="AN9" s="150"/>
      <c r="AO9" s="149" t="s">
        <v>184</v>
      </c>
      <c r="AP9" s="150"/>
      <c r="AQ9" s="150"/>
      <c r="AR9" s="150"/>
    </row>
    <row r="10" spans="3:38" ht="13.5" customHeight="1">
      <c r="C10" s="78" t="s">
        <v>185</v>
      </c>
      <c r="H10" s="114" t="str">
        <f>'2次リーグ組合せ'!E2</f>
        <v>コヴィーダ</v>
      </c>
      <c r="I10" s="112" t="str">
        <f>'2次リーグ組合せ'!E3</f>
        <v>山手</v>
      </c>
      <c r="J10" s="112" t="str">
        <f>'2次リーグ組合せ'!E4</f>
        <v>御嵩</v>
      </c>
      <c r="K10" s="339" t="str">
        <f>'2次リーグ組合せ'!E5</f>
        <v>安桜</v>
      </c>
      <c r="L10" s="340" t="str">
        <f>'2次リーグ組合せ'!E6</f>
        <v>武芸川</v>
      </c>
      <c r="M10" s="341" t="str">
        <f>'2次リーグ組合せ'!E7</f>
        <v>土田</v>
      </c>
      <c r="N10" s="341" t="str">
        <f>'2次リーグ組合せ'!E8</f>
        <v>八百津</v>
      </c>
      <c r="O10" s="342" t="str">
        <f>'2次リーグ組合せ'!E9</f>
        <v>下有知</v>
      </c>
      <c r="P10" s="114" t="str">
        <f>'2次リーグ組合せ'!E10</f>
        <v>金竜</v>
      </c>
      <c r="Q10" s="341" t="str">
        <f>'2次リーグ組合せ'!E11</f>
        <v>瀬尻</v>
      </c>
      <c r="R10" s="341" t="str">
        <f>'2次リーグ組合せ'!E12</f>
        <v>武儀</v>
      </c>
      <c r="S10" s="339" t="str">
        <f>'2次リーグ組合せ'!E13</f>
        <v>美濃</v>
      </c>
      <c r="T10" s="130" t="str">
        <f>'2次リーグ組合せ'!E14</f>
        <v>大和</v>
      </c>
      <c r="U10" s="341" t="str">
        <f>'2次リーグ組合せ'!E15</f>
        <v>旭ヶ丘</v>
      </c>
      <c r="V10" s="341" t="str">
        <f>'2次リーグ組合せ'!E16</f>
        <v>郡上八幡</v>
      </c>
      <c r="W10" s="342" t="str">
        <f>'2次リーグ組合せ'!E17</f>
        <v>坂祝</v>
      </c>
      <c r="X10" s="140" t="str">
        <f>'2次リーグ組合せ'!E18</f>
        <v>桜ヶ丘ＦＣ</v>
      </c>
      <c r="Y10" s="342" t="str">
        <f>'2次リーグ組合せ'!E19</f>
        <v>太田</v>
      </c>
      <c r="Z10" s="342" t="str">
        <f>'2次リーグ組合せ'!E20</f>
        <v>西可児</v>
      </c>
      <c r="AA10" s="140" t="str">
        <f>'2次リーグ組合せ'!E21</f>
        <v>中部</v>
      </c>
      <c r="AB10" s="342" t="str">
        <f>'2次リーグ組合せ'!E22</f>
        <v>今渡</v>
      </c>
      <c r="AC10" s="342" t="str">
        <f>'2次リーグ組合せ'!E23</f>
        <v>白鳥</v>
      </c>
      <c r="AD10" s="114" t="str">
        <f>'2次リーグ組合せ'!E24</f>
        <v>関さくら</v>
      </c>
      <c r="AE10" s="342" t="str">
        <f>'2次リーグ組合せ'!E25</f>
        <v>加茂野</v>
      </c>
      <c r="AF10" s="342" t="str">
        <f>'2次リーグ組合せ'!E26</f>
        <v>ティグレイ</v>
      </c>
      <c r="AG10" s="362"/>
      <c r="AH10" s="363"/>
      <c r="AI10" s="363"/>
      <c r="AJ10" s="151"/>
      <c r="AK10" s="152" t="s">
        <v>99</v>
      </c>
      <c r="AL10" s="78" t="s">
        <v>102</v>
      </c>
    </row>
    <row r="11" spans="3:44" ht="13.5" customHeight="1">
      <c r="C11" s="91">
        <v>44884</v>
      </c>
      <c r="D11" s="91"/>
      <c r="E11" s="91"/>
      <c r="F11" s="91"/>
      <c r="G11" s="92"/>
      <c r="H11" s="117"/>
      <c r="I11" s="115"/>
      <c r="J11" s="115"/>
      <c r="K11" s="343"/>
      <c r="L11" s="344"/>
      <c r="M11" s="345"/>
      <c r="N11" s="345"/>
      <c r="O11" s="346"/>
      <c r="P11" s="117"/>
      <c r="Q11" s="345"/>
      <c r="R11" s="345"/>
      <c r="S11" s="343"/>
      <c r="T11" s="132"/>
      <c r="U11" s="345"/>
      <c r="V11" s="345"/>
      <c r="W11" s="346"/>
      <c r="X11" s="141"/>
      <c r="Y11" s="346"/>
      <c r="Z11" s="346"/>
      <c r="AA11" s="141"/>
      <c r="AB11" s="346"/>
      <c r="AC11" s="346"/>
      <c r="AD11" s="117"/>
      <c r="AE11" s="346"/>
      <c r="AF11" s="346"/>
      <c r="AG11" s="362"/>
      <c r="AH11" s="363"/>
      <c r="AI11" s="363"/>
      <c r="AJ11" s="151"/>
      <c r="AK11" s="153" t="s">
        <v>99</v>
      </c>
      <c r="AL11" s="154" t="s">
        <v>103</v>
      </c>
      <c r="AM11" s="154"/>
      <c r="AN11" s="154"/>
      <c r="AO11" s="154"/>
      <c r="AP11" s="154"/>
      <c r="AQ11" s="154"/>
      <c r="AR11" s="154"/>
    </row>
    <row r="12" spans="8:44" ht="13.5" customHeight="1">
      <c r="H12" s="117"/>
      <c r="I12" s="115"/>
      <c r="J12" s="115"/>
      <c r="K12" s="343"/>
      <c r="L12" s="344"/>
      <c r="M12" s="345"/>
      <c r="N12" s="345"/>
      <c r="O12" s="346"/>
      <c r="P12" s="117"/>
      <c r="Q12" s="345"/>
      <c r="R12" s="345"/>
      <c r="S12" s="343"/>
      <c r="T12" s="132"/>
      <c r="U12" s="345"/>
      <c r="V12" s="345"/>
      <c r="W12" s="346"/>
      <c r="X12" s="141"/>
      <c r="Y12" s="346"/>
      <c r="Z12" s="346"/>
      <c r="AA12" s="141"/>
      <c r="AB12" s="346"/>
      <c r="AC12" s="346"/>
      <c r="AD12" s="117"/>
      <c r="AE12" s="346"/>
      <c r="AF12" s="346"/>
      <c r="AG12" s="362"/>
      <c r="AH12" s="363"/>
      <c r="AI12" s="363"/>
      <c r="AJ12" s="151"/>
      <c r="AK12" s="153" t="s">
        <v>99</v>
      </c>
      <c r="AL12" s="154" t="s">
        <v>104</v>
      </c>
      <c r="AM12" s="154"/>
      <c r="AN12" s="154"/>
      <c r="AO12" s="154"/>
      <c r="AP12" s="154"/>
      <c r="AQ12" s="154"/>
      <c r="AR12" s="154"/>
    </row>
    <row r="13" spans="8:43" ht="13.5" customHeight="1">
      <c r="H13" s="117"/>
      <c r="I13" s="115"/>
      <c r="J13" s="115"/>
      <c r="K13" s="343"/>
      <c r="L13" s="344"/>
      <c r="M13" s="345"/>
      <c r="N13" s="345"/>
      <c r="O13" s="346"/>
      <c r="P13" s="117"/>
      <c r="Q13" s="345"/>
      <c r="R13" s="345"/>
      <c r="S13" s="343"/>
      <c r="T13" s="132"/>
      <c r="U13" s="345"/>
      <c r="V13" s="345"/>
      <c r="W13" s="346"/>
      <c r="X13" s="141"/>
      <c r="Y13" s="346"/>
      <c r="Z13" s="346"/>
      <c r="AA13" s="141"/>
      <c r="AB13" s="346"/>
      <c r="AC13" s="346"/>
      <c r="AD13" s="117"/>
      <c r="AE13" s="346"/>
      <c r="AF13" s="346"/>
      <c r="AG13" s="362"/>
      <c r="AH13" s="363"/>
      <c r="AI13" s="363"/>
      <c r="AJ13" s="151"/>
      <c r="AK13" s="153" t="s">
        <v>99</v>
      </c>
      <c r="AL13" s="150" t="s">
        <v>105</v>
      </c>
      <c r="AM13" s="155"/>
      <c r="AN13" s="155"/>
      <c r="AO13" s="155"/>
      <c r="AP13" s="155"/>
      <c r="AQ13" s="150"/>
    </row>
    <row r="14" spans="8:38" ht="13.5" customHeight="1">
      <c r="H14" s="120"/>
      <c r="I14" s="118"/>
      <c r="J14" s="118"/>
      <c r="K14" s="347"/>
      <c r="L14" s="348"/>
      <c r="M14" s="349"/>
      <c r="N14" s="349"/>
      <c r="O14" s="350"/>
      <c r="P14" s="120"/>
      <c r="Q14" s="349"/>
      <c r="R14" s="349"/>
      <c r="S14" s="347"/>
      <c r="T14" s="134"/>
      <c r="U14" s="349"/>
      <c r="V14" s="349"/>
      <c r="W14" s="350"/>
      <c r="X14" s="142"/>
      <c r="Y14" s="350"/>
      <c r="Z14" s="350"/>
      <c r="AA14" s="142"/>
      <c r="AB14" s="350"/>
      <c r="AC14" s="350"/>
      <c r="AD14" s="120"/>
      <c r="AE14" s="350"/>
      <c r="AF14" s="350"/>
      <c r="AG14" s="362"/>
      <c r="AH14" s="363"/>
      <c r="AI14" s="363"/>
      <c r="AJ14" s="151"/>
      <c r="AK14" s="152" t="s">
        <v>99</v>
      </c>
      <c r="AL14" s="78" t="s">
        <v>106</v>
      </c>
    </row>
    <row r="15" spans="37:42" ht="13.5">
      <c r="AK15" s="152" t="s">
        <v>99</v>
      </c>
      <c r="AL15" s="150" t="s">
        <v>107</v>
      </c>
      <c r="AM15" s="150"/>
      <c r="AN15" s="150"/>
      <c r="AO15" s="150"/>
      <c r="AP15" s="150"/>
    </row>
    <row r="16" spans="37:61" ht="17.25" customHeight="1">
      <c r="AK16" s="153" t="s">
        <v>99</v>
      </c>
      <c r="AL16" s="154" t="s">
        <v>109</v>
      </c>
      <c r="AM16" s="154"/>
      <c r="AN16" s="154"/>
      <c r="AO16" s="154"/>
      <c r="AP16" s="154"/>
      <c r="AQ16" s="154"/>
      <c r="AR16" s="154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</row>
    <row r="17" spans="8:61" ht="17.25" customHeight="1">
      <c r="H17" s="95" t="s">
        <v>108</v>
      </c>
      <c r="I17" s="351"/>
      <c r="J17" s="351"/>
      <c r="K17" s="351"/>
      <c r="L17" s="351"/>
      <c r="M17" s="351"/>
      <c r="N17" s="351"/>
      <c r="O17" s="351"/>
      <c r="P17" s="351"/>
      <c r="AK17" s="152" t="s">
        <v>99</v>
      </c>
      <c r="AL17" s="78" t="s">
        <v>110</v>
      </c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</row>
    <row r="18" spans="8:61" ht="17.25" customHeight="1">
      <c r="H18" s="96"/>
      <c r="AK18" s="152" t="s">
        <v>99</v>
      </c>
      <c r="AL18" s="150" t="s">
        <v>112</v>
      </c>
      <c r="AM18" s="150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</row>
    <row r="19" spans="8:61" ht="17.25">
      <c r="H19" s="97" t="s">
        <v>111</v>
      </c>
      <c r="I19" s="351"/>
      <c r="J19" s="351"/>
      <c r="K19" s="351"/>
      <c r="L19" s="351"/>
      <c r="M19" s="351"/>
      <c r="N19" s="351"/>
      <c r="O19" s="351"/>
      <c r="P19" s="351"/>
      <c r="AK19" s="148" t="s">
        <v>99</v>
      </c>
      <c r="AL19" s="150" t="s">
        <v>113</v>
      </c>
      <c r="AM19" s="150"/>
      <c r="AN19" s="150"/>
      <c r="AO19" s="150"/>
      <c r="AP19" s="150"/>
      <c r="AQ19" s="150"/>
      <c r="AR19" s="150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</row>
    <row r="20" spans="8:61" ht="17.25" customHeight="1">
      <c r="H20" s="96"/>
      <c r="AK20" s="153" t="s">
        <v>99</v>
      </c>
      <c r="AL20" s="154" t="s">
        <v>115</v>
      </c>
      <c r="AM20" s="154"/>
      <c r="AN20" s="154"/>
      <c r="AO20" s="154"/>
      <c r="AP20" s="154"/>
      <c r="AQ20" s="154"/>
      <c r="AR20" s="154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</row>
    <row r="21" spans="8:61" ht="17.25" customHeight="1">
      <c r="H21" s="98" t="s">
        <v>114</v>
      </c>
      <c r="AK21" s="152" t="s">
        <v>99</v>
      </c>
      <c r="AL21" s="150" t="s">
        <v>116</v>
      </c>
      <c r="AM21" s="150"/>
      <c r="AN21" s="150"/>
      <c r="AO21" s="150"/>
      <c r="AP21" s="150"/>
      <c r="AQ21" s="150"/>
      <c r="AR21" s="150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</row>
    <row r="22" spans="37:61" ht="17.25">
      <c r="AK22" s="148" t="s">
        <v>99</v>
      </c>
      <c r="AL22" s="150" t="s">
        <v>120</v>
      </c>
      <c r="AM22" s="150"/>
      <c r="AN22" s="150"/>
      <c r="AO22" s="150"/>
      <c r="AP22" s="150"/>
      <c r="AQ22" s="150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</row>
    <row r="23" spans="37:61" ht="17.25">
      <c r="AK23" s="152" t="s">
        <v>99</v>
      </c>
      <c r="AL23" s="150" t="s">
        <v>121</v>
      </c>
      <c r="AM23" s="150"/>
      <c r="AN23" s="150"/>
      <c r="AO23" s="150"/>
      <c r="AP23" s="150"/>
      <c r="AQ23" s="150"/>
      <c r="AR23" s="150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</row>
    <row r="24" spans="37:61" ht="17.25">
      <c r="AK24" s="152" t="s">
        <v>99</v>
      </c>
      <c r="AL24" s="78" t="s">
        <v>126</v>
      </c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</row>
    <row r="25" spans="37:61" ht="17.25">
      <c r="AK25" s="152" t="s">
        <v>99</v>
      </c>
      <c r="AL25" s="78" t="s">
        <v>127</v>
      </c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</row>
    <row r="26" spans="37:61" ht="17.25">
      <c r="AK26" s="152" t="s">
        <v>99</v>
      </c>
      <c r="AL26" s="78" t="s">
        <v>129</v>
      </c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</row>
    <row r="27" spans="37:61" ht="17.25">
      <c r="AK27" s="152" t="s">
        <v>99</v>
      </c>
      <c r="AL27" s="78" t="s">
        <v>130</v>
      </c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</row>
    <row r="28" spans="37:38" ht="13.5">
      <c r="AK28" s="152" t="s">
        <v>99</v>
      </c>
      <c r="AL28" s="150" t="s">
        <v>131</v>
      </c>
    </row>
    <row r="29" spans="37:38" ht="13.5">
      <c r="AK29" s="152" t="s">
        <v>99</v>
      </c>
      <c r="AL29" s="150" t="s">
        <v>132</v>
      </c>
    </row>
    <row r="30" spans="37:38" ht="13.5">
      <c r="AK30" s="152" t="s">
        <v>99</v>
      </c>
      <c r="AL30" s="78" t="s">
        <v>133</v>
      </c>
    </row>
    <row r="31" spans="37:45" ht="13.5">
      <c r="AK31" s="153" t="s">
        <v>99</v>
      </c>
      <c r="AL31" s="154" t="s">
        <v>134</v>
      </c>
      <c r="AM31" s="154"/>
      <c r="AN31" s="154"/>
      <c r="AO31" s="154"/>
      <c r="AP31" s="154"/>
      <c r="AQ31" s="154"/>
      <c r="AR31" s="154"/>
      <c r="AS31" s="154"/>
    </row>
    <row r="32" spans="46:47" ht="13.5">
      <c r="AT32" s="154"/>
      <c r="AU32" s="154"/>
    </row>
  </sheetData>
  <sheetProtection/>
  <mergeCells count="66">
    <mergeCell ref="AG3:AJ3"/>
    <mergeCell ref="D4:G4"/>
    <mergeCell ref="H5:K5"/>
    <mergeCell ref="L5:O5"/>
    <mergeCell ref="P5:S5"/>
    <mergeCell ref="T5:W5"/>
    <mergeCell ref="X5:Z5"/>
    <mergeCell ref="AA5:AC5"/>
    <mergeCell ref="AD5:AF5"/>
    <mergeCell ref="C6:G6"/>
    <mergeCell ref="H6:K6"/>
    <mergeCell ref="L6:O6"/>
    <mergeCell ref="P6:S6"/>
    <mergeCell ref="T6:W6"/>
    <mergeCell ref="X6:Z6"/>
    <mergeCell ref="AA6:AC6"/>
    <mergeCell ref="AD6:AF6"/>
    <mergeCell ref="C7:G7"/>
    <mergeCell ref="H7:K7"/>
    <mergeCell ref="L7:O7"/>
    <mergeCell ref="P7:S7"/>
    <mergeCell ref="T7:W7"/>
    <mergeCell ref="X7:Z7"/>
    <mergeCell ref="AA7:AC7"/>
    <mergeCell ref="AD7:AF7"/>
    <mergeCell ref="C8:G8"/>
    <mergeCell ref="H8:K8"/>
    <mergeCell ref="L8:O8"/>
    <mergeCell ref="P8:S8"/>
    <mergeCell ref="T8:W8"/>
    <mergeCell ref="X8:Z8"/>
    <mergeCell ref="AA8:AC8"/>
    <mergeCell ref="AD8:AF8"/>
    <mergeCell ref="C11:G11"/>
    <mergeCell ref="AL11:AR11"/>
    <mergeCell ref="AL12:AR12"/>
    <mergeCell ref="AL16:AR16"/>
    <mergeCell ref="AL20:AR20"/>
    <mergeCell ref="AL31:AS31"/>
    <mergeCell ref="AT32:AU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E10:AE14"/>
    <mergeCell ref="AF10:AF14"/>
    <mergeCell ref="E1:AD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97"/>
  <sheetViews>
    <sheetView zoomScale="80" zoomScaleNormal="80" workbookViewId="0" topLeftCell="A1">
      <selection activeCell="AN85" sqref="AN85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4" s="1" customFormat="1" ht="23.25" customHeight="1">
      <c r="B1" s="4" t="s">
        <v>186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1" customFormat="1" ht="18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76</v>
      </c>
      <c r="AF2" s="4"/>
      <c r="AG2" s="4"/>
      <c r="AH2" s="4"/>
    </row>
    <row r="3" spans="3:31" s="1" customFormat="1" ht="18.75"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AC3" s="311"/>
      <c r="AD3" s="311"/>
      <c r="AE3" s="311"/>
    </row>
    <row r="4" ht="13.5">
      <c r="B4" t="s">
        <v>187</v>
      </c>
    </row>
    <row r="5" spans="5:44" ht="13.5">
      <c r="E5" s="5">
        <f>'リーグ２次'!H7</f>
        <v>44884</v>
      </c>
      <c r="F5" s="6"/>
      <c r="G5" s="6"/>
      <c r="H5" s="6"/>
      <c r="I5" s="6"/>
      <c r="J5" s="6"/>
      <c r="K5" s="6"/>
      <c r="P5" s="30">
        <f>'リーグ２次'!H6</f>
        <v>1</v>
      </c>
      <c r="Q5" s="30"/>
      <c r="R5" s="30"/>
      <c r="S5" s="30"/>
      <c r="T5" s="307" t="s">
        <v>83</v>
      </c>
      <c r="AB5" s="312">
        <f>'リーグ２次'!H8</f>
        <v>0.3958333333333333</v>
      </c>
      <c r="AC5" s="313"/>
      <c r="AD5" s="313"/>
      <c r="AE5" s="313"/>
      <c r="AF5" s="313"/>
      <c r="AJ5" s="1"/>
      <c r="AK5" s="65" t="s">
        <v>137</v>
      </c>
      <c r="AL5" s="66" t="s">
        <v>138</v>
      </c>
      <c r="AM5" s="66" t="s">
        <v>139</v>
      </c>
      <c r="AN5" s="66" t="s">
        <v>140</v>
      </c>
      <c r="AO5" s="66" t="s">
        <v>141</v>
      </c>
      <c r="AP5" s="66" t="s">
        <v>142</v>
      </c>
      <c r="AQ5" s="66" t="s">
        <v>143</v>
      </c>
      <c r="AR5" s="66" t="s">
        <v>144</v>
      </c>
    </row>
    <row r="6" spans="2:34" s="1" customFormat="1" ht="13.5">
      <c r="B6" s="7" t="s">
        <v>145</v>
      </c>
      <c r="C6" s="8"/>
      <c r="D6" s="8" t="s">
        <v>146</v>
      </c>
      <c r="E6" s="8"/>
      <c r="F6" s="8"/>
      <c r="G6" s="8"/>
      <c r="H6" s="8"/>
      <c r="I6" s="8" t="s">
        <v>147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1" t="s">
        <v>148</v>
      </c>
      <c r="AC6" s="62"/>
      <c r="AD6" s="62"/>
      <c r="AE6" s="62"/>
      <c r="AF6" s="62"/>
      <c r="AG6" s="73"/>
      <c r="AH6" s="325"/>
    </row>
    <row r="7" spans="2:44" s="1" customFormat="1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9" t="str">
        <f>'2次リーグ組合せ'!E3</f>
        <v>山手</v>
      </c>
      <c r="J7" s="29"/>
      <c r="K7" s="29"/>
      <c r="L7" s="29"/>
      <c r="M7" s="29"/>
      <c r="N7" s="29"/>
      <c r="O7" s="29"/>
      <c r="P7" s="32"/>
      <c r="Q7" s="33"/>
      <c r="R7" s="423" t="s">
        <v>149</v>
      </c>
      <c r="S7" s="33"/>
      <c r="T7" s="32"/>
      <c r="U7" s="34" t="str">
        <f>'2次リーグ組合せ'!E4</f>
        <v>御嵩</v>
      </c>
      <c r="V7" s="34"/>
      <c r="W7" s="34"/>
      <c r="X7" s="34"/>
      <c r="Y7" s="34"/>
      <c r="Z7" s="34"/>
      <c r="AA7" s="52"/>
      <c r="AB7" s="55" t="str">
        <f>I8</f>
        <v>コヴィーダ</v>
      </c>
      <c r="AC7" s="56"/>
      <c r="AD7" s="56"/>
      <c r="AE7" s="56"/>
      <c r="AF7" s="56"/>
      <c r="AG7" s="70"/>
      <c r="AH7" s="58"/>
      <c r="AJ7" s="1" t="str">
        <f>I8</f>
        <v>コヴィーダ</v>
      </c>
      <c r="AK7" s="69">
        <v>0</v>
      </c>
      <c r="AL7" s="69">
        <v>0</v>
      </c>
      <c r="AM7" s="69">
        <v>0</v>
      </c>
      <c r="AN7" s="69">
        <f>Q8+Q10+Q12</f>
        <v>0</v>
      </c>
      <c r="AO7" s="69">
        <f>S8+S10+S12</f>
        <v>0</v>
      </c>
      <c r="AP7" s="69">
        <f>AN7-AO7</f>
        <v>0</v>
      </c>
      <c r="AQ7" s="69">
        <f>AK7*3+AM7*1</f>
        <v>0</v>
      </c>
      <c r="AR7" s="75">
        <v>1</v>
      </c>
    </row>
    <row r="8" spans="2:44" s="1" customFormat="1" ht="13.5">
      <c r="B8" s="9">
        <v>2</v>
      </c>
      <c r="C8" s="10"/>
      <c r="D8" s="13">
        <f>D7+"０：5０"</f>
        <v>0.4305555555555555</v>
      </c>
      <c r="E8" s="10"/>
      <c r="F8" s="10"/>
      <c r="G8" s="10"/>
      <c r="H8" s="10"/>
      <c r="I8" s="24" t="str">
        <f>'2次リーグ組合せ'!E2</f>
        <v>コヴィーダ</v>
      </c>
      <c r="J8" s="24"/>
      <c r="K8" s="24"/>
      <c r="L8" s="24"/>
      <c r="M8" s="24"/>
      <c r="N8" s="24"/>
      <c r="O8" s="31"/>
      <c r="P8" s="35"/>
      <c r="Q8" s="36"/>
      <c r="R8" s="424" t="s">
        <v>149</v>
      </c>
      <c r="S8" s="36"/>
      <c r="T8" s="35"/>
      <c r="U8" s="52" t="str">
        <f>'2次リーグ組合せ'!E5</f>
        <v>安桜</v>
      </c>
      <c r="V8" s="25"/>
      <c r="W8" s="25"/>
      <c r="X8" s="25"/>
      <c r="Y8" s="25"/>
      <c r="Z8" s="25"/>
      <c r="AA8" s="25"/>
      <c r="AB8" s="55" t="str">
        <f>I7</f>
        <v>山手</v>
      </c>
      <c r="AC8" s="56"/>
      <c r="AD8" s="56"/>
      <c r="AE8" s="56"/>
      <c r="AF8" s="56"/>
      <c r="AG8" s="70"/>
      <c r="AH8" s="58"/>
      <c r="AJ8" s="1" t="str">
        <f>I7</f>
        <v>山手</v>
      </c>
      <c r="AK8" s="69">
        <v>0</v>
      </c>
      <c r="AL8" s="69">
        <v>0</v>
      </c>
      <c r="AM8" s="69">
        <v>0</v>
      </c>
      <c r="AN8" s="69">
        <f>Q7+Q9+S12</f>
        <v>0</v>
      </c>
      <c r="AO8" s="69">
        <f>S7+S9+Q12</f>
        <v>0</v>
      </c>
      <c r="AP8" s="69">
        <f>AN8-AO8</f>
        <v>0</v>
      </c>
      <c r="AQ8" s="69">
        <f>AK8*3+AM8*1</f>
        <v>0</v>
      </c>
      <c r="AR8" s="75">
        <v>2</v>
      </c>
    </row>
    <row r="9" spans="2:44" s="1" customFormat="1" ht="13.5">
      <c r="B9" s="9">
        <v>3</v>
      </c>
      <c r="C9" s="10"/>
      <c r="D9" s="13">
        <f>D8+"１：1０"</f>
        <v>0.47916666666666663</v>
      </c>
      <c r="E9" s="10"/>
      <c r="F9" s="10"/>
      <c r="G9" s="10"/>
      <c r="H9" s="10"/>
      <c r="I9" s="25" t="str">
        <f>I7</f>
        <v>山手</v>
      </c>
      <c r="J9" s="25"/>
      <c r="K9" s="25"/>
      <c r="L9" s="25"/>
      <c r="M9" s="25"/>
      <c r="N9" s="25"/>
      <c r="O9" s="37"/>
      <c r="P9" s="35"/>
      <c r="Q9" s="36"/>
      <c r="R9" s="424" t="s">
        <v>149</v>
      </c>
      <c r="S9" s="36"/>
      <c r="T9" s="35"/>
      <c r="U9" s="34" t="str">
        <f>U8</f>
        <v>安桜</v>
      </c>
      <c r="V9" s="34"/>
      <c r="W9" s="34"/>
      <c r="X9" s="34"/>
      <c r="Y9" s="34"/>
      <c r="Z9" s="34"/>
      <c r="AA9" s="34"/>
      <c r="AB9" s="55" t="str">
        <f>U7</f>
        <v>御嵩</v>
      </c>
      <c r="AC9" s="56"/>
      <c r="AD9" s="56"/>
      <c r="AE9" s="56"/>
      <c r="AF9" s="56"/>
      <c r="AG9" s="70"/>
      <c r="AH9" s="58"/>
      <c r="AJ9" s="1" t="str">
        <f>U7</f>
        <v>御嵩</v>
      </c>
      <c r="AK9" s="69">
        <v>0</v>
      </c>
      <c r="AL9" s="69">
        <v>0</v>
      </c>
      <c r="AM9" s="69">
        <v>0</v>
      </c>
      <c r="AN9" s="69">
        <f>S7+S10+Q11</f>
        <v>0</v>
      </c>
      <c r="AO9" s="69">
        <f>Q7+Q10+S11</f>
        <v>0</v>
      </c>
      <c r="AP9" s="69">
        <f>AN9-AO9</f>
        <v>0</v>
      </c>
      <c r="AQ9" s="69">
        <f>AK9*3+AM9*1</f>
        <v>0</v>
      </c>
      <c r="AR9" s="75">
        <v>3</v>
      </c>
    </row>
    <row r="10" spans="2:44" s="1" customFormat="1" ht="13.5">
      <c r="B10" s="9">
        <v>4</v>
      </c>
      <c r="C10" s="10"/>
      <c r="D10" s="14">
        <f>D9+"０：5０"</f>
        <v>0.5138888888888888</v>
      </c>
      <c r="E10" s="15"/>
      <c r="F10" s="15"/>
      <c r="G10" s="15"/>
      <c r="H10" s="15"/>
      <c r="I10" s="26" t="str">
        <f>I8</f>
        <v>コヴィーダ</v>
      </c>
      <c r="J10" s="26"/>
      <c r="K10" s="26"/>
      <c r="L10" s="26"/>
      <c r="M10" s="26"/>
      <c r="N10" s="26"/>
      <c r="O10" s="38"/>
      <c r="P10" s="32"/>
      <c r="Q10" s="33"/>
      <c r="R10" s="423" t="s">
        <v>149</v>
      </c>
      <c r="S10" s="33"/>
      <c r="T10" s="32"/>
      <c r="U10" s="29" t="str">
        <f>U7</f>
        <v>御嵩</v>
      </c>
      <c r="V10" s="29"/>
      <c r="W10" s="29"/>
      <c r="X10" s="29"/>
      <c r="Y10" s="29"/>
      <c r="Z10" s="29"/>
      <c r="AA10" s="29"/>
      <c r="AB10" s="55" t="str">
        <f>I9</f>
        <v>山手</v>
      </c>
      <c r="AC10" s="56"/>
      <c r="AD10" s="56"/>
      <c r="AE10" s="56"/>
      <c r="AF10" s="56"/>
      <c r="AG10" s="70"/>
      <c r="AH10" s="58"/>
      <c r="AJ10" s="1" t="str">
        <f>U8</f>
        <v>安桜</v>
      </c>
      <c r="AK10" s="69">
        <v>0</v>
      </c>
      <c r="AL10" s="69">
        <v>0</v>
      </c>
      <c r="AM10" s="69">
        <v>0</v>
      </c>
      <c r="AN10" s="69">
        <f>S8+S9+S11</f>
        <v>0</v>
      </c>
      <c r="AO10" s="69">
        <f>Q8+Q9+Q11</f>
        <v>0</v>
      </c>
      <c r="AP10" s="69">
        <f>AN10-AO10</f>
        <v>0</v>
      </c>
      <c r="AQ10" s="69">
        <f>AK10*3+AM10*1</f>
        <v>0</v>
      </c>
      <c r="AR10" s="75">
        <v>4</v>
      </c>
    </row>
    <row r="11" spans="2:44" s="1" customFormat="1" ht="13.5">
      <c r="B11" s="9">
        <v>5</v>
      </c>
      <c r="C11" s="10"/>
      <c r="D11" s="13">
        <f>D10+"１：1０"</f>
        <v>0.5625</v>
      </c>
      <c r="E11" s="10"/>
      <c r="F11" s="10"/>
      <c r="G11" s="10"/>
      <c r="H11" s="10"/>
      <c r="I11" s="25" t="str">
        <f>U10</f>
        <v>御嵩</v>
      </c>
      <c r="J11" s="25"/>
      <c r="K11" s="25"/>
      <c r="L11" s="25"/>
      <c r="M11" s="25"/>
      <c r="N11" s="25"/>
      <c r="O11" s="37"/>
      <c r="P11" s="35"/>
      <c r="Q11" s="36"/>
      <c r="R11" s="424" t="s">
        <v>149</v>
      </c>
      <c r="S11" s="36"/>
      <c r="T11" s="35"/>
      <c r="U11" s="34" t="str">
        <f>U9</f>
        <v>安桜</v>
      </c>
      <c r="V11" s="34"/>
      <c r="W11" s="34"/>
      <c r="X11" s="34"/>
      <c r="Y11" s="34"/>
      <c r="Z11" s="34"/>
      <c r="AA11" s="34"/>
      <c r="AB11" s="55" t="str">
        <f>I12</f>
        <v>コヴィーダ</v>
      </c>
      <c r="AC11" s="56"/>
      <c r="AD11" s="56"/>
      <c r="AE11" s="56"/>
      <c r="AF11" s="56"/>
      <c r="AG11" s="70"/>
      <c r="AH11" s="58"/>
      <c r="AK11" s="69"/>
      <c r="AL11" s="69"/>
      <c r="AM11" s="69"/>
      <c r="AN11" s="69"/>
      <c r="AO11" s="69"/>
      <c r="AP11" s="69"/>
      <c r="AQ11" s="69"/>
      <c r="AR11" s="75"/>
    </row>
    <row r="12" spans="2:34" s="1" customFormat="1" ht="13.5">
      <c r="B12" s="16">
        <v>6</v>
      </c>
      <c r="C12" s="17"/>
      <c r="D12" s="18">
        <f>D11+"０：5０"</f>
        <v>0.5972222222222222</v>
      </c>
      <c r="E12" s="19"/>
      <c r="F12" s="19"/>
      <c r="G12" s="19"/>
      <c r="H12" s="19"/>
      <c r="I12" s="27" t="str">
        <f>I10</f>
        <v>コヴィーダ</v>
      </c>
      <c r="J12" s="27"/>
      <c r="K12" s="27"/>
      <c r="L12" s="27"/>
      <c r="M12" s="27"/>
      <c r="N12" s="27"/>
      <c r="O12" s="39"/>
      <c r="P12" s="40"/>
      <c r="Q12" s="41"/>
      <c r="R12" s="425" t="s">
        <v>149</v>
      </c>
      <c r="S12" s="41"/>
      <c r="T12" s="40"/>
      <c r="U12" s="42" t="str">
        <f>I9</f>
        <v>山手</v>
      </c>
      <c r="V12" s="42"/>
      <c r="W12" s="42"/>
      <c r="X12" s="42"/>
      <c r="Y12" s="42"/>
      <c r="Z12" s="42"/>
      <c r="AA12" s="42"/>
      <c r="AB12" s="63" t="str">
        <f>U11</f>
        <v>安桜</v>
      </c>
      <c r="AC12" s="64"/>
      <c r="AD12" s="64"/>
      <c r="AE12" s="64"/>
      <c r="AF12" s="64"/>
      <c r="AG12" s="74"/>
      <c r="AH12" s="58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29"/>
      <c r="J13" s="29"/>
      <c r="K13" s="29"/>
      <c r="L13" s="29"/>
      <c r="M13" s="29"/>
      <c r="N13" s="29"/>
      <c r="O13" s="29"/>
      <c r="P13" s="32"/>
      <c r="Q13" s="46"/>
      <c r="R13" s="46"/>
      <c r="S13" s="46"/>
      <c r="T13" s="32"/>
      <c r="U13" s="29"/>
      <c r="V13" s="29"/>
      <c r="W13" s="29"/>
      <c r="X13" s="29"/>
      <c r="Y13" s="29"/>
      <c r="Z13" s="29"/>
      <c r="AA13" s="29"/>
      <c r="AB13" s="58"/>
      <c r="AC13" s="58"/>
      <c r="AD13" s="58"/>
      <c r="AE13" s="58"/>
      <c r="AF13" s="58"/>
      <c r="AG13" s="58"/>
      <c r="AH13" s="58"/>
    </row>
    <row r="14" spans="2:34" s="1" customFormat="1" ht="13.5">
      <c r="B14" s="21"/>
      <c r="C14" s="21"/>
      <c r="D14" s="22"/>
      <c r="E14" s="22"/>
      <c r="F14" s="22"/>
      <c r="G14" s="22"/>
      <c r="H14" s="22"/>
      <c r="I14" s="29"/>
      <c r="J14" s="29"/>
      <c r="K14" s="29"/>
      <c r="L14" s="29"/>
      <c r="M14" s="29"/>
      <c r="N14" s="29"/>
      <c r="O14" s="29"/>
      <c r="P14" s="32"/>
      <c r="Q14" s="46"/>
      <c r="R14" s="46"/>
      <c r="S14" s="46"/>
      <c r="T14" s="32"/>
      <c r="U14" s="29"/>
      <c r="V14" s="29"/>
      <c r="W14" s="29"/>
      <c r="X14" s="29"/>
      <c r="Y14" s="29"/>
      <c r="Z14" s="29"/>
      <c r="AA14" s="29"/>
      <c r="AB14" s="58"/>
      <c r="AC14" s="58"/>
      <c r="AD14" s="58"/>
      <c r="AE14" s="58"/>
      <c r="AF14" s="58"/>
      <c r="AG14" s="58"/>
      <c r="AH14" s="58"/>
    </row>
    <row r="16" spans="2:34" ht="13.5">
      <c r="B16" s="286" t="s">
        <v>188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314"/>
      <c r="AC16" s="314"/>
      <c r="AD16" s="314"/>
      <c r="AE16" s="314"/>
      <c r="AF16" s="314"/>
      <c r="AG16" s="314"/>
      <c r="AH16" s="314"/>
    </row>
    <row r="17" spans="2:44" ht="13.5">
      <c r="B17" s="286"/>
      <c r="C17" s="286"/>
      <c r="D17" s="286"/>
      <c r="E17" s="287">
        <f>'リーグ２次'!L7</f>
        <v>44884</v>
      </c>
      <c r="F17" s="288"/>
      <c r="G17" s="288"/>
      <c r="H17" s="288"/>
      <c r="I17" s="288"/>
      <c r="J17" s="288"/>
      <c r="K17" s="288"/>
      <c r="L17" s="286"/>
      <c r="M17" s="286"/>
      <c r="N17" s="286"/>
      <c r="O17" s="286"/>
      <c r="P17" s="297">
        <f>'リーグ２次'!L6</f>
        <v>2</v>
      </c>
      <c r="Q17" s="297"/>
      <c r="R17" s="297"/>
      <c r="S17" s="297"/>
      <c r="T17" s="308" t="s">
        <v>83</v>
      </c>
      <c r="U17" s="286"/>
      <c r="V17" s="286"/>
      <c r="W17" s="286"/>
      <c r="X17" s="286"/>
      <c r="Y17" s="286"/>
      <c r="Z17" s="286"/>
      <c r="AA17" s="286"/>
      <c r="AB17" s="312">
        <f>'リーグ２次'!L8</f>
        <v>0.4375</v>
      </c>
      <c r="AC17" s="313"/>
      <c r="AD17" s="313"/>
      <c r="AE17" s="313"/>
      <c r="AF17" s="313"/>
      <c r="AG17" s="314"/>
      <c r="AH17" s="314"/>
      <c r="AJ17" s="1"/>
      <c r="AK17" s="65" t="s">
        <v>137</v>
      </c>
      <c r="AL17" s="66" t="s">
        <v>138</v>
      </c>
      <c r="AM17" s="66" t="s">
        <v>139</v>
      </c>
      <c r="AN17" s="66" t="s">
        <v>140</v>
      </c>
      <c r="AO17" s="66" t="s">
        <v>141</v>
      </c>
      <c r="AP17" s="66" t="s">
        <v>142</v>
      </c>
      <c r="AQ17" s="66" t="s">
        <v>143</v>
      </c>
      <c r="AR17" s="66" t="s">
        <v>144</v>
      </c>
    </row>
    <row r="18" spans="2:34" s="1" customFormat="1" ht="13.5">
      <c r="B18" s="289" t="s">
        <v>145</v>
      </c>
      <c r="C18" s="290"/>
      <c r="D18" s="290" t="s">
        <v>146</v>
      </c>
      <c r="E18" s="290"/>
      <c r="F18" s="290"/>
      <c r="G18" s="290"/>
      <c r="H18" s="290"/>
      <c r="I18" s="290" t="s">
        <v>147</v>
      </c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315" t="s">
        <v>148</v>
      </c>
      <c r="AC18" s="316"/>
      <c r="AD18" s="316"/>
      <c r="AE18" s="316"/>
      <c r="AF18" s="316"/>
      <c r="AG18" s="326"/>
      <c r="AH18" s="327"/>
    </row>
    <row r="19" spans="2:44" s="1" customFormat="1" ht="13.5">
      <c r="B19" s="291">
        <v>1</v>
      </c>
      <c r="C19" s="292"/>
      <c r="D19" s="11">
        <f>AB17</f>
        <v>0.4375</v>
      </c>
      <c r="E19" s="12"/>
      <c r="F19" s="12"/>
      <c r="G19" s="12"/>
      <c r="H19" s="12"/>
      <c r="I19" s="298" t="str">
        <f>'2次リーグ組合せ'!E7</f>
        <v>土田</v>
      </c>
      <c r="J19" s="298"/>
      <c r="K19" s="298"/>
      <c r="L19" s="298"/>
      <c r="M19" s="298"/>
      <c r="N19" s="298"/>
      <c r="O19" s="299"/>
      <c r="P19" s="32"/>
      <c r="Q19" s="33"/>
      <c r="R19" s="423" t="s">
        <v>149</v>
      </c>
      <c r="S19" s="33"/>
      <c r="T19" s="32"/>
      <c r="U19" s="309" t="str">
        <f>'2次リーグ組合せ'!E8</f>
        <v>八百津</v>
      </c>
      <c r="V19" s="309"/>
      <c r="W19" s="309"/>
      <c r="X19" s="309"/>
      <c r="Y19" s="309"/>
      <c r="Z19" s="309"/>
      <c r="AA19" s="317"/>
      <c r="AB19" s="55" t="str">
        <f>I20</f>
        <v>武芸川</v>
      </c>
      <c r="AC19" s="56"/>
      <c r="AD19" s="56"/>
      <c r="AE19" s="56"/>
      <c r="AF19" s="56"/>
      <c r="AG19" s="70"/>
      <c r="AH19" s="318"/>
      <c r="AJ19" s="1" t="str">
        <f>I20</f>
        <v>武芸川</v>
      </c>
      <c r="AK19" s="69">
        <v>0</v>
      </c>
      <c r="AL19" s="69">
        <v>0</v>
      </c>
      <c r="AM19" s="69">
        <v>0</v>
      </c>
      <c r="AN19" s="69">
        <f>Q20+Q22+Q24</f>
        <v>0</v>
      </c>
      <c r="AO19" s="69">
        <f>S20+S22+S24</f>
        <v>0</v>
      </c>
      <c r="AP19" s="69">
        <f>AN19-AO19</f>
        <v>0</v>
      </c>
      <c r="AQ19" s="69">
        <f>AK19*3+AM19*1</f>
        <v>0</v>
      </c>
      <c r="AR19" s="75">
        <v>1</v>
      </c>
    </row>
    <row r="20" spans="2:44" s="1" customFormat="1" ht="13.5">
      <c r="B20" s="291">
        <v>2</v>
      </c>
      <c r="C20" s="292"/>
      <c r="D20" s="13">
        <f>D19+"０：5０"</f>
        <v>0.4722222222222222</v>
      </c>
      <c r="E20" s="10"/>
      <c r="F20" s="10"/>
      <c r="G20" s="10"/>
      <c r="H20" s="10"/>
      <c r="I20" s="298" t="str">
        <f>'2次リーグ組合せ'!E6</f>
        <v>武芸川</v>
      </c>
      <c r="J20" s="298"/>
      <c r="K20" s="298"/>
      <c r="L20" s="298"/>
      <c r="M20" s="298"/>
      <c r="N20" s="298"/>
      <c r="O20" s="299"/>
      <c r="P20" s="35"/>
      <c r="Q20" s="36"/>
      <c r="R20" s="424" t="s">
        <v>149</v>
      </c>
      <c r="S20" s="36"/>
      <c r="T20" s="35"/>
      <c r="U20" s="306" t="str">
        <f>'2次リーグ組合せ'!E9</f>
        <v>下有知</v>
      </c>
      <c r="V20" s="306"/>
      <c r="W20" s="306"/>
      <c r="X20" s="306"/>
      <c r="Y20" s="306"/>
      <c r="Z20" s="306"/>
      <c r="AA20" s="306"/>
      <c r="AB20" s="55" t="str">
        <f>I19</f>
        <v>土田</v>
      </c>
      <c r="AC20" s="56"/>
      <c r="AD20" s="56"/>
      <c r="AE20" s="56"/>
      <c r="AF20" s="56"/>
      <c r="AG20" s="70"/>
      <c r="AH20" s="318"/>
      <c r="AJ20" s="1" t="str">
        <f>I19</f>
        <v>土田</v>
      </c>
      <c r="AK20" s="69">
        <v>0</v>
      </c>
      <c r="AL20" s="69">
        <v>0</v>
      </c>
      <c r="AM20" s="69">
        <v>0</v>
      </c>
      <c r="AN20" s="69">
        <f>Q19+Q21+S24</f>
        <v>0</v>
      </c>
      <c r="AO20" s="69">
        <f>S19+S21+Q24</f>
        <v>0</v>
      </c>
      <c r="AP20" s="69">
        <f>AN20-AO20</f>
        <v>0</v>
      </c>
      <c r="AQ20" s="69">
        <f>AK20*3+AM20*1</f>
        <v>0</v>
      </c>
      <c r="AR20" s="75">
        <v>2</v>
      </c>
    </row>
    <row r="21" spans="2:44" s="1" customFormat="1" ht="13.5" customHeight="1">
      <c r="B21" s="291">
        <v>3</v>
      </c>
      <c r="C21" s="292"/>
      <c r="D21" s="13">
        <f>D20+"１：1０"</f>
        <v>0.5208333333333334</v>
      </c>
      <c r="E21" s="10"/>
      <c r="F21" s="10"/>
      <c r="G21" s="10"/>
      <c r="H21" s="10"/>
      <c r="I21" s="300" t="str">
        <f>I19</f>
        <v>土田</v>
      </c>
      <c r="J21" s="300"/>
      <c r="K21" s="300"/>
      <c r="L21" s="300"/>
      <c r="M21" s="300"/>
      <c r="N21" s="300"/>
      <c r="O21" s="301"/>
      <c r="P21" s="35"/>
      <c r="Q21" s="36"/>
      <c r="R21" s="424" t="s">
        <v>149</v>
      </c>
      <c r="S21" s="36"/>
      <c r="T21" s="35"/>
      <c r="U21" s="309" t="str">
        <f>U20</f>
        <v>下有知</v>
      </c>
      <c r="V21" s="309"/>
      <c r="W21" s="309"/>
      <c r="X21" s="309"/>
      <c r="Y21" s="309"/>
      <c r="Z21" s="309"/>
      <c r="AA21" s="309"/>
      <c r="AB21" s="55" t="str">
        <f>U19</f>
        <v>八百津</v>
      </c>
      <c r="AC21" s="56"/>
      <c r="AD21" s="56"/>
      <c r="AE21" s="56"/>
      <c r="AF21" s="56"/>
      <c r="AG21" s="70"/>
      <c r="AH21" s="318"/>
      <c r="AJ21" s="1" t="str">
        <f>U19</f>
        <v>八百津</v>
      </c>
      <c r="AK21" s="69">
        <v>0</v>
      </c>
      <c r="AL21" s="69">
        <v>0</v>
      </c>
      <c r="AM21" s="69">
        <v>0</v>
      </c>
      <c r="AN21" s="69">
        <f>S19+S22+Q23</f>
        <v>0</v>
      </c>
      <c r="AO21" s="69">
        <f>Q19+Q22+S23</f>
        <v>0</v>
      </c>
      <c r="AP21" s="69">
        <f>AN21-AO21</f>
        <v>0</v>
      </c>
      <c r="AQ21" s="69">
        <f>AK21*3+AM21*1</f>
        <v>0</v>
      </c>
      <c r="AR21" s="75">
        <v>3</v>
      </c>
    </row>
    <row r="22" spans="2:44" s="1" customFormat="1" ht="13.5" customHeight="1">
      <c r="B22" s="291">
        <v>4</v>
      </c>
      <c r="C22" s="292"/>
      <c r="D22" s="14">
        <f>D21+"０：5０"</f>
        <v>0.5555555555555556</v>
      </c>
      <c r="E22" s="15"/>
      <c r="F22" s="15"/>
      <c r="G22" s="15"/>
      <c r="H22" s="15"/>
      <c r="I22" s="302" t="str">
        <f>I20</f>
        <v>武芸川</v>
      </c>
      <c r="J22" s="302"/>
      <c r="K22" s="302"/>
      <c r="L22" s="302"/>
      <c r="M22" s="302"/>
      <c r="N22" s="302"/>
      <c r="O22" s="303"/>
      <c r="P22" s="32"/>
      <c r="Q22" s="33"/>
      <c r="R22" s="423" t="s">
        <v>149</v>
      </c>
      <c r="S22" s="33"/>
      <c r="T22" s="32"/>
      <c r="U22" s="306" t="str">
        <f>U19</f>
        <v>八百津</v>
      </c>
      <c r="V22" s="306"/>
      <c r="W22" s="306"/>
      <c r="X22" s="306"/>
      <c r="Y22" s="306"/>
      <c r="Z22" s="306"/>
      <c r="AA22" s="306"/>
      <c r="AB22" s="55" t="str">
        <f>I21</f>
        <v>土田</v>
      </c>
      <c r="AC22" s="56"/>
      <c r="AD22" s="56"/>
      <c r="AE22" s="56"/>
      <c r="AF22" s="56"/>
      <c r="AG22" s="70"/>
      <c r="AH22" s="318"/>
      <c r="AJ22" s="1" t="str">
        <f>U20</f>
        <v>下有知</v>
      </c>
      <c r="AK22" s="69">
        <v>0</v>
      </c>
      <c r="AL22" s="69">
        <v>0</v>
      </c>
      <c r="AM22" s="69">
        <v>0</v>
      </c>
      <c r="AN22" s="69">
        <f>S20+S21+S23</f>
        <v>0</v>
      </c>
      <c r="AO22" s="69">
        <f>Q20+Q21+Q23</f>
        <v>0</v>
      </c>
      <c r="AP22" s="69">
        <f>AN22-AO22</f>
        <v>0</v>
      </c>
      <c r="AQ22" s="69">
        <f>AK22*3+AM22*1</f>
        <v>0</v>
      </c>
      <c r="AR22" s="75">
        <v>4</v>
      </c>
    </row>
    <row r="23" spans="2:34" s="1" customFormat="1" ht="13.5" customHeight="1">
      <c r="B23" s="291">
        <v>5</v>
      </c>
      <c r="C23" s="292"/>
      <c r="D23" s="13">
        <f>D22+"１：1０"</f>
        <v>0.6041666666666667</v>
      </c>
      <c r="E23" s="10"/>
      <c r="F23" s="10"/>
      <c r="G23" s="10"/>
      <c r="H23" s="10"/>
      <c r="I23" s="300" t="str">
        <f>U22</f>
        <v>八百津</v>
      </c>
      <c r="J23" s="300"/>
      <c r="K23" s="300"/>
      <c r="L23" s="300"/>
      <c r="M23" s="300"/>
      <c r="N23" s="300"/>
      <c r="O23" s="301"/>
      <c r="P23" s="35"/>
      <c r="Q23" s="36"/>
      <c r="R23" s="424" t="s">
        <v>149</v>
      </c>
      <c r="S23" s="36"/>
      <c r="T23" s="35"/>
      <c r="U23" s="309" t="str">
        <f>U21</f>
        <v>下有知</v>
      </c>
      <c r="V23" s="309"/>
      <c r="W23" s="309"/>
      <c r="X23" s="309"/>
      <c r="Y23" s="309"/>
      <c r="Z23" s="309"/>
      <c r="AA23" s="309"/>
      <c r="AB23" s="55" t="str">
        <f>I24</f>
        <v>武芸川</v>
      </c>
      <c r="AC23" s="56"/>
      <c r="AD23" s="56"/>
      <c r="AE23" s="56"/>
      <c r="AF23" s="56"/>
      <c r="AG23" s="70"/>
      <c r="AH23" s="318"/>
    </row>
    <row r="24" spans="2:34" s="1" customFormat="1" ht="13.5" customHeight="1">
      <c r="B24" s="293">
        <v>6</v>
      </c>
      <c r="C24" s="294"/>
      <c r="D24" s="18">
        <f>D23+"０：5０"</f>
        <v>0.638888888888889</v>
      </c>
      <c r="E24" s="19"/>
      <c r="F24" s="19"/>
      <c r="G24" s="19"/>
      <c r="H24" s="19"/>
      <c r="I24" s="304" t="str">
        <f>I22</f>
        <v>武芸川</v>
      </c>
      <c r="J24" s="304"/>
      <c r="K24" s="304"/>
      <c r="L24" s="304"/>
      <c r="M24" s="304"/>
      <c r="N24" s="304"/>
      <c r="O24" s="305"/>
      <c r="P24" s="40"/>
      <c r="Q24" s="41"/>
      <c r="R24" s="425" t="s">
        <v>149</v>
      </c>
      <c r="S24" s="41"/>
      <c r="T24" s="40"/>
      <c r="U24" s="310" t="str">
        <f>I21</f>
        <v>土田</v>
      </c>
      <c r="V24" s="310"/>
      <c r="W24" s="310"/>
      <c r="X24" s="310"/>
      <c r="Y24" s="310"/>
      <c r="Z24" s="310"/>
      <c r="AA24" s="310"/>
      <c r="AB24" s="63" t="str">
        <f>U23</f>
        <v>下有知</v>
      </c>
      <c r="AC24" s="64"/>
      <c r="AD24" s="64"/>
      <c r="AE24" s="64"/>
      <c r="AF24" s="64"/>
      <c r="AG24" s="74"/>
      <c r="AH24" s="318"/>
    </row>
    <row r="25" spans="2:34" s="1" customFormat="1" ht="13.5" customHeight="1">
      <c r="B25" s="295"/>
      <c r="C25" s="295"/>
      <c r="D25" s="296"/>
      <c r="E25" s="295"/>
      <c r="F25" s="295"/>
      <c r="G25" s="295"/>
      <c r="H25" s="295"/>
      <c r="I25" s="306"/>
      <c r="J25" s="306"/>
      <c r="K25" s="306"/>
      <c r="L25" s="306"/>
      <c r="M25" s="306"/>
      <c r="N25" s="306"/>
      <c r="O25" s="306"/>
      <c r="P25" s="32"/>
      <c r="Q25" s="46"/>
      <c r="R25" s="46"/>
      <c r="S25" s="46"/>
      <c r="T25" s="46"/>
      <c r="U25" s="306"/>
      <c r="V25" s="306"/>
      <c r="W25" s="306"/>
      <c r="X25" s="306"/>
      <c r="Y25" s="306"/>
      <c r="Z25" s="306"/>
      <c r="AA25" s="306"/>
      <c r="AB25" s="318"/>
      <c r="AC25" s="318"/>
      <c r="AD25" s="318"/>
      <c r="AE25" s="318"/>
      <c r="AF25" s="318"/>
      <c r="AG25" s="318"/>
      <c r="AH25" s="318"/>
    </row>
    <row r="26" spans="2:34" s="1" customFormat="1" ht="13.5" customHeight="1">
      <c r="B26" s="295"/>
      <c r="C26" s="295"/>
      <c r="D26" s="296"/>
      <c r="E26" s="295"/>
      <c r="F26" s="295"/>
      <c r="G26" s="295"/>
      <c r="H26" s="295"/>
      <c r="I26" s="306"/>
      <c r="J26" s="306"/>
      <c r="K26" s="306"/>
      <c r="L26" s="306"/>
      <c r="M26" s="306"/>
      <c r="N26" s="306"/>
      <c r="O26" s="306"/>
      <c r="P26" s="32"/>
      <c r="Q26" s="46"/>
      <c r="R26" s="46"/>
      <c r="S26" s="46"/>
      <c r="T26" s="46"/>
      <c r="U26" s="306"/>
      <c r="V26" s="306"/>
      <c r="W26" s="306"/>
      <c r="X26" s="306"/>
      <c r="Y26" s="306"/>
      <c r="Z26" s="306"/>
      <c r="AA26" s="306"/>
      <c r="AB26" s="318"/>
      <c r="AC26" s="318"/>
      <c r="AD26" s="318"/>
      <c r="AE26" s="318"/>
      <c r="AF26" s="318"/>
      <c r="AG26" s="318"/>
      <c r="AH26" s="318"/>
    </row>
    <row r="28" ht="13.5">
      <c r="B28" t="s">
        <v>189</v>
      </c>
    </row>
    <row r="29" spans="5:44" ht="13.5">
      <c r="E29" s="5">
        <f>'リーグ２次'!P7</f>
        <v>44884</v>
      </c>
      <c r="F29" s="6"/>
      <c r="G29" s="6"/>
      <c r="H29" s="6"/>
      <c r="I29" s="6"/>
      <c r="J29" s="6"/>
      <c r="K29" s="6"/>
      <c r="P29" s="30">
        <f>'リーグ２次'!P6</f>
        <v>3</v>
      </c>
      <c r="Q29" s="30"/>
      <c r="R29" s="30"/>
      <c r="S29" s="30"/>
      <c r="T29" s="307" t="s">
        <v>83</v>
      </c>
      <c r="AB29" s="312">
        <f>'リーグ２次'!P8</f>
        <v>0.479166666666667</v>
      </c>
      <c r="AC29" s="313"/>
      <c r="AD29" s="313"/>
      <c r="AE29" s="313"/>
      <c r="AF29" s="313"/>
      <c r="AJ29" s="1"/>
      <c r="AK29" s="65" t="s">
        <v>137</v>
      </c>
      <c r="AL29" s="66" t="s">
        <v>138</v>
      </c>
      <c r="AM29" s="66" t="s">
        <v>139</v>
      </c>
      <c r="AN29" s="66" t="s">
        <v>140</v>
      </c>
      <c r="AO29" s="66" t="s">
        <v>141</v>
      </c>
      <c r="AP29" s="66" t="s">
        <v>142</v>
      </c>
      <c r="AQ29" s="66" t="s">
        <v>143</v>
      </c>
      <c r="AR29" s="66" t="s">
        <v>144</v>
      </c>
    </row>
    <row r="30" spans="2:34" s="1" customFormat="1" ht="13.5">
      <c r="B30" s="7" t="s">
        <v>145</v>
      </c>
      <c r="C30" s="8"/>
      <c r="D30" s="8" t="s">
        <v>146</v>
      </c>
      <c r="E30" s="8"/>
      <c r="F30" s="8"/>
      <c r="G30" s="8"/>
      <c r="H30" s="8"/>
      <c r="I30" s="8" t="s">
        <v>147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61" t="s">
        <v>148</v>
      </c>
      <c r="AC30" s="62"/>
      <c r="AD30" s="62"/>
      <c r="AE30" s="62"/>
      <c r="AF30" s="62"/>
      <c r="AG30" s="73"/>
      <c r="AH30" s="325"/>
    </row>
    <row r="31" spans="2:44" s="1" customFormat="1" ht="13.5">
      <c r="B31" s="9">
        <v>1</v>
      </c>
      <c r="C31" s="10"/>
      <c r="D31" s="11">
        <f>AB29</f>
        <v>0.479166666666667</v>
      </c>
      <c r="E31" s="12"/>
      <c r="F31" s="12"/>
      <c r="G31" s="12"/>
      <c r="H31" s="12"/>
      <c r="I31" s="24" t="str">
        <f>'2次リーグ組合せ'!E11</f>
        <v>瀬尻</v>
      </c>
      <c r="J31" s="24"/>
      <c r="K31" s="24"/>
      <c r="L31" s="24"/>
      <c r="M31" s="24"/>
      <c r="N31" s="24"/>
      <c r="O31" s="31"/>
      <c r="P31" s="32"/>
      <c r="Q31" s="33"/>
      <c r="R31" s="423" t="s">
        <v>149</v>
      </c>
      <c r="S31" s="33"/>
      <c r="T31" s="32"/>
      <c r="U31" s="34" t="str">
        <f>'2次リーグ組合せ'!E13</f>
        <v>美濃</v>
      </c>
      <c r="V31" s="34"/>
      <c r="W31" s="34"/>
      <c r="X31" s="34"/>
      <c r="Y31" s="34"/>
      <c r="Z31" s="34"/>
      <c r="AA31" s="52"/>
      <c r="AB31" s="55" t="str">
        <f>I32</f>
        <v>金竜</v>
      </c>
      <c r="AC31" s="56"/>
      <c r="AD31" s="56"/>
      <c r="AE31" s="56"/>
      <c r="AF31" s="56"/>
      <c r="AG31" s="70"/>
      <c r="AH31" s="58"/>
      <c r="AJ31" s="1" t="str">
        <f>I32</f>
        <v>金竜</v>
      </c>
      <c r="AK31" s="69">
        <v>0</v>
      </c>
      <c r="AL31" s="69">
        <v>0</v>
      </c>
      <c r="AM31" s="69">
        <v>0</v>
      </c>
      <c r="AN31" s="69">
        <f>Q32+Q34+Q36</f>
        <v>0</v>
      </c>
      <c r="AO31" s="69">
        <f>S32+S34+S36</f>
        <v>0</v>
      </c>
      <c r="AP31" s="69">
        <f>AN31-AO31</f>
        <v>0</v>
      </c>
      <c r="AQ31" s="69">
        <f>AK31*3+AM31*1</f>
        <v>0</v>
      </c>
      <c r="AR31" s="75">
        <v>1</v>
      </c>
    </row>
    <row r="32" spans="2:44" s="1" customFormat="1" ht="13.5">
      <c r="B32" s="9">
        <v>2</v>
      </c>
      <c r="C32" s="10"/>
      <c r="D32" s="13">
        <f>D31+"０：5０"</f>
        <v>0.5138888888888893</v>
      </c>
      <c r="E32" s="10"/>
      <c r="F32" s="10"/>
      <c r="G32" s="10"/>
      <c r="H32" s="10"/>
      <c r="I32" s="24" t="str">
        <f>'2次リーグ組合せ'!E10</f>
        <v>金竜</v>
      </c>
      <c r="J32" s="24"/>
      <c r="K32" s="24"/>
      <c r="L32" s="24"/>
      <c r="M32" s="24"/>
      <c r="N32" s="24"/>
      <c r="O32" s="31"/>
      <c r="P32" s="35"/>
      <c r="Q32" s="36"/>
      <c r="R32" s="424" t="s">
        <v>149</v>
      </c>
      <c r="S32" s="36"/>
      <c r="T32" s="35"/>
      <c r="U32" s="29" t="str">
        <f>'2次リーグ組合せ'!E12</f>
        <v>武儀</v>
      </c>
      <c r="V32" s="29"/>
      <c r="W32" s="29"/>
      <c r="X32" s="29"/>
      <c r="Y32" s="29"/>
      <c r="Z32" s="29"/>
      <c r="AA32" s="29"/>
      <c r="AB32" s="55" t="str">
        <f>I31</f>
        <v>瀬尻</v>
      </c>
      <c r="AC32" s="56"/>
      <c r="AD32" s="56"/>
      <c r="AE32" s="56"/>
      <c r="AF32" s="56"/>
      <c r="AG32" s="70"/>
      <c r="AH32" s="58"/>
      <c r="AJ32" s="1" t="str">
        <f>I31</f>
        <v>瀬尻</v>
      </c>
      <c r="AK32" s="69">
        <v>0</v>
      </c>
      <c r="AL32" s="69">
        <v>0</v>
      </c>
      <c r="AM32" s="69">
        <v>0</v>
      </c>
      <c r="AN32" s="69">
        <f>Q31+Q33+S36</f>
        <v>0</v>
      </c>
      <c r="AO32" s="69">
        <f>S31+S33+Q36</f>
        <v>0</v>
      </c>
      <c r="AP32" s="69">
        <f>AN32-AO32</f>
        <v>0</v>
      </c>
      <c r="AQ32" s="69">
        <f>AK32*3+AM32*1</f>
        <v>0</v>
      </c>
      <c r="AR32" s="75">
        <v>2</v>
      </c>
    </row>
    <row r="33" spans="2:44" s="1" customFormat="1" ht="13.5" customHeight="1">
      <c r="B33" s="9">
        <v>3</v>
      </c>
      <c r="C33" s="10"/>
      <c r="D33" s="13">
        <f>D32+"１：1０"</f>
        <v>0.5625000000000004</v>
      </c>
      <c r="E33" s="10"/>
      <c r="F33" s="10"/>
      <c r="G33" s="10"/>
      <c r="H33" s="10"/>
      <c r="I33" s="25" t="str">
        <f>I31</f>
        <v>瀬尻</v>
      </c>
      <c r="J33" s="25"/>
      <c r="K33" s="25"/>
      <c r="L33" s="25"/>
      <c r="M33" s="25"/>
      <c r="N33" s="25"/>
      <c r="O33" s="37"/>
      <c r="P33" s="35"/>
      <c r="Q33" s="36"/>
      <c r="R33" s="424" t="s">
        <v>149</v>
      </c>
      <c r="S33" s="36"/>
      <c r="T33" s="35"/>
      <c r="U33" s="34" t="str">
        <f>U32</f>
        <v>武儀</v>
      </c>
      <c r="V33" s="34"/>
      <c r="W33" s="34"/>
      <c r="X33" s="34"/>
      <c r="Y33" s="34"/>
      <c r="Z33" s="34"/>
      <c r="AA33" s="34"/>
      <c r="AB33" s="55" t="str">
        <f>U31</f>
        <v>美濃</v>
      </c>
      <c r="AC33" s="56"/>
      <c r="AD33" s="56"/>
      <c r="AE33" s="56"/>
      <c r="AF33" s="56"/>
      <c r="AG33" s="70"/>
      <c r="AH33" s="58"/>
      <c r="AJ33" s="1" t="str">
        <f>U31</f>
        <v>美濃</v>
      </c>
      <c r="AK33" s="69">
        <v>0</v>
      </c>
      <c r="AL33" s="69">
        <v>0</v>
      </c>
      <c r="AM33" s="69">
        <v>0</v>
      </c>
      <c r="AN33" s="69">
        <f>S31+S34+Q35</f>
        <v>0</v>
      </c>
      <c r="AO33" s="69">
        <f>Q31+Q34+S35</f>
        <v>0</v>
      </c>
      <c r="AP33" s="69">
        <f>AN33-AO33</f>
        <v>0</v>
      </c>
      <c r="AQ33" s="69">
        <f>AK33*3+AM33*1</f>
        <v>0</v>
      </c>
      <c r="AR33" s="75">
        <v>3</v>
      </c>
    </row>
    <row r="34" spans="2:44" s="1" customFormat="1" ht="13.5" customHeight="1">
      <c r="B34" s="9">
        <v>4</v>
      </c>
      <c r="C34" s="10"/>
      <c r="D34" s="14">
        <f>D33+"０：5０"</f>
        <v>0.5972222222222227</v>
      </c>
      <c r="E34" s="15"/>
      <c r="F34" s="15"/>
      <c r="G34" s="15"/>
      <c r="H34" s="15"/>
      <c r="I34" s="26" t="str">
        <f>I32</f>
        <v>金竜</v>
      </c>
      <c r="J34" s="26"/>
      <c r="K34" s="26"/>
      <c r="L34" s="26"/>
      <c r="M34" s="26"/>
      <c r="N34" s="26"/>
      <c r="O34" s="38"/>
      <c r="P34" s="32"/>
      <c r="Q34" s="33"/>
      <c r="R34" s="423" t="s">
        <v>149</v>
      </c>
      <c r="S34" s="33"/>
      <c r="T34" s="32"/>
      <c r="U34" s="29" t="str">
        <f>U31</f>
        <v>美濃</v>
      </c>
      <c r="V34" s="29"/>
      <c r="W34" s="29"/>
      <c r="X34" s="29"/>
      <c r="Y34" s="29"/>
      <c r="Z34" s="29"/>
      <c r="AA34" s="29"/>
      <c r="AB34" s="55" t="str">
        <f>I33</f>
        <v>瀬尻</v>
      </c>
      <c r="AC34" s="56"/>
      <c r="AD34" s="56"/>
      <c r="AE34" s="56"/>
      <c r="AF34" s="56"/>
      <c r="AG34" s="70"/>
      <c r="AH34" s="58"/>
      <c r="AJ34" s="1" t="str">
        <f>U32</f>
        <v>武儀</v>
      </c>
      <c r="AK34" s="69">
        <v>0</v>
      </c>
      <c r="AL34" s="69">
        <v>0</v>
      </c>
      <c r="AM34" s="69">
        <v>0</v>
      </c>
      <c r="AN34" s="69">
        <f>S32+S33+S35</f>
        <v>0</v>
      </c>
      <c r="AO34" s="69">
        <f>Q32+Q33+Q35</f>
        <v>0</v>
      </c>
      <c r="AP34" s="69">
        <f>AN34-AO34</f>
        <v>0</v>
      </c>
      <c r="AQ34" s="69">
        <f>AK34*3+AM34*1</f>
        <v>0</v>
      </c>
      <c r="AR34" s="75">
        <v>4</v>
      </c>
    </row>
    <row r="35" spans="2:34" s="1" customFormat="1" ht="13.5" customHeight="1">
      <c r="B35" s="9">
        <v>5</v>
      </c>
      <c r="C35" s="10"/>
      <c r="D35" s="13">
        <f>D34+"１：1０"</f>
        <v>0.6458333333333338</v>
      </c>
      <c r="E35" s="10"/>
      <c r="F35" s="10"/>
      <c r="G35" s="10"/>
      <c r="H35" s="10"/>
      <c r="I35" s="25" t="str">
        <f>U34</f>
        <v>美濃</v>
      </c>
      <c r="J35" s="25"/>
      <c r="K35" s="25"/>
      <c r="L35" s="25"/>
      <c r="M35" s="25"/>
      <c r="N35" s="25"/>
      <c r="O35" s="37"/>
      <c r="P35" s="35"/>
      <c r="Q35" s="36"/>
      <c r="R35" s="424" t="s">
        <v>149</v>
      </c>
      <c r="S35" s="36"/>
      <c r="T35" s="35"/>
      <c r="U35" s="34" t="str">
        <f>U33</f>
        <v>武儀</v>
      </c>
      <c r="V35" s="34"/>
      <c r="W35" s="34"/>
      <c r="X35" s="34"/>
      <c r="Y35" s="34"/>
      <c r="Z35" s="34"/>
      <c r="AA35" s="34"/>
      <c r="AB35" s="55" t="str">
        <f>I36</f>
        <v>金竜</v>
      </c>
      <c r="AC35" s="56"/>
      <c r="AD35" s="56"/>
      <c r="AE35" s="56"/>
      <c r="AF35" s="56"/>
      <c r="AG35" s="70"/>
      <c r="AH35" s="58"/>
    </row>
    <row r="36" spans="2:34" s="1" customFormat="1" ht="13.5" customHeight="1">
      <c r="B36" s="16">
        <v>6</v>
      </c>
      <c r="C36" s="17"/>
      <c r="D36" s="18">
        <f>D35+"０：5０"</f>
        <v>0.680555555555556</v>
      </c>
      <c r="E36" s="19"/>
      <c r="F36" s="19"/>
      <c r="G36" s="19"/>
      <c r="H36" s="19"/>
      <c r="I36" s="27" t="str">
        <f>I34</f>
        <v>金竜</v>
      </c>
      <c r="J36" s="27"/>
      <c r="K36" s="27"/>
      <c r="L36" s="27"/>
      <c r="M36" s="27"/>
      <c r="N36" s="27"/>
      <c r="O36" s="39"/>
      <c r="P36" s="40"/>
      <c r="Q36" s="41"/>
      <c r="R36" s="425" t="s">
        <v>149</v>
      </c>
      <c r="S36" s="41"/>
      <c r="T36" s="40"/>
      <c r="U36" s="42" t="str">
        <f>I33</f>
        <v>瀬尻</v>
      </c>
      <c r="V36" s="42"/>
      <c r="W36" s="42"/>
      <c r="X36" s="42"/>
      <c r="Y36" s="42"/>
      <c r="Z36" s="42"/>
      <c r="AA36" s="42"/>
      <c r="AB36" s="63" t="str">
        <f>U35</f>
        <v>武儀</v>
      </c>
      <c r="AC36" s="64"/>
      <c r="AD36" s="64"/>
      <c r="AE36" s="64"/>
      <c r="AF36" s="64"/>
      <c r="AG36" s="74"/>
      <c r="AH36" s="58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29"/>
      <c r="J37" s="29"/>
      <c r="K37" s="29"/>
      <c r="L37" s="29"/>
      <c r="M37" s="29"/>
      <c r="N37" s="29"/>
      <c r="O37" s="29"/>
      <c r="P37" s="46"/>
      <c r="Q37" s="46"/>
      <c r="R37" s="46"/>
      <c r="S37" s="46"/>
      <c r="T37" s="46"/>
      <c r="U37" s="29"/>
      <c r="V37" s="29"/>
      <c r="W37" s="29"/>
      <c r="X37" s="29"/>
      <c r="Y37" s="29"/>
      <c r="Z37" s="29"/>
      <c r="AA37" s="29"/>
      <c r="AB37" s="58"/>
      <c r="AC37" s="58"/>
      <c r="AD37" s="58"/>
      <c r="AE37" s="58"/>
      <c r="AF37" s="58"/>
      <c r="AG37" s="58"/>
      <c r="AH37" s="58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29"/>
      <c r="J38" s="29"/>
      <c r="K38" s="29"/>
      <c r="L38" s="29"/>
      <c r="M38" s="29"/>
      <c r="N38" s="29"/>
      <c r="O38" s="29"/>
      <c r="P38" s="46"/>
      <c r="Q38" s="46"/>
      <c r="R38" s="46"/>
      <c r="S38" s="46"/>
      <c r="T38" s="46"/>
      <c r="U38" s="29"/>
      <c r="V38" s="29"/>
      <c r="W38" s="29"/>
      <c r="X38" s="29"/>
      <c r="Y38" s="29"/>
      <c r="Z38" s="29"/>
      <c r="AA38" s="29"/>
      <c r="AB38" s="58"/>
      <c r="AC38" s="58"/>
      <c r="AD38" s="58"/>
      <c r="AE38" s="58"/>
      <c r="AF38" s="58"/>
      <c r="AG38" s="58"/>
      <c r="AH38" s="58"/>
    </row>
    <row r="40" ht="13.5">
      <c r="B40" t="s">
        <v>190</v>
      </c>
    </row>
    <row r="41" spans="5:44" ht="13.5">
      <c r="E41" s="5">
        <f>'リーグ２次'!T7</f>
        <v>44884</v>
      </c>
      <c r="F41" s="6"/>
      <c r="G41" s="6"/>
      <c r="H41" s="6"/>
      <c r="I41" s="6"/>
      <c r="J41" s="6"/>
      <c r="K41" s="6"/>
      <c r="P41" s="30">
        <f>'リーグ２次'!T6</f>
        <v>4</v>
      </c>
      <c r="Q41" s="30"/>
      <c r="R41" s="30"/>
      <c r="S41" s="30"/>
      <c r="T41" s="307" t="s">
        <v>83</v>
      </c>
      <c r="AB41" s="312">
        <f>'リーグ２次'!T8</f>
        <v>0.520833333333333</v>
      </c>
      <c r="AC41" s="313"/>
      <c r="AD41" s="313"/>
      <c r="AE41" s="313"/>
      <c r="AF41" s="313"/>
      <c r="AJ41" s="1"/>
      <c r="AK41" s="65" t="s">
        <v>137</v>
      </c>
      <c r="AL41" s="66" t="s">
        <v>138</v>
      </c>
      <c r="AM41" s="66" t="s">
        <v>139</v>
      </c>
      <c r="AN41" s="66" t="s">
        <v>140</v>
      </c>
      <c r="AO41" s="66" t="s">
        <v>141</v>
      </c>
      <c r="AP41" s="66" t="s">
        <v>142</v>
      </c>
      <c r="AQ41" s="66" t="s">
        <v>143</v>
      </c>
      <c r="AR41" s="66" t="s">
        <v>144</v>
      </c>
    </row>
    <row r="42" spans="2:34" s="1" customFormat="1" ht="13.5">
      <c r="B42" s="7" t="s">
        <v>145</v>
      </c>
      <c r="C42" s="8"/>
      <c r="D42" s="8" t="s">
        <v>146</v>
      </c>
      <c r="E42" s="8"/>
      <c r="F42" s="8"/>
      <c r="G42" s="8"/>
      <c r="H42" s="8"/>
      <c r="I42" s="8" t="s">
        <v>147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61" t="s">
        <v>148</v>
      </c>
      <c r="AC42" s="62"/>
      <c r="AD42" s="62"/>
      <c r="AE42" s="62"/>
      <c r="AF42" s="62"/>
      <c r="AG42" s="73"/>
      <c r="AH42" s="325"/>
    </row>
    <row r="43" spans="2:44" s="1" customFormat="1" ht="13.5">
      <c r="B43" s="9">
        <v>1</v>
      </c>
      <c r="C43" s="10"/>
      <c r="D43" s="11">
        <f>AB41</f>
        <v>0.520833333333333</v>
      </c>
      <c r="E43" s="12"/>
      <c r="F43" s="12"/>
      <c r="G43" s="12"/>
      <c r="H43" s="12"/>
      <c r="I43" s="24" t="str">
        <f>'2次リーグ組合せ'!E15</f>
        <v>旭ヶ丘</v>
      </c>
      <c r="J43" s="24"/>
      <c r="K43" s="24"/>
      <c r="L43" s="24"/>
      <c r="M43" s="24"/>
      <c r="N43" s="24"/>
      <c r="O43" s="31"/>
      <c r="P43" s="32"/>
      <c r="Q43" s="33"/>
      <c r="R43" s="423" t="s">
        <v>149</v>
      </c>
      <c r="S43" s="33"/>
      <c r="T43" s="32"/>
      <c r="U43" s="34" t="str">
        <f>'2次リーグ組合せ'!E16</f>
        <v>郡上八幡</v>
      </c>
      <c r="V43" s="34"/>
      <c r="W43" s="34"/>
      <c r="X43" s="34"/>
      <c r="Y43" s="34"/>
      <c r="Z43" s="34"/>
      <c r="AA43" s="52"/>
      <c r="AB43" s="55" t="str">
        <f>I44</f>
        <v>大和</v>
      </c>
      <c r="AC43" s="56"/>
      <c r="AD43" s="56"/>
      <c r="AE43" s="56"/>
      <c r="AF43" s="56"/>
      <c r="AG43" s="70"/>
      <c r="AH43" s="58"/>
      <c r="AJ43" s="1" t="str">
        <f>I44</f>
        <v>大和</v>
      </c>
      <c r="AK43" s="69">
        <v>0</v>
      </c>
      <c r="AL43" s="69">
        <v>0</v>
      </c>
      <c r="AM43" s="69">
        <v>0</v>
      </c>
      <c r="AN43" s="69">
        <f>Q44+Q46+Q48</f>
        <v>0</v>
      </c>
      <c r="AO43" s="69">
        <f>S44+S46+S48</f>
        <v>0</v>
      </c>
      <c r="AP43" s="69">
        <f>AN43-AO43</f>
        <v>0</v>
      </c>
      <c r="AQ43" s="69">
        <f>AK43*3+AM43*1</f>
        <v>0</v>
      </c>
      <c r="AR43" s="75">
        <v>1</v>
      </c>
    </row>
    <row r="44" spans="2:44" s="1" customFormat="1" ht="13.5">
      <c r="B44" s="9">
        <v>2</v>
      </c>
      <c r="C44" s="10"/>
      <c r="D44" s="13">
        <f>D43+"０：5０"</f>
        <v>0.5555555555555552</v>
      </c>
      <c r="E44" s="10"/>
      <c r="F44" s="10"/>
      <c r="G44" s="10"/>
      <c r="H44" s="10"/>
      <c r="I44" s="24" t="str">
        <f>'2次リーグ組合せ'!E14</f>
        <v>大和</v>
      </c>
      <c r="J44" s="24"/>
      <c r="K44" s="24"/>
      <c r="L44" s="24"/>
      <c r="M44" s="24"/>
      <c r="N44" s="24"/>
      <c r="O44" s="31"/>
      <c r="P44" s="35"/>
      <c r="Q44" s="36"/>
      <c r="R44" s="424" t="s">
        <v>149</v>
      </c>
      <c r="S44" s="36"/>
      <c r="T44" s="35"/>
      <c r="U44" s="29" t="str">
        <f>'2次リーグ組合せ'!E17</f>
        <v>坂祝</v>
      </c>
      <c r="V44" s="29"/>
      <c r="W44" s="29"/>
      <c r="X44" s="29"/>
      <c r="Y44" s="29"/>
      <c r="Z44" s="29"/>
      <c r="AA44" s="29"/>
      <c r="AB44" s="55" t="str">
        <f>I43</f>
        <v>旭ヶ丘</v>
      </c>
      <c r="AC44" s="56"/>
      <c r="AD44" s="56"/>
      <c r="AE44" s="56"/>
      <c r="AF44" s="56"/>
      <c r="AG44" s="70"/>
      <c r="AH44" s="58"/>
      <c r="AJ44" s="1" t="str">
        <f>I43</f>
        <v>旭ヶ丘</v>
      </c>
      <c r="AK44" s="69">
        <v>0</v>
      </c>
      <c r="AL44" s="69">
        <v>0</v>
      </c>
      <c r="AM44" s="69">
        <v>0</v>
      </c>
      <c r="AN44" s="69">
        <f>Q43+Q45+S48</f>
        <v>0</v>
      </c>
      <c r="AO44" s="69">
        <f>S43+S45+Q48</f>
        <v>0</v>
      </c>
      <c r="AP44" s="69">
        <f>AN44-AO44</f>
        <v>0</v>
      </c>
      <c r="AQ44" s="69">
        <f>AK44*3+AM44*1</f>
        <v>0</v>
      </c>
      <c r="AR44" s="75">
        <v>2</v>
      </c>
    </row>
    <row r="45" spans="2:44" s="1" customFormat="1" ht="13.5">
      <c r="B45" s="9">
        <v>3</v>
      </c>
      <c r="C45" s="10"/>
      <c r="D45" s="13">
        <f>D44+"１：1０"</f>
        <v>0.6041666666666664</v>
      </c>
      <c r="E45" s="10"/>
      <c r="F45" s="10"/>
      <c r="G45" s="10"/>
      <c r="H45" s="10"/>
      <c r="I45" s="25" t="str">
        <f>I43</f>
        <v>旭ヶ丘</v>
      </c>
      <c r="J45" s="25"/>
      <c r="K45" s="25"/>
      <c r="L45" s="25"/>
      <c r="M45" s="25"/>
      <c r="N45" s="25"/>
      <c r="O45" s="37"/>
      <c r="P45" s="35"/>
      <c r="Q45" s="36"/>
      <c r="R45" s="424" t="s">
        <v>149</v>
      </c>
      <c r="S45" s="36"/>
      <c r="T45" s="35"/>
      <c r="U45" s="34" t="str">
        <f>U44</f>
        <v>坂祝</v>
      </c>
      <c r="V45" s="34"/>
      <c r="W45" s="34"/>
      <c r="X45" s="34"/>
      <c r="Y45" s="34"/>
      <c r="Z45" s="34"/>
      <c r="AA45" s="34"/>
      <c r="AB45" s="55" t="str">
        <f>U43</f>
        <v>郡上八幡</v>
      </c>
      <c r="AC45" s="56"/>
      <c r="AD45" s="56"/>
      <c r="AE45" s="56"/>
      <c r="AF45" s="56"/>
      <c r="AG45" s="70"/>
      <c r="AH45" s="58"/>
      <c r="AJ45" s="1" t="str">
        <f>U43</f>
        <v>郡上八幡</v>
      </c>
      <c r="AK45" s="69">
        <v>0</v>
      </c>
      <c r="AL45" s="69">
        <v>0</v>
      </c>
      <c r="AM45" s="69">
        <v>0</v>
      </c>
      <c r="AN45" s="69">
        <f>S43+S46+Q47</f>
        <v>0</v>
      </c>
      <c r="AO45" s="69">
        <f>Q43+Q46+S47</f>
        <v>0</v>
      </c>
      <c r="AP45" s="69">
        <f>AN45-AO45</f>
        <v>0</v>
      </c>
      <c r="AQ45" s="69">
        <f>AK45*3+AM45*1</f>
        <v>0</v>
      </c>
      <c r="AR45" s="75">
        <v>3</v>
      </c>
    </row>
    <row r="46" spans="2:44" s="1" customFormat="1" ht="13.5">
      <c r="B46" s="9">
        <v>4</v>
      </c>
      <c r="C46" s="10"/>
      <c r="D46" s="14">
        <f>D45+"０：5０"</f>
        <v>0.6388888888888886</v>
      </c>
      <c r="E46" s="15"/>
      <c r="F46" s="15"/>
      <c r="G46" s="15"/>
      <c r="H46" s="15"/>
      <c r="I46" s="26" t="str">
        <f>I44</f>
        <v>大和</v>
      </c>
      <c r="J46" s="26"/>
      <c r="K46" s="26"/>
      <c r="L46" s="26"/>
      <c r="M46" s="26"/>
      <c r="N46" s="26"/>
      <c r="O46" s="38"/>
      <c r="P46" s="32"/>
      <c r="Q46" s="33"/>
      <c r="R46" s="423" t="s">
        <v>149</v>
      </c>
      <c r="S46" s="33"/>
      <c r="T46" s="32"/>
      <c r="U46" s="29" t="str">
        <f>U43</f>
        <v>郡上八幡</v>
      </c>
      <c r="V46" s="29"/>
      <c r="W46" s="29"/>
      <c r="X46" s="29"/>
      <c r="Y46" s="29"/>
      <c r="Z46" s="29"/>
      <c r="AA46" s="29"/>
      <c r="AB46" s="55" t="str">
        <f>I45</f>
        <v>旭ヶ丘</v>
      </c>
      <c r="AC46" s="56"/>
      <c r="AD46" s="56"/>
      <c r="AE46" s="56"/>
      <c r="AF46" s="56"/>
      <c r="AG46" s="70"/>
      <c r="AH46" s="58"/>
      <c r="AJ46" s="1" t="str">
        <f>U44</f>
        <v>坂祝</v>
      </c>
      <c r="AK46" s="69">
        <v>0</v>
      </c>
      <c r="AL46" s="69">
        <v>0</v>
      </c>
      <c r="AM46" s="69">
        <v>0</v>
      </c>
      <c r="AN46" s="69">
        <f>S44+S45+S47</f>
        <v>0</v>
      </c>
      <c r="AO46" s="69">
        <f>Q44+Q45+Q47</f>
        <v>0</v>
      </c>
      <c r="AP46" s="69">
        <f>AN46-AO46</f>
        <v>0</v>
      </c>
      <c r="AQ46" s="69">
        <f>AK46*3+AM46*1</f>
        <v>0</v>
      </c>
      <c r="AR46" s="75">
        <v>4</v>
      </c>
    </row>
    <row r="47" spans="2:34" s="1" customFormat="1" ht="13.5">
      <c r="B47" s="9">
        <v>5</v>
      </c>
      <c r="C47" s="10"/>
      <c r="D47" s="13">
        <f>D46+"１：1０"</f>
        <v>0.6874999999999998</v>
      </c>
      <c r="E47" s="10"/>
      <c r="F47" s="10"/>
      <c r="G47" s="10"/>
      <c r="H47" s="10"/>
      <c r="I47" s="25" t="str">
        <f>U43</f>
        <v>郡上八幡</v>
      </c>
      <c r="J47" s="25"/>
      <c r="K47" s="25"/>
      <c r="L47" s="25"/>
      <c r="M47" s="25"/>
      <c r="N47" s="25"/>
      <c r="O47" s="37"/>
      <c r="P47" s="35"/>
      <c r="Q47" s="36"/>
      <c r="R47" s="424" t="s">
        <v>149</v>
      </c>
      <c r="S47" s="36"/>
      <c r="T47" s="35"/>
      <c r="U47" s="34" t="str">
        <f>U44</f>
        <v>坂祝</v>
      </c>
      <c r="V47" s="34"/>
      <c r="W47" s="34"/>
      <c r="X47" s="34"/>
      <c r="Y47" s="34"/>
      <c r="Z47" s="34"/>
      <c r="AA47" s="34"/>
      <c r="AB47" s="55" t="str">
        <f>I48</f>
        <v>大和</v>
      </c>
      <c r="AC47" s="56"/>
      <c r="AD47" s="56"/>
      <c r="AE47" s="56"/>
      <c r="AF47" s="56"/>
      <c r="AG47" s="70"/>
      <c r="AH47" s="58"/>
    </row>
    <row r="48" spans="2:34" s="1" customFormat="1" ht="13.5">
      <c r="B48" s="16">
        <v>6</v>
      </c>
      <c r="C48" s="17"/>
      <c r="D48" s="18">
        <f>D47+"０：5０"</f>
        <v>0.722222222222222</v>
      </c>
      <c r="E48" s="19"/>
      <c r="F48" s="19"/>
      <c r="G48" s="19"/>
      <c r="H48" s="19"/>
      <c r="I48" s="27" t="str">
        <f>I44</f>
        <v>大和</v>
      </c>
      <c r="J48" s="27"/>
      <c r="K48" s="27"/>
      <c r="L48" s="27"/>
      <c r="M48" s="27"/>
      <c r="N48" s="27"/>
      <c r="O48" s="39"/>
      <c r="P48" s="40"/>
      <c r="Q48" s="41"/>
      <c r="R48" s="425" t="s">
        <v>149</v>
      </c>
      <c r="S48" s="41"/>
      <c r="T48" s="40"/>
      <c r="U48" s="42" t="str">
        <f>I43</f>
        <v>旭ヶ丘</v>
      </c>
      <c r="V48" s="42"/>
      <c r="W48" s="42"/>
      <c r="X48" s="42"/>
      <c r="Y48" s="42"/>
      <c r="Z48" s="42"/>
      <c r="AA48" s="42"/>
      <c r="AB48" s="63" t="str">
        <f>U47</f>
        <v>坂祝</v>
      </c>
      <c r="AC48" s="64"/>
      <c r="AD48" s="64"/>
      <c r="AE48" s="64"/>
      <c r="AF48" s="64"/>
      <c r="AG48" s="74"/>
      <c r="AH48" s="58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46"/>
      <c r="Q49" s="46"/>
      <c r="R49" s="46"/>
      <c r="S49" s="46"/>
      <c r="T49" s="46"/>
      <c r="U49" s="29"/>
      <c r="V49" s="29"/>
      <c r="W49" s="29"/>
      <c r="X49" s="29"/>
      <c r="Y49" s="29"/>
      <c r="Z49" s="29"/>
      <c r="AA49" s="29"/>
      <c r="AB49" s="58"/>
      <c r="AC49" s="58"/>
      <c r="AD49" s="58"/>
      <c r="AE49" s="58"/>
      <c r="AF49" s="58"/>
      <c r="AG49" s="58"/>
      <c r="AH49" s="58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46"/>
      <c r="Q50" s="46"/>
      <c r="R50" s="46"/>
      <c r="S50" s="46"/>
      <c r="T50" s="46"/>
      <c r="U50" s="29"/>
      <c r="V50" s="29"/>
      <c r="W50" s="29"/>
      <c r="X50" s="29"/>
      <c r="Y50" s="29"/>
      <c r="Z50" s="29"/>
      <c r="AA50" s="29"/>
      <c r="AG50" s="58"/>
      <c r="AH50" s="58"/>
    </row>
    <row r="52" ht="13.5">
      <c r="B52" t="s">
        <v>191</v>
      </c>
    </row>
    <row r="53" spans="5:44" ht="13.5">
      <c r="E53" s="5">
        <f>'リーグ２次'!X7</f>
        <v>44884</v>
      </c>
      <c r="F53" s="6"/>
      <c r="G53" s="6"/>
      <c r="H53" s="6"/>
      <c r="I53" s="6"/>
      <c r="J53" s="6"/>
      <c r="K53" s="6"/>
      <c r="P53" s="30">
        <f>'リーグ２次'!X6</f>
        <v>5</v>
      </c>
      <c r="Q53" s="30"/>
      <c r="R53" s="30"/>
      <c r="S53" s="30"/>
      <c r="T53" s="307" t="s">
        <v>83</v>
      </c>
      <c r="AB53" s="312">
        <f>'リーグ２次'!X8</f>
        <v>0.5625</v>
      </c>
      <c r="AC53" s="313"/>
      <c r="AD53" s="313"/>
      <c r="AE53" s="313"/>
      <c r="AF53" s="313"/>
      <c r="AJ53" s="1"/>
      <c r="AK53" s="65" t="s">
        <v>137</v>
      </c>
      <c r="AL53" s="66" t="s">
        <v>138</v>
      </c>
      <c r="AM53" s="66" t="s">
        <v>139</v>
      </c>
      <c r="AN53" s="66" t="s">
        <v>140</v>
      </c>
      <c r="AO53" s="66" t="s">
        <v>141</v>
      </c>
      <c r="AP53" s="66" t="s">
        <v>142</v>
      </c>
      <c r="AQ53" s="66" t="s">
        <v>143</v>
      </c>
      <c r="AR53" s="66" t="s">
        <v>144</v>
      </c>
    </row>
    <row r="54" spans="2:43" s="1" customFormat="1" ht="13.5">
      <c r="B54" s="7" t="s">
        <v>145</v>
      </c>
      <c r="C54" s="8"/>
      <c r="D54" s="8" t="s">
        <v>146</v>
      </c>
      <c r="E54" s="8"/>
      <c r="F54" s="8"/>
      <c r="G54" s="8"/>
      <c r="H54" s="8"/>
      <c r="I54" s="8" t="s">
        <v>147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148</v>
      </c>
      <c r="AC54" s="8"/>
      <c r="AD54" s="8"/>
      <c r="AE54" s="8"/>
      <c r="AF54" s="8"/>
      <c r="AG54" s="328"/>
      <c r="AM54" s="69"/>
      <c r="AN54" s="69"/>
      <c r="AO54" s="69"/>
      <c r="AP54" s="69"/>
      <c r="AQ54" s="69"/>
    </row>
    <row r="55" spans="2:44" s="1" customFormat="1" ht="13.5">
      <c r="B55" s="9">
        <v>1</v>
      </c>
      <c r="C55" s="10"/>
      <c r="D55" s="11">
        <f>AB53</f>
        <v>0.5625</v>
      </c>
      <c r="E55" s="12"/>
      <c r="F55" s="12"/>
      <c r="G55" s="12"/>
      <c r="H55" s="12"/>
      <c r="I55" s="24" t="str">
        <f>'リーグ２次'!X10</f>
        <v>桜ヶ丘ＦＣ</v>
      </c>
      <c r="J55" s="24"/>
      <c r="K55" s="24"/>
      <c r="L55" s="24"/>
      <c r="M55" s="24"/>
      <c r="N55" s="24"/>
      <c r="O55" s="31"/>
      <c r="P55" s="32"/>
      <c r="Q55" s="33"/>
      <c r="R55" s="423" t="s">
        <v>149</v>
      </c>
      <c r="S55" s="33"/>
      <c r="T55" s="32"/>
      <c r="U55" s="29" t="str">
        <f>'リーグ２次'!Z10</f>
        <v>西可児</v>
      </c>
      <c r="V55" s="29"/>
      <c r="W55" s="29"/>
      <c r="X55" s="29"/>
      <c r="Y55" s="29"/>
      <c r="Z55" s="29"/>
      <c r="AA55" s="29"/>
      <c r="AB55" s="319" t="str">
        <f>'リーグ２次'!Y10</f>
        <v>太田</v>
      </c>
      <c r="AC55" s="320"/>
      <c r="AD55" s="320"/>
      <c r="AE55" s="320"/>
      <c r="AF55" s="320"/>
      <c r="AG55" s="329"/>
      <c r="AJ55" s="1" t="str">
        <f>I55</f>
        <v>桜ヶ丘ＦＣ</v>
      </c>
      <c r="AK55" s="69">
        <v>0</v>
      </c>
      <c r="AL55" s="69">
        <v>0</v>
      </c>
      <c r="AM55" s="69">
        <v>0</v>
      </c>
      <c r="AN55" s="69">
        <f>Q55+Q57</f>
        <v>0</v>
      </c>
      <c r="AO55" s="69">
        <f>S55+S57</f>
        <v>0</v>
      </c>
      <c r="AP55" s="69">
        <f>AN55-AO55</f>
        <v>0</v>
      </c>
      <c r="AQ55" s="69">
        <f>AK55*3+AM55*1</f>
        <v>0</v>
      </c>
      <c r="AR55" s="75">
        <v>1</v>
      </c>
    </row>
    <row r="56" spans="2:44" s="1" customFormat="1" ht="13.5">
      <c r="B56" s="9">
        <v>2</v>
      </c>
      <c r="C56" s="10"/>
      <c r="D56" s="13">
        <f>D55+"０:7０"</f>
        <v>0.6111111111111112</v>
      </c>
      <c r="E56" s="10"/>
      <c r="F56" s="10"/>
      <c r="G56" s="10"/>
      <c r="H56" s="10"/>
      <c r="I56" s="25" t="str">
        <f>AB55</f>
        <v>太田</v>
      </c>
      <c r="J56" s="25"/>
      <c r="K56" s="25"/>
      <c r="L56" s="25"/>
      <c r="M56" s="25"/>
      <c r="N56" s="25"/>
      <c r="O56" s="37"/>
      <c r="P56" s="35"/>
      <c r="Q56" s="36"/>
      <c r="R56" s="424" t="s">
        <v>149</v>
      </c>
      <c r="S56" s="36"/>
      <c r="T56" s="35"/>
      <c r="U56" s="34" t="str">
        <f>U55</f>
        <v>西可児</v>
      </c>
      <c r="V56" s="34"/>
      <c r="W56" s="34"/>
      <c r="X56" s="34"/>
      <c r="Y56" s="34"/>
      <c r="Z56" s="34"/>
      <c r="AA56" s="34"/>
      <c r="AB56" s="321" t="str">
        <f>I55</f>
        <v>桜ヶ丘ＦＣ</v>
      </c>
      <c r="AC56" s="322"/>
      <c r="AD56" s="322"/>
      <c r="AE56" s="322"/>
      <c r="AF56" s="322"/>
      <c r="AG56" s="330"/>
      <c r="AJ56" s="1" t="str">
        <f>I56</f>
        <v>太田</v>
      </c>
      <c r="AK56" s="69">
        <v>0</v>
      </c>
      <c r="AL56" s="69">
        <v>0</v>
      </c>
      <c r="AM56" s="69">
        <v>0</v>
      </c>
      <c r="AN56" s="69">
        <f>Q56+S57</f>
        <v>0</v>
      </c>
      <c r="AO56" s="69">
        <f>S56+Q57</f>
        <v>0</v>
      </c>
      <c r="AP56" s="69">
        <f>AN56-AO56</f>
        <v>0</v>
      </c>
      <c r="AQ56" s="69">
        <f>AK56*3+AM56*1</f>
        <v>0</v>
      </c>
      <c r="AR56" s="75">
        <v>2</v>
      </c>
    </row>
    <row r="57" spans="2:44" s="1" customFormat="1" ht="13.5">
      <c r="B57" s="16">
        <v>3</v>
      </c>
      <c r="C57" s="17"/>
      <c r="D57" s="18">
        <f>D56+"０：7０"</f>
        <v>0.6597222222222223</v>
      </c>
      <c r="E57" s="19"/>
      <c r="F57" s="19"/>
      <c r="G57" s="19"/>
      <c r="H57" s="19"/>
      <c r="I57" s="27" t="str">
        <f>I55</f>
        <v>桜ヶ丘ＦＣ</v>
      </c>
      <c r="J57" s="27"/>
      <c r="K57" s="27"/>
      <c r="L57" s="27"/>
      <c r="M57" s="27"/>
      <c r="N57" s="27"/>
      <c r="O57" s="39"/>
      <c r="P57" s="40"/>
      <c r="Q57" s="41"/>
      <c r="R57" s="425" t="s">
        <v>149</v>
      </c>
      <c r="S57" s="41"/>
      <c r="T57" s="40"/>
      <c r="U57" s="42" t="str">
        <f>AB55</f>
        <v>太田</v>
      </c>
      <c r="V57" s="42"/>
      <c r="W57" s="42"/>
      <c r="X57" s="42"/>
      <c r="Y57" s="42"/>
      <c r="Z57" s="42"/>
      <c r="AA57" s="42"/>
      <c r="AB57" s="323" t="str">
        <f>U55</f>
        <v>西可児</v>
      </c>
      <c r="AC57" s="324"/>
      <c r="AD57" s="324"/>
      <c r="AE57" s="324"/>
      <c r="AF57" s="324"/>
      <c r="AG57" s="331"/>
      <c r="AJ57" s="1" t="str">
        <f>U55</f>
        <v>西可児</v>
      </c>
      <c r="AK57" s="69">
        <v>0</v>
      </c>
      <c r="AL57" s="69">
        <v>0</v>
      </c>
      <c r="AM57" s="69">
        <v>0</v>
      </c>
      <c r="AN57" s="69">
        <f>S55+S56</f>
        <v>0</v>
      </c>
      <c r="AO57" s="69">
        <f>Q55+Q56</f>
        <v>0</v>
      </c>
      <c r="AP57" s="69">
        <f>AN57-AO57</f>
        <v>0</v>
      </c>
      <c r="AQ57" s="69">
        <f>AK57*3+AM57*1</f>
        <v>0</v>
      </c>
      <c r="AR57" s="75">
        <v>3</v>
      </c>
    </row>
    <row r="58" spans="2:44" s="1" customFormat="1" ht="13.5">
      <c r="B58" s="21"/>
      <c r="C58" s="21"/>
      <c r="D58" s="22"/>
      <c r="E58" s="21"/>
      <c r="F58" s="21"/>
      <c r="G58" s="21"/>
      <c r="H58" s="21"/>
      <c r="I58" s="29"/>
      <c r="J58" s="29"/>
      <c r="K58" s="29"/>
      <c r="L58" s="29"/>
      <c r="M58" s="29"/>
      <c r="N58" s="29"/>
      <c r="O58" s="29"/>
      <c r="P58" s="46"/>
      <c r="Q58" s="47"/>
      <c r="R58" s="46"/>
      <c r="S58" s="47"/>
      <c r="T58" s="46"/>
      <c r="U58" s="29"/>
      <c r="V58" s="29"/>
      <c r="W58" s="29"/>
      <c r="X58" s="29"/>
      <c r="Y58" s="29"/>
      <c r="Z58" s="29"/>
      <c r="AA58" s="29"/>
      <c r="AB58" s="58"/>
      <c r="AC58" s="58"/>
      <c r="AD58" s="58"/>
      <c r="AE58" s="58"/>
      <c r="AF58" s="58"/>
      <c r="AG58" s="58"/>
      <c r="AH58" s="58"/>
      <c r="AK58" s="69"/>
      <c r="AL58" s="69"/>
      <c r="AM58" s="69"/>
      <c r="AN58" s="69"/>
      <c r="AO58" s="69"/>
      <c r="AP58" s="69"/>
      <c r="AQ58" s="69"/>
      <c r="AR58" s="75"/>
    </row>
    <row r="59" spans="2:44" s="1" customFormat="1" ht="13.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46"/>
      <c r="Q59" s="47"/>
      <c r="R59" s="46"/>
      <c r="S59" s="47"/>
      <c r="T59" s="46"/>
      <c r="U59" s="29"/>
      <c r="V59" s="29"/>
      <c r="W59" s="29"/>
      <c r="X59" s="29"/>
      <c r="Y59" s="29"/>
      <c r="Z59" s="29"/>
      <c r="AA59" s="29"/>
      <c r="AB59" s="58"/>
      <c r="AC59" s="58"/>
      <c r="AD59" s="58"/>
      <c r="AE59" s="58"/>
      <c r="AF59" s="58"/>
      <c r="AG59" s="58"/>
      <c r="AH59" s="58"/>
      <c r="AK59" s="69"/>
      <c r="AL59" s="69"/>
      <c r="AM59" s="69"/>
      <c r="AN59" s="69"/>
      <c r="AO59" s="69"/>
      <c r="AP59" s="69"/>
      <c r="AQ59" s="69"/>
      <c r="AR59" s="75"/>
    </row>
    <row r="60" spans="2:44" s="1" customFormat="1" ht="13.5">
      <c r="B60" s="21"/>
      <c r="C60" s="21"/>
      <c r="D60" s="22"/>
      <c r="E60" s="21"/>
      <c r="F60" s="21"/>
      <c r="G60" s="21"/>
      <c r="H60" s="21"/>
      <c r="I60" s="29"/>
      <c r="J60" s="29"/>
      <c r="K60" s="29"/>
      <c r="L60" s="29"/>
      <c r="M60" s="29"/>
      <c r="N60" s="29"/>
      <c r="O60" s="29"/>
      <c r="P60" s="46"/>
      <c r="Q60" s="47"/>
      <c r="R60" s="46"/>
      <c r="S60" s="47"/>
      <c r="T60" s="46"/>
      <c r="U60" s="29"/>
      <c r="V60" s="29"/>
      <c r="W60" s="29"/>
      <c r="X60" s="29"/>
      <c r="Y60" s="29"/>
      <c r="Z60" s="29"/>
      <c r="AA60" s="29"/>
      <c r="AB60" s="58"/>
      <c r="AC60" s="58"/>
      <c r="AD60" s="58"/>
      <c r="AE60" s="58"/>
      <c r="AF60" s="58"/>
      <c r="AG60" s="58"/>
      <c r="AH60" s="58"/>
      <c r="AK60" s="69"/>
      <c r="AL60" s="69"/>
      <c r="AM60" s="69"/>
      <c r="AN60" s="69"/>
      <c r="AO60" s="69"/>
      <c r="AP60" s="69"/>
      <c r="AQ60" s="69"/>
      <c r="AR60" s="75"/>
    </row>
    <row r="61" ht="13.5">
      <c r="B61" t="s">
        <v>192</v>
      </c>
    </row>
    <row r="62" spans="5:44" ht="13.5">
      <c r="E62" s="5">
        <f>'リーグ２次'!AA7</f>
        <v>44884</v>
      </c>
      <c r="F62" s="6"/>
      <c r="G62" s="6"/>
      <c r="H62" s="6"/>
      <c r="I62" s="6"/>
      <c r="J62" s="6"/>
      <c r="K62" s="6"/>
      <c r="P62" s="30">
        <f>'リーグ２次'!AA6</f>
        <v>6</v>
      </c>
      <c r="Q62" s="30"/>
      <c r="R62" s="30"/>
      <c r="S62" s="30"/>
      <c r="T62" s="307" t="s">
        <v>83</v>
      </c>
      <c r="AB62" s="312">
        <f>'リーグ２次'!AA8</f>
        <v>0.604166666666667</v>
      </c>
      <c r="AC62" s="313"/>
      <c r="AD62" s="313"/>
      <c r="AE62" s="313"/>
      <c r="AF62" s="313"/>
      <c r="AJ62" s="1"/>
      <c r="AK62" s="65" t="s">
        <v>137</v>
      </c>
      <c r="AL62" s="66" t="s">
        <v>138</v>
      </c>
      <c r="AM62" s="66" t="s">
        <v>139</v>
      </c>
      <c r="AN62" s="66" t="s">
        <v>140</v>
      </c>
      <c r="AO62" s="66" t="s">
        <v>141</v>
      </c>
      <c r="AP62" s="66" t="s">
        <v>142</v>
      </c>
      <c r="AQ62" s="66" t="s">
        <v>143</v>
      </c>
      <c r="AR62" s="66" t="s">
        <v>144</v>
      </c>
    </row>
    <row r="63" spans="2:43" s="1" customFormat="1" ht="13.5">
      <c r="B63" s="7" t="s">
        <v>145</v>
      </c>
      <c r="C63" s="8"/>
      <c r="D63" s="8" t="s">
        <v>146</v>
      </c>
      <c r="E63" s="8"/>
      <c r="F63" s="8"/>
      <c r="G63" s="8"/>
      <c r="H63" s="8"/>
      <c r="I63" s="8" t="s">
        <v>147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 t="s">
        <v>148</v>
      </c>
      <c r="AC63" s="8"/>
      <c r="AD63" s="8"/>
      <c r="AE63" s="8"/>
      <c r="AF63" s="8"/>
      <c r="AG63" s="328"/>
      <c r="AM63" s="69"/>
      <c r="AN63" s="69"/>
      <c r="AO63" s="69"/>
      <c r="AP63" s="69"/>
      <c r="AQ63" s="69"/>
    </row>
    <row r="64" spans="2:44" s="1" customFormat="1" ht="13.5">
      <c r="B64" s="9">
        <v>1</v>
      </c>
      <c r="C64" s="10"/>
      <c r="D64" s="11">
        <f>AB62</f>
        <v>0.604166666666667</v>
      </c>
      <c r="E64" s="12"/>
      <c r="F64" s="12"/>
      <c r="G64" s="12"/>
      <c r="H64" s="12"/>
      <c r="I64" s="24" t="str">
        <f>'リーグ２次'!AA10</f>
        <v>中部</v>
      </c>
      <c r="J64" s="24"/>
      <c r="K64" s="24"/>
      <c r="L64" s="24"/>
      <c r="M64" s="24"/>
      <c r="N64" s="24"/>
      <c r="O64" s="31"/>
      <c r="P64" s="32"/>
      <c r="Q64" s="33"/>
      <c r="R64" s="423" t="s">
        <v>149</v>
      </c>
      <c r="S64" s="33"/>
      <c r="T64" s="32"/>
      <c r="U64" s="29" t="str">
        <f>'リーグ２次'!AC10</f>
        <v>白鳥</v>
      </c>
      <c r="V64" s="29"/>
      <c r="W64" s="29"/>
      <c r="X64" s="29"/>
      <c r="Y64" s="29"/>
      <c r="Z64" s="29"/>
      <c r="AA64" s="29"/>
      <c r="AB64" s="319" t="str">
        <f>'リーグ２次'!AB10</f>
        <v>今渡</v>
      </c>
      <c r="AC64" s="320"/>
      <c r="AD64" s="320"/>
      <c r="AE64" s="320"/>
      <c r="AF64" s="320"/>
      <c r="AG64" s="329"/>
      <c r="AJ64" s="1" t="str">
        <f>I64</f>
        <v>中部</v>
      </c>
      <c r="AK64" s="69">
        <v>0</v>
      </c>
      <c r="AL64" s="69">
        <v>0</v>
      </c>
      <c r="AM64" s="69">
        <v>0</v>
      </c>
      <c r="AN64" s="69">
        <f>Q64+Q66</f>
        <v>0</v>
      </c>
      <c r="AO64" s="69">
        <f>S64+S66</f>
        <v>0</v>
      </c>
      <c r="AP64" s="69">
        <f>AN64-AO64</f>
        <v>0</v>
      </c>
      <c r="AQ64" s="69">
        <f>AK64*3+AM64*1</f>
        <v>0</v>
      </c>
      <c r="AR64" s="75">
        <v>1</v>
      </c>
    </row>
    <row r="65" spans="2:44" s="1" customFormat="1" ht="13.5">
      <c r="B65" s="9">
        <v>2</v>
      </c>
      <c r="C65" s="10"/>
      <c r="D65" s="13">
        <f>D64+"０:7０"</f>
        <v>0.6527777777777781</v>
      </c>
      <c r="E65" s="10"/>
      <c r="F65" s="10"/>
      <c r="G65" s="10"/>
      <c r="H65" s="10"/>
      <c r="I65" s="25" t="str">
        <f>AB64</f>
        <v>今渡</v>
      </c>
      <c r="J65" s="25"/>
      <c r="K65" s="25"/>
      <c r="L65" s="25"/>
      <c r="M65" s="25"/>
      <c r="N65" s="25"/>
      <c r="O65" s="37"/>
      <c r="P65" s="35"/>
      <c r="Q65" s="36"/>
      <c r="R65" s="424" t="s">
        <v>149</v>
      </c>
      <c r="S65" s="36"/>
      <c r="T65" s="35"/>
      <c r="U65" s="34" t="str">
        <f>U64</f>
        <v>白鳥</v>
      </c>
      <c r="V65" s="34"/>
      <c r="W65" s="34"/>
      <c r="X65" s="34"/>
      <c r="Y65" s="34"/>
      <c r="Z65" s="34"/>
      <c r="AA65" s="34"/>
      <c r="AB65" s="321" t="str">
        <f>I64</f>
        <v>中部</v>
      </c>
      <c r="AC65" s="322"/>
      <c r="AD65" s="322"/>
      <c r="AE65" s="322"/>
      <c r="AF65" s="322"/>
      <c r="AG65" s="330"/>
      <c r="AJ65" s="1" t="str">
        <f>I65</f>
        <v>今渡</v>
      </c>
      <c r="AK65" s="69">
        <v>0</v>
      </c>
      <c r="AL65" s="69">
        <v>0</v>
      </c>
      <c r="AM65" s="69">
        <v>0</v>
      </c>
      <c r="AN65" s="69">
        <f>Q65+S66</f>
        <v>0</v>
      </c>
      <c r="AO65" s="69">
        <f>S65+Q66</f>
        <v>0</v>
      </c>
      <c r="AP65" s="69">
        <f>AN65-AO65</f>
        <v>0</v>
      </c>
      <c r="AQ65" s="69">
        <f>AK65*3+AM65*1</f>
        <v>0</v>
      </c>
      <c r="AR65" s="75">
        <v>2</v>
      </c>
    </row>
    <row r="66" spans="2:44" s="1" customFormat="1" ht="13.5">
      <c r="B66" s="16">
        <v>3</v>
      </c>
      <c r="C66" s="17"/>
      <c r="D66" s="18">
        <f>D65+"０：7０"</f>
        <v>0.7013888888888893</v>
      </c>
      <c r="E66" s="19"/>
      <c r="F66" s="19"/>
      <c r="G66" s="19"/>
      <c r="H66" s="19"/>
      <c r="I66" s="27" t="str">
        <f>I64</f>
        <v>中部</v>
      </c>
      <c r="J66" s="27"/>
      <c r="K66" s="27"/>
      <c r="L66" s="27"/>
      <c r="M66" s="27"/>
      <c r="N66" s="27"/>
      <c r="O66" s="39"/>
      <c r="P66" s="40"/>
      <c r="Q66" s="41"/>
      <c r="R66" s="425" t="s">
        <v>149</v>
      </c>
      <c r="S66" s="41"/>
      <c r="T66" s="40"/>
      <c r="U66" s="42" t="str">
        <f>AB64</f>
        <v>今渡</v>
      </c>
      <c r="V66" s="42"/>
      <c r="W66" s="42"/>
      <c r="X66" s="42"/>
      <c r="Y66" s="42"/>
      <c r="Z66" s="42"/>
      <c r="AA66" s="42"/>
      <c r="AB66" s="323" t="str">
        <f>U64</f>
        <v>白鳥</v>
      </c>
      <c r="AC66" s="324"/>
      <c r="AD66" s="324"/>
      <c r="AE66" s="324"/>
      <c r="AF66" s="324"/>
      <c r="AG66" s="331"/>
      <c r="AJ66" s="1" t="str">
        <f>U64</f>
        <v>白鳥</v>
      </c>
      <c r="AK66" s="69">
        <v>0</v>
      </c>
      <c r="AL66" s="69">
        <v>0</v>
      </c>
      <c r="AM66" s="69">
        <v>0</v>
      </c>
      <c r="AN66" s="69">
        <f>S64+S65</f>
        <v>0</v>
      </c>
      <c r="AO66" s="69">
        <f>Q64+Q65</f>
        <v>0</v>
      </c>
      <c r="AP66" s="69">
        <f>AN66-AO66</f>
        <v>0</v>
      </c>
      <c r="AQ66" s="69">
        <f>AK66*3+AM66*1</f>
        <v>0</v>
      </c>
      <c r="AR66" s="75">
        <v>3</v>
      </c>
    </row>
    <row r="67" spans="2:34" s="284" customFormat="1" ht="13.5">
      <c r="B67" s="21"/>
      <c r="C67" s="21"/>
      <c r="D67" s="22"/>
      <c r="E67" s="21"/>
      <c r="F67" s="21"/>
      <c r="G67" s="21"/>
      <c r="H67" s="21"/>
      <c r="I67" s="29"/>
      <c r="J67" s="29"/>
      <c r="K67" s="29"/>
      <c r="L67" s="29"/>
      <c r="M67" s="29"/>
      <c r="N67" s="29"/>
      <c r="O67" s="29"/>
      <c r="P67" s="46"/>
      <c r="Q67" s="46"/>
      <c r="R67" s="46"/>
      <c r="S67" s="46"/>
      <c r="T67" s="46"/>
      <c r="U67" s="306"/>
      <c r="V67" s="306"/>
      <c r="W67" s="29"/>
      <c r="X67" s="29"/>
      <c r="Y67" s="29"/>
      <c r="Z67" s="29"/>
      <c r="AA67" s="29"/>
      <c r="AB67" s="58"/>
      <c r="AC67" s="58"/>
      <c r="AD67" s="58"/>
      <c r="AE67" s="58"/>
      <c r="AF67" s="58"/>
      <c r="AG67" s="58"/>
      <c r="AH67" s="58"/>
    </row>
    <row r="68" spans="2:34" s="284" customFormat="1" ht="13.5">
      <c r="B68" s="21"/>
      <c r="C68" s="21"/>
      <c r="D68" s="22"/>
      <c r="E68" s="21"/>
      <c r="F68" s="21"/>
      <c r="G68" s="21"/>
      <c r="H68" s="21"/>
      <c r="I68" s="29"/>
      <c r="J68" s="29"/>
      <c r="K68" s="29"/>
      <c r="L68" s="29"/>
      <c r="M68" s="29"/>
      <c r="N68" s="29"/>
      <c r="O68" s="29"/>
      <c r="P68" s="46"/>
      <c r="Q68" s="46"/>
      <c r="R68" s="46"/>
      <c r="S68" s="46"/>
      <c r="T68" s="46"/>
      <c r="U68" s="306"/>
      <c r="V68" s="306"/>
      <c r="W68" s="29"/>
      <c r="X68" s="29"/>
      <c r="Y68" s="29"/>
      <c r="Z68" s="29"/>
      <c r="AA68" s="29"/>
      <c r="AB68" s="58"/>
      <c r="AC68" s="58"/>
      <c r="AD68" s="58"/>
      <c r="AE68" s="58"/>
      <c r="AF68" s="58"/>
      <c r="AG68" s="58"/>
      <c r="AH68" s="58"/>
    </row>
    <row r="69" spans="2:34" s="284" customFormat="1" ht="13.5">
      <c r="B69" s="21"/>
      <c r="C69" s="21"/>
      <c r="D69" s="22"/>
      <c r="E69" s="21"/>
      <c r="F69" s="21"/>
      <c r="G69" s="21"/>
      <c r="H69" s="21"/>
      <c r="I69" s="29"/>
      <c r="J69" s="29"/>
      <c r="K69" s="29"/>
      <c r="L69" s="29"/>
      <c r="M69" s="29"/>
      <c r="N69" s="29"/>
      <c r="O69" s="29"/>
      <c r="P69" s="46"/>
      <c r="Q69" s="46"/>
      <c r="R69" s="46"/>
      <c r="S69" s="46"/>
      <c r="T69" s="46"/>
      <c r="U69" s="306"/>
      <c r="V69" s="306"/>
      <c r="W69" s="29"/>
      <c r="X69" s="29"/>
      <c r="Y69" s="29"/>
      <c r="Z69" s="29"/>
      <c r="AA69" s="29"/>
      <c r="AB69" s="58"/>
      <c r="AC69" s="58"/>
      <c r="AD69" s="58"/>
      <c r="AE69" s="58"/>
      <c r="AF69" s="58"/>
      <c r="AG69" s="58"/>
      <c r="AH69" s="58"/>
    </row>
    <row r="70" ht="13.5">
      <c r="B70" t="s">
        <v>193</v>
      </c>
    </row>
    <row r="71" spans="5:44" ht="13.5">
      <c r="E71" s="5">
        <f>'リーグ２次'!AD7</f>
        <v>44884</v>
      </c>
      <c r="F71" s="6"/>
      <c r="G71" s="6"/>
      <c r="H71" s="6"/>
      <c r="I71" s="6"/>
      <c r="J71" s="6"/>
      <c r="K71" s="6"/>
      <c r="P71" s="30">
        <f>'リーグ２次'!AD6</f>
        <v>7</v>
      </c>
      <c r="Q71" s="30"/>
      <c r="R71" s="30"/>
      <c r="S71" s="30"/>
      <c r="T71" s="307" t="s">
        <v>83</v>
      </c>
      <c r="AB71" s="312">
        <f>'リーグ２次'!AD8</f>
        <v>0.6458333333333334</v>
      </c>
      <c r="AC71" s="313"/>
      <c r="AD71" s="313"/>
      <c r="AE71" s="313"/>
      <c r="AF71" s="313"/>
      <c r="AJ71" s="1"/>
      <c r="AK71" s="65" t="s">
        <v>137</v>
      </c>
      <c r="AL71" s="66" t="s">
        <v>138</v>
      </c>
      <c r="AM71" s="66" t="s">
        <v>139</v>
      </c>
      <c r="AN71" s="66" t="s">
        <v>140</v>
      </c>
      <c r="AO71" s="66" t="s">
        <v>141</v>
      </c>
      <c r="AP71" s="66" t="s">
        <v>142</v>
      </c>
      <c r="AQ71" s="66" t="s">
        <v>143</v>
      </c>
      <c r="AR71" s="66" t="s">
        <v>144</v>
      </c>
    </row>
    <row r="72" spans="2:43" s="1" customFormat="1" ht="13.5">
      <c r="B72" s="7" t="s">
        <v>145</v>
      </c>
      <c r="C72" s="8"/>
      <c r="D72" s="8" t="s">
        <v>146</v>
      </c>
      <c r="E72" s="8"/>
      <c r="F72" s="8"/>
      <c r="G72" s="8"/>
      <c r="H72" s="8"/>
      <c r="I72" s="8" t="s">
        <v>147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 t="s">
        <v>148</v>
      </c>
      <c r="AC72" s="8"/>
      <c r="AD72" s="8"/>
      <c r="AE72" s="8"/>
      <c r="AF72" s="8"/>
      <c r="AG72" s="328"/>
      <c r="AM72" s="69"/>
      <c r="AN72" s="69"/>
      <c r="AO72" s="69"/>
      <c r="AP72" s="69"/>
      <c r="AQ72" s="69"/>
    </row>
    <row r="73" spans="2:44" s="1" customFormat="1" ht="13.5">
      <c r="B73" s="9">
        <v>1</v>
      </c>
      <c r="C73" s="10"/>
      <c r="D73" s="11">
        <f>AB71</f>
        <v>0.6458333333333334</v>
      </c>
      <c r="E73" s="12"/>
      <c r="F73" s="12"/>
      <c r="G73" s="12"/>
      <c r="H73" s="12"/>
      <c r="I73" s="24" t="str">
        <f>'リーグ２次'!AD10</f>
        <v>関さくら</v>
      </c>
      <c r="J73" s="24"/>
      <c r="K73" s="24"/>
      <c r="L73" s="24"/>
      <c r="M73" s="24"/>
      <c r="N73" s="24"/>
      <c r="O73" s="31"/>
      <c r="P73" s="32"/>
      <c r="Q73" s="33"/>
      <c r="R73" s="423" t="s">
        <v>149</v>
      </c>
      <c r="S73" s="33"/>
      <c r="T73" s="32"/>
      <c r="U73" s="29" t="str">
        <f>'リーグ２次'!AF10</f>
        <v>ティグレイ</v>
      </c>
      <c r="V73" s="29"/>
      <c r="W73" s="29"/>
      <c r="X73" s="29"/>
      <c r="Y73" s="29"/>
      <c r="Z73" s="29"/>
      <c r="AA73" s="29"/>
      <c r="AB73" s="319" t="str">
        <f>'リーグ２次'!AE10</f>
        <v>加茂野</v>
      </c>
      <c r="AC73" s="320"/>
      <c r="AD73" s="320"/>
      <c r="AE73" s="320"/>
      <c r="AF73" s="320"/>
      <c r="AG73" s="329"/>
      <c r="AJ73" s="1" t="str">
        <f>I73</f>
        <v>関さくら</v>
      </c>
      <c r="AK73" s="69">
        <v>0</v>
      </c>
      <c r="AL73" s="69">
        <v>0</v>
      </c>
      <c r="AM73" s="69">
        <v>0</v>
      </c>
      <c r="AN73" s="69">
        <f>Q73+Q75</f>
        <v>0</v>
      </c>
      <c r="AO73" s="69">
        <f>S73+S75</f>
        <v>0</v>
      </c>
      <c r="AP73" s="69">
        <f>AN73-AO73</f>
        <v>0</v>
      </c>
      <c r="AQ73" s="69">
        <f>AK73*3+AM73*1</f>
        <v>0</v>
      </c>
      <c r="AR73" s="75">
        <v>1</v>
      </c>
    </row>
    <row r="74" spans="2:44" s="1" customFormat="1" ht="13.5">
      <c r="B74" s="9">
        <v>2</v>
      </c>
      <c r="C74" s="10"/>
      <c r="D74" s="13">
        <f>D73+"０:7０"</f>
        <v>0.6944444444444445</v>
      </c>
      <c r="E74" s="10"/>
      <c r="F74" s="10"/>
      <c r="G74" s="10"/>
      <c r="H74" s="10"/>
      <c r="I74" s="25" t="str">
        <f>AB73</f>
        <v>加茂野</v>
      </c>
      <c r="J74" s="25"/>
      <c r="K74" s="25"/>
      <c r="L74" s="25"/>
      <c r="M74" s="25"/>
      <c r="N74" s="25"/>
      <c r="O74" s="37"/>
      <c r="P74" s="35"/>
      <c r="Q74" s="36"/>
      <c r="R74" s="424" t="s">
        <v>149</v>
      </c>
      <c r="S74" s="36"/>
      <c r="T74" s="35"/>
      <c r="U74" s="34" t="str">
        <f>U73</f>
        <v>ティグレイ</v>
      </c>
      <c r="V74" s="34"/>
      <c r="W74" s="34"/>
      <c r="X74" s="34"/>
      <c r="Y74" s="34"/>
      <c r="Z74" s="34"/>
      <c r="AA74" s="34"/>
      <c r="AB74" s="321" t="str">
        <f>I73</f>
        <v>関さくら</v>
      </c>
      <c r="AC74" s="322"/>
      <c r="AD74" s="322"/>
      <c r="AE74" s="322"/>
      <c r="AF74" s="322"/>
      <c r="AG74" s="330"/>
      <c r="AJ74" s="1" t="str">
        <f>I74</f>
        <v>加茂野</v>
      </c>
      <c r="AK74" s="69">
        <v>0</v>
      </c>
      <c r="AL74" s="69">
        <v>0</v>
      </c>
      <c r="AM74" s="69">
        <v>0</v>
      </c>
      <c r="AN74" s="69">
        <f>Q74+S75</f>
        <v>0</v>
      </c>
      <c r="AO74" s="69">
        <f>S74+Q75</f>
        <v>0</v>
      </c>
      <c r="AP74" s="69">
        <f>AN74-AO74</f>
        <v>0</v>
      </c>
      <c r="AQ74" s="69">
        <f>AK74*3+AM74*1</f>
        <v>0</v>
      </c>
      <c r="AR74" s="75">
        <v>2</v>
      </c>
    </row>
    <row r="75" spans="2:44" s="1" customFormat="1" ht="13.5">
      <c r="B75" s="16">
        <v>3</v>
      </c>
      <c r="C75" s="17"/>
      <c r="D75" s="18">
        <f>D74+"０：7０"</f>
        <v>0.7430555555555557</v>
      </c>
      <c r="E75" s="19"/>
      <c r="F75" s="19"/>
      <c r="G75" s="19"/>
      <c r="H75" s="19"/>
      <c r="I75" s="27" t="str">
        <f>I73</f>
        <v>関さくら</v>
      </c>
      <c r="J75" s="27"/>
      <c r="K75" s="27"/>
      <c r="L75" s="27"/>
      <c r="M75" s="27"/>
      <c r="N75" s="27"/>
      <c r="O75" s="39"/>
      <c r="P75" s="40"/>
      <c r="Q75" s="41"/>
      <c r="R75" s="425" t="s">
        <v>149</v>
      </c>
      <c r="S75" s="41"/>
      <c r="T75" s="40"/>
      <c r="U75" s="42" t="str">
        <f>AB73</f>
        <v>加茂野</v>
      </c>
      <c r="V75" s="42"/>
      <c r="W75" s="42"/>
      <c r="X75" s="42"/>
      <c r="Y75" s="42"/>
      <c r="Z75" s="42"/>
      <c r="AA75" s="42"/>
      <c r="AB75" s="323" t="str">
        <f>U73</f>
        <v>ティグレイ</v>
      </c>
      <c r="AC75" s="324"/>
      <c r="AD75" s="324"/>
      <c r="AE75" s="324"/>
      <c r="AF75" s="324"/>
      <c r="AG75" s="331"/>
      <c r="AJ75" s="1" t="str">
        <f>U73</f>
        <v>ティグレイ</v>
      </c>
      <c r="AK75" s="69">
        <v>0</v>
      </c>
      <c r="AL75" s="69">
        <v>0</v>
      </c>
      <c r="AM75" s="69">
        <v>0</v>
      </c>
      <c r="AN75" s="69">
        <f>S73+S74</f>
        <v>0</v>
      </c>
      <c r="AO75" s="69">
        <f>Q73+Q74</f>
        <v>0</v>
      </c>
      <c r="AP75" s="69">
        <f>AN75-AO75</f>
        <v>0</v>
      </c>
      <c r="AQ75" s="69">
        <f>AK75*3+AM75*1</f>
        <v>0</v>
      </c>
      <c r="AR75" s="75">
        <v>3</v>
      </c>
    </row>
    <row r="76" spans="2:34" s="284" customFormat="1" ht="13.5">
      <c r="B76" s="21"/>
      <c r="C76" s="21"/>
      <c r="D76" s="22"/>
      <c r="E76" s="21"/>
      <c r="F76" s="21"/>
      <c r="G76" s="21"/>
      <c r="H76" s="21"/>
      <c r="I76" s="29"/>
      <c r="J76" s="29"/>
      <c r="K76" s="29"/>
      <c r="L76" s="29"/>
      <c r="M76" s="29"/>
      <c r="N76" s="29"/>
      <c r="O76" s="29"/>
      <c r="P76" s="46"/>
      <c r="Q76" s="46"/>
      <c r="R76" s="46"/>
      <c r="S76" s="46"/>
      <c r="T76" s="46"/>
      <c r="U76" s="306"/>
      <c r="V76" s="306"/>
      <c r="W76" s="29"/>
      <c r="X76" s="29"/>
      <c r="Y76" s="29"/>
      <c r="Z76" s="29"/>
      <c r="AA76" s="29"/>
      <c r="AB76" s="58"/>
      <c r="AC76" s="58"/>
      <c r="AD76" s="58"/>
      <c r="AE76" s="58"/>
      <c r="AF76" s="58"/>
      <c r="AG76" s="58"/>
      <c r="AH76" s="58"/>
    </row>
    <row r="77" spans="2:34" s="284" customFormat="1" ht="13.5">
      <c r="B77" s="21"/>
      <c r="C77" s="21"/>
      <c r="D77" s="22"/>
      <c r="E77" s="21"/>
      <c r="F77" s="21"/>
      <c r="G77" s="21"/>
      <c r="H77" s="21"/>
      <c r="I77" s="29"/>
      <c r="J77" s="29"/>
      <c r="K77" s="29"/>
      <c r="L77" s="29"/>
      <c r="M77" s="29"/>
      <c r="N77" s="29"/>
      <c r="O77" s="29"/>
      <c r="P77" s="46"/>
      <c r="Q77" s="46"/>
      <c r="R77" s="46"/>
      <c r="S77" s="46"/>
      <c r="T77" s="46"/>
      <c r="U77" s="306"/>
      <c r="V77" s="306"/>
      <c r="W77" s="29"/>
      <c r="X77" s="29"/>
      <c r="Y77" s="29"/>
      <c r="Z77" s="29"/>
      <c r="AA77" s="29"/>
      <c r="AB77" s="58"/>
      <c r="AC77" s="58"/>
      <c r="AD77" s="58"/>
      <c r="AE77" s="58"/>
      <c r="AF77" s="58"/>
      <c r="AG77" s="58"/>
      <c r="AH77" s="58"/>
    </row>
    <row r="78" spans="2:34" s="284" customFormat="1" ht="13.5">
      <c r="B78" s="21"/>
      <c r="C78" s="21"/>
      <c r="D78" s="22"/>
      <c r="E78" s="21"/>
      <c r="F78" s="21"/>
      <c r="G78" s="21"/>
      <c r="H78" s="21"/>
      <c r="I78" s="29"/>
      <c r="J78" s="29"/>
      <c r="K78" s="29"/>
      <c r="L78" s="29"/>
      <c r="M78" s="29"/>
      <c r="N78" s="29"/>
      <c r="O78" s="29"/>
      <c r="P78" s="46"/>
      <c r="Q78" s="46"/>
      <c r="R78" s="46"/>
      <c r="S78" s="46"/>
      <c r="T78" s="46"/>
      <c r="U78" s="306"/>
      <c r="V78" s="306"/>
      <c r="W78" s="29"/>
      <c r="X78" s="29"/>
      <c r="Y78" s="29"/>
      <c r="Z78" s="29"/>
      <c r="AA78" s="29"/>
      <c r="AB78" s="58"/>
      <c r="AC78" s="58"/>
      <c r="AD78" s="58"/>
      <c r="AE78" s="58"/>
      <c r="AF78" s="58"/>
      <c r="AG78" s="58"/>
      <c r="AH78" s="58"/>
    </row>
    <row r="79" spans="2:34" s="284" customFormat="1" ht="13.5">
      <c r="B79" s="21"/>
      <c r="C79" s="21"/>
      <c r="D79" s="22"/>
      <c r="E79" s="21"/>
      <c r="F79" s="21"/>
      <c r="G79" s="21"/>
      <c r="H79" s="21"/>
      <c r="I79" s="29"/>
      <c r="J79" s="29"/>
      <c r="K79" s="29"/>
      <c r="L79" s="29"/>
      <c r="M79" s="29"/>
      <c r="N79" s="29"/>
      <c r="O79" s="29"/>
      <c r="P79" s="46"/>
      <c r="Q79" s="46"/>
      <c r="R79" s="46"/>
      <c r="S79" s="46"/>
      <c r="T79" s="46"/>
      <c r="U79" s="306"/>
      <c r="V79" s="306"/>
      <c r="W79" s="29"/>
      <c r="X79" s="29"/>
      <c r="Y79" s="29"/>
      <c r="Z79" s="29"/>
      <c r="AA79" s="29"/>
      <c r="AB79" s="58"/>
      <c r="AC79" s="58"/>
      <c r="AD79" s="58"/>
      <c r="AE79" s="58"/>
      <c r="AF79" s="58"/>
      <c r="AG79" s="58"/>
      <c r="AH79" s="58"/>
    </row>
    <row r="80" spans="2:34" s="284" customFormat="1" ht="13.5">
      <c r="B80" s="21"/>
      <c r="C80" s="21"/>
      <c r="D80" s="22"/>
      <c r="E80" s="21"/>
      <c r="F80" s="21"/>
      <c r="G80" s="21"/>
      <c r="H80" s="21"/>
      <c r="I80" s="29"/>
      <c r="J80" s="29"/>
      <c r="K80" s="29"/>
      <c r="L80" s="29"/>
      <c r="M80" s="29"/>
      <c r="N80" s="29"/>
      <c r="O80" s="29"/>
      <c r="P80" s="46"/>
      <c r="Q80" s="46"/>
      <c r="R80" s="46"/>
      <c r="S80" s="46"/>
      <c r="T80" s="46"/>
      <c r="U80" s="306"/>
      <c r="V80" s="306"/>
      <c r="W80" s="29"/>
      <c r="X80" s="29"/>
      <c r="Y80" s="29"/>
      <c r="Z80" s="29"/>
      <c r="AA80" s="29"/>
      <c r="AB80" s="58"/>
      <c r="AC80" s="58"/>
      <c r="AD80" s="58"/>
      <c r="AE80" s="58"/>
      <c r="AF80" s="58"/>
      <c r="AG80" s="58"/>
      <c r="AH80" s="58"/>
    </row>
    <row r="81" spans="2:34" s="284" customFormat="1" ht="13.5">
      <c r="B81" s="21"/>
      <c r="C81" s="21"/>
      <c r="D81" s="22"/>
      <c r="E81" s="21"/>
      <c r="F81" s="21"/>
      <c r="G81" s="21"/>
      <c r="H81" s="21"/>
      <c r="I81" s="29"/>
      <c r="J81" s="29"/>
      <c r="K81" s="29"/>
      <c r="L81" s="29"/>
      <c r="M81" s="29"/>
      <c r="N81" s="29"/>
      <c r="O81" s="29"/>
      <c r="P81" s="46"/>
      <c r="Q81" s="46"/>
      <c r="R81" s="46"/>
      <c r="S81" s="46"/>
      <c r="T81" s="46"/>
      <c r="U81" s="306"/>
      <c r="V81" s="306"/>
      <c r="W81" s="29"/>
      <c r="X81" s="29"/>
      <c r="Y81" s="29"/>
      <c r="Z81" s="29"/>
      <c r="AA81" s="29"/>
      <c r="AB81" s="58"/>
      <c r="AC81" s="58"/>
      <c r="AD81" s="58"/>
      <c r="AE81" s="58"/>
      <c r="AF81" s="58"/>
      <c r="AG81" s="58"/>
      <c r="AH81" s="58"/>
    </row>
    <row r="82" spans="2:34" s="284" customFormat="1" ht="13.5">
      <c r="B82" s="21"/>
      <c r="C82" s="21"/>
      <c r="D82" s="22"/>
      <c r="E82" s="21"/>
      <c r="F82" s="21"/>
      <c r="G82" s="21"/>
      <c r="H82" s="21"/>
      <c r="I82" s="29"/>
      <c r="J82" s="29"/>
      <c r="K82" s="29"/>
      <c r="L82" s="29"/>
      <c r="M82" s="29"/>
      <c r="N82" s="29"/>
      <c r="O82" s="29"/>
      <c r="P82" s="46"/>
      <c r="Q82" s="46"/>
      <c r="R82" s="46"/>
      <c r="S82" s="46"/>
      <c r="T82" s="46"/>
      <c r="U82" s="306"/>
      <c r="V82" s="306"/>
      <c r="W82" s="29"/>
      <c r="X82" s="29"/>
      <c r="Y82" s="29"/>
      <c r="Z82" s="29"/>
      <c r="AA82" s="29"/>
      <c r="AB82" s="58"/>
      <c r="AC82" s="58"/>
      <c r="AD82" s="58"/>
      <c r="AE82" s="58"/>
      <c r="AF82" s="58"/>
      <c r="AG82" s="58"/>
      <c r="AH82" s="58"/>
    </row>
    <row r="83" spans="2:34" s="284" customFormat="1" ht="13.5">
      <c r="B83" s="21"/>
      <c r="C83" s="21"/>
      <c r="D83" s="22"/>
      <c r="E83" s="21"/>
      <c r="F83" s="21"/>
      <c r="G83" s="21"/>
      <c r="H83" s="21"/>
      <c r="I83" s="29"/>
      <c r="J83" s="29"/>
      <c r="K83" s="29"/>
      <c r="L83" s="29"/>
      <c r="M83" s="29"/>
      <c r="N83" s="29"/>
      <c r="O83" s="29"/>
      <c r="P83" s="46"/>
      <c r="Q83" s="46"/>
      <c r="R83" s="46"/>
      <c r="S83" s="46"/>
      <c r="T83" s="46"/>
      <c r="U83" s="306"/>
      <c r="V83" s="306"/>
      <c r="W83" s="29"/>
      <c r="X83" s="29"/>
      <c r="Y83" s="29"/>
      <c r="Z83" s="29"/>
      <c r="AA83" s="29"/>
      <c r="AB83" s="58"/>
      <c r="AC83" s="58"/>
      <c r="AD83" s="58"/>
      <c r="AE83" s="58"/>
      <c r="AF83" s="58"/>
      <c r="AG83" s="58"/>
      <c r="AH83" s="58"/>
    </row>
    <row r="84" spans="2:34" s="284" customFormat="1" ht="13.5">
      <c r="B84" s="21"/>
      <c r="C84" s="21"/>
      <c r="D84" s="22"/>
      <c r="E84" s="21"/>
      <c r="F84" s="21"/>
      <c r="G84" s="21"/>
      <c r="H84" s="21"/>
      <c r="I84" s="29"/>
      <c r="J84" s="29"/>
      <c r="K84" s="29"/>
      <c r="L84" s="29"/>
      <c r="M84" s="29"/>
      <c r="N84" s="29"/>
      <c r="O84" s="29"/>
      <c r="P84" s="46"/>
      <c r="Q84" s="46"/>
      <c r="R84" s="46"/>
      <c r="S84" s="46"/>
      <c r="T84" s="46"/>
      <c r="U84" s="306"/>
      <c r="V84" s="306"/>
      <c r="W84" s="29"/>
      <c r="X84" s="29"/>
      <c r="Y84" s="29"/>
      <c r="Z84" s="29"/>
      <c r="AA84" s="29"/>
      <c r="AB84" s="58"/>
      <c r="AC84" s="58"/>
      <c r="AD84" s="58"/>
      <c r="AE84" s="58"/>
      <c r="AF84" s="58"/>
      <c r="AG84" s="58"/>
      <c r="AH84" s="58"/>
    </row>
    <row r="85" spans="2:34" s="284" customFormat="1" ht="13.5">
      <c r="B85" s="21"/>
      <c r="C85" s="21"/>
      <c r="D85" s="22"/>
      <c r="E85" s="21"/>
      <c r="F85" s="21"/>
      <c r="G85" s="21"/>
      <c r="H85" s="21"/>
      <c r="I85" s="29"/>
      <c r="J85" s="29"/>
      <c r="K85" s="29"/>
      <c r="L85" s="29"/>
      <c r="M85" s="29"/>
      <c r="N85" s="29"/>
      <c r="O85" s="29"/>
      <c r="P85" s="46"/>
      <c r="Q85" s="46"/>
      <c r="R85" s="46"/>
      <c r="S85" s="46"/>
      <c r="T85" s="46"/>
      <c r="U85" s="306"/>
      <c r="V85" s="306"/>
      <c r="W85" s="29"/>
      <c r="X85" s="29"/>
      <c r="Y85" s="29"/>
      <c r="Z85" s="29"/>
      <c r="AA85" s="29"/>
      <c r="AB85" s="58"/>
      <c r="AC85" s="58"/>
      <c r="AD85" s="58"/>
      <c r="AE85" s="58"/>
      <c r="AF85" s="58"/>
      <c r="AG85" s="58"/>
      <c r="AH85" s="58"/>
    </row>
    <row r="86" spans="2:34" s="284" customFormat="1" ht="13.5">
      <c r="B86" s="21"/>
      <c r="C86" s="21"/>
      <c r="D86" s="22"/>
      <c r="E86" s="21"/>
      <c r="F86" s="21"/>
      <c r="G86" s="21"/>
      <c r="H86" s="21"/>
      <c r="I86" s="29"/>
      <c r="J86" s="29"/>
      <c r="K86" s="29"/>
      <c r="L86" s="29"/>
      <c r="M86" s="29"/>
      <c r="N86" s="29"/>
      <c r="O86" s="29"/>
      <c r="P86" s="46"/>
      <c r="Q86" s="46"/>
      <c r="R86" s="46"/>
      <c r="S86" s="46"/>
      <c r="T86" s="46"/>
      <c r="U86" s="306"/>
      <c r="V86" s="306"/>
      <c r="W86" s="29"/>
      <c r="X86" s="29"/>
      <c r="Y86" s="29"/>
      <c r="Z86" s="29"/>
      <c r="AA86" s="29"/>
      <c r="AB86" s="58"/>
      <c r="AC86" s="58"/>
      <c r="AD86" s="58"/>
      <c r="AE86" s="58"/>
      <c r="AF86" s="58"/>
      <c r="AG86" s="58"/>
      <c r="AH86" s="58"/>
    </row>
    <row r="87" spans="2:34" s="284" customFormat="1" ht="13.5">
      <c r="B87" s="21"/>
      <c r="C87" s="21"/>
      <c r="D87" s="22"/>
      <c r="E87" s="21"/>
      <c r="F87" s="21"/>
      <c r="G87" s="21"/>
      <c r="H87" s="21"/>
      <c r="I87" s="29"/>
      <c r="J87" s="29"/>
      <c r="K87" s="29"/>
      <c r="L87" s="29"/>
      <c r="M87" s="29"/>
      <c r="N87" s="29"/>
      <c r="O87" s="29"/>
      <c r="P87" s="46"/>
      <c r="Q87" s="46"/>
      <c r="R87" s="46"/>
      <c r="S87" s="46"/>
      <c r="T87" s="46"/>
      <c r="U87" s="306"/>
      <c r="V87" s="306"/>
      <c r="W87" s="29"/>
      <c r="X87" s="29"/>
      <c r="Y87" s="29"/>
      <c r="Z87" s="29"/>
      <c r="AA87" s="29"/>
      <c r="AB87" s="58"/>
      <c r="AC87" s="58"/>
      <c r="AD87" s="58"/>
      <c r="AE87" s="58"/>
      <c r="AF87" s="58"/>
      <c r="AG87" s="58"/>
      <c r="AH87" s="58"/>
    </row>
    <row r="88" spans="2:34" s="284" customFormat="1" ht="13.5">
      <c r="B88" s="21"/>
      <c r="C88" s="21"/>
      <c r="D88" s="22"/>
      <c r="E88" s="21"/>
      <c r="F88" s="21"/>
      <c r="G88" s="21"/>
      <c r="H88" s="21"/>
      <c r="I88" s="29"/>
      <c r="J88" s="29"/>
      <c r="K88" s="29"/>
      <c r="L88" s="29"/>
      <c r="M88" s="29"/>
      <c r="N88" s="29"/>
      <c r="O88" s="29"/>
      <c r="P88" s="46"/>
      <c r="Q88" s="46"/>
      <c r="R88" s="46"/>
      <c r="S88" s="46"/>
      <c r="T88" s="46"/>
      <c r="U88" s="306"/>
      <c r="V88" s="306"/>
      <c r="W88" s="29"/>
      <c r="X88" s="29"/>
      <c r="Y88" s="29"/>
      <c r="Z88" s="29"/>
      <c r="AA88" s="29"/>
      <c r="AB88" s="58"/>
      <c r="AC88" s="58"/>
      <c r="AD88" s="58"/>
      <c r="AE88" s="58"/>
      <c r="AF88" s="58"/>
      <c r="AG88" s="58"/>
      <c r="AH88" s="58"/>
    </row>
    <row r="89" spans="2:34" s="284" customFormat="1" ht="13.5">
      <c r="B89" s="21"/>
      <c r="C89" s="21"/>
      <c r="D89" s="22"/>
      <c r="E89" s="21"/>
      <c r="F89" s="21"/>
      <c r="G89" s="21"/>
      <c r="H89" s="21"/>
      <c r="I89" s="29"/>
      <c r="J89" s="29"/>
      <c r="K89" s="29"/>
      <c r="L89" s="29"/>
      <c r="M89" s="29"/>
      <c r="N89" s="29"/>
      <c r="O89" s="29"/>
      <c r="P89" s="46"/>
      <c r="Q89" s="46"/>
      <c r="R89" s="46"/>
      <c r="S89" s="46"/>
      <c r="T89" s="46"/>
      <c r="U89" s="306"/>
      <c r="V89" s="306"/>
      <c r="W89" s="29"/>
      <c r="X89" s="29"/>
      <c r="Y89" s="29"/>
      <c r="Z89" s="29"/>
      <c r="AA89" s="29"/>
      <c r="AB89" s="58"/>
      <c r="AC89" s="58"/>
      <c r="AD89" s="58"/>
      <c r="AE89" s="58"/>
      <c r="AF89" s="58"/>
      <c r="AG89" s="58"/>
      <c r="AH89" s="58"/>
    </row>
    <row r="90" spans="2:44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2:44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2:44" s="1" customFormat="1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2:44" s="1" customFormat="1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2:44" s="1" customFormat="1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2:44" s="1" customFormat="1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2:44" s="1" customFormat="1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3:21" ht="13.5">
      <c r="C97" s="271"/>
      <c r="O97" s="286"/>
      <c r="P97" s="286"/>
      <c r="Q97" s="286"/>
      <c r="R97" s="286"/>
      <c r="S97" s="286"/>
      <c r="T97" s="286"/>
      <c r="U97" s="286"/>
    </row>
  </sheetData>
  <sheetProtection/>
  <mergeCells count="216">
    <mergeCell ref="B1:AH1"/>
    <mergeCell ref="AE2:AH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E62:K62"/>
    <mergeCell ref="P62:S62"/>
    <mergeCell ref="AB62:AF62"/>
    <mergeCell ref="B63:C63"/>
    <mergeCell ref="D63:H63"/>
    <mergeCell ref="I63:AA63"/>
    <mergeCell ref="AB63:AG63"/>
    <mergeCell ref="B64:C64"/>
    <mergeCell ref="D64:H64"/>
    <mergeCell ref="I64:O64"/>
    <mergeCell ref="U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E71:K71"/>
    <mergeCell ref="P71:S71"/>
    <mergeCell ref="AB71:AF71"/>
    <mergeCell ref="B72:C72"/>
    <mergeCell ref="D72:H72"/>
    <mergeCell ref="I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B75:C75"/>
    <mergeCell ref="D75:H75"/>
    <mergeCell ref="I75:O75"/>
    <mergeCell ref="U75:AA75"/>
    <mergeCell ref="AB75:AG75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22" sqref="H22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71" customFormat="1" ht="13.5">
      <c r="A1" s="271" t="s">
        <v>194</v>
      </c>
      <c r="C1" s="271" t="s">
        <v>1</v>
      </c>
      <c r="E1" s="271" t="s">
        <v>3</v>
      </c>
      <c r="F1" s="271" t="s">
        <v>195</v>
      </c>
    </row>
    <row r="2" spans="1:6" ht="13.5">
      <c r="A2" s="77" t="s">
        <v>196</v>
      </c>
      <c r="B2" t="str">
        <f aca="true" t="shared" si="0" ref="B2:B9">C2&amp;ASC(F2)</f>
        <v>N011</v>
      </c>
      <c r="C2" s="272" t="s">
        <v>197</v>
      </c>
      <c r="D2" s="273"/>
      <c r="E2" s="274" t="str">
        <f aca="true" t="shared" si="1" ref="E2:E17">IF(ISERROR(VLOOKUP(A2,組合せ2次,4,FALSE)),"",VLOOKUP(A2,組合せ2次,4,FALSE))</f>
        <v>コヴィーダ</v>
      </c>
      <c r="F2" s="275">
        <v>1</v>
      </c>
    </row>
    <row r="3" spans="1:6" ht="13.5">
      <c r="A3" s="77" t="s">
        <v>198</v>
      </c>
      <c r="B3" t="str">
        <f t="shared" si="0"/>
        <v>N012</v>
      </c>
      <c r="C3" s="276" t="s">
        <v>197</v>
      </c>
      <c r="D3" s="77"/>
      <c r="E3" s="277" t="str">
        <f t="shared" si="1"/>
        <v>瀬尻</v>
      </c>
      <c r="F3" s="278">
        <v>2</v>
      </c>
    </row>
    <row r="4" spans="1:6" ht="13.5">
      <c r="A4" s="77" t="s">
        <v>199</v>
      </c>
      <c r="B4" t="str">
        <f t="shared" si="0"/>
        <v>N013</v>
      </c>
      <c r="C4" s="276" t="s">
        <v>197</v>
      </c>
      <c r="D4" s="77"/>
      <c r="E4" s="277" t="str">
        <f t="shared" si="1"/>
        <v>大和</v>
      </c>
      <c r="F4" s="278">
        <v>3</v>
      </c>
    </row>
    <row r="5" spans="1:8" ht="17.25">
      <c r="A5" s="77" t="s">
        <v>200</v>
      </c>
      <c r="B5" t="str">
        <f t="shared" si="0"/>
        <v>N014</v>
      </c>
      <c r="C5" s="276" t="s">
        <v>197</v>
      </c>
      <c r="D5" s="77"/>
      <c r="E5" s="277" t="str">
        <f t="shared" si="1"/>
        <v>土田</v>
      </c>
      <c r="F5" s="278">
        <v>4</v>
      </c>
      <c r="H5" s="279" t="s">
        <v>201</v>
      </c>
    </row>
    <row r="6" spans="1:6" ht="13.5">
      <c r="A6" s="77" t="s">
        <v>202</v>
      </c>
      <c r="B6" t="str">
        <f t="shared" si="0"/>
        <v>N015</v>
      </c>
      <c r="C6" s="276" t="s">
        <v>197</v>
      </c>
      <c r="D6" s="77"/>
      <c r="E6" s="277" t="str">
        <f t="shared" si="1"/>
        <v>武芸川</v>
      </c>
      <c r="F6" s="278">
        <v>5</v>
      </c>
    </row>
    <row r="7" spans="1:6" ht="13.5">
      <c r="A7" s="77" t="s">
        <v>203</v>
      </c>
      <c r="B7" t="str">
        <f t="shared" si="0"/>
        <v>N016</v>
      </c>
      <c r="C7" s="276" t="s">
        <v>197</v>
      </c>
      <c r="D7" s="77"/>
      <c r="E7" s="277" t="str">
        <f t="shared" si="1"/>
        <v>旭ヶ丘</v>
      </c>
      <c r="F7" s="278">
        <v>6</v>
      </c>
    </row>
    <row r="8" spans="1:6" ht="13.5">
      <c r="A8" s="77" t="s">
        <v>204</v>
      </c>
      <c r="B8" t="str">
        <f t="shared" si="0"/>
        <v>N017</v>
      </c>
      <c r="C8" s="276" t="s">
        <v>197</v>
      </c>
      <c r="D8" s="77"/>
      <c r="E8" s="277" t="str">
        <f t="shared" si="1"/>
        <v>金竜</v>
      </c>
      <c r="F8" s="278">
        <v>7</v>
      </c>
    </row>
    <row r="9" spans="1:6" ht="13.5">
      <c r="A9" s="77" t="s">
        <v>205</v>
      </c>
      <c r="B9" t="str">
        <f t="shared" si="0"/>
        <v>N018</v>
      </c>
      <c r="C9" s="280" t="s">
        <v>197</v>
      </c>
      <c r="D9" s="281"/>
      <c r="E9" s="282" t="str">
        <f t="shared" si="1"/>
        <v>山手</v>
      </c>
      <c r="F9" s="283">
        <v>8</v>
      </c>
    </row>
    <row r="10" spans="1:6" ht="13.5">
      <c r="A10" s="77" t="s">
        <v>206</v>
      </c>
      <c r="B10" t="str">
        <f aca="true" t="shared" si="2" ref="B10:B26">C10&amp;ASC(F10)</f>
        <v>E21</v>
      </c>
      <c r="C10" s="272" t="s">
        <v>165</v>
      </c>
      <c r="D10" s="273"/>
      <c r="E10" s="277" t="str">
        <f t="shared" si="1"/>
        <v>御嵩</v>
      </c>
      <c r="F10" s="275">
        <v>1</v>
      </c>
    </row>
    <row r="11" spans="1:6" ht="13.5">
      <c r="A11" s="77" t="s">
        <v>207</v>
      </c>
      <c r="B11" t="str">
        <f t="shared" si="2"/>
        <v>E22</v>
      </c>
      <c r="C11" s="276" t="s">
        <v>165</v>
      </c>
      <c r="D11" s="77"/>
      <c r="E11" s="277" t="str">
        <f t="shared" si="1"/>
        <v>中部</v>
      </c>
      <c r="F11" s="278">
        <v>2</v>
      </c>
    </row>
    <row r="12" spans="1:6" ht="13.5">
      <c r="A12" s="77" t="s">
        <v>208</v>
      </c>
      <c r="B12" t="str">
        <f t="shared" si="2"/>
        <v>E23</v>
      </c>
      <c r="C12" s="276" t="s">
        <v>165</v>
      </c>
      <c r="D12" s="77"/>
      <c r="E12" s="277" t="str">
        <f t="shared" si="1"/>
        <v>坂祝</v>
      </c>
      <c r="F12" s="278">
        <v>3</v>
      </c>
    </row>
    <row r="13" spans="1:6" ht="13.5">
      <c r="A13" s="77" t="s">
        <v>209</v>
      </c>
      <c r="B13" t="str">
        <f t="shared" si="2"/>
        <v>E24</v>
      </c>
      <c r="C13" s="280" t="s">
        <v>165</v>
      </c>
      <c r="D13" s="281"/>
      <c r="E13" s="282" t="str">
        <f t="shared" si="1"/>
        <v>西可児</v>
      </c>
      <c r="F13" s="283">
        <v>4</v>
      </c>
    </row>
    <row r="14" spans="1:6" ht="13.5">
      <c r="A14" s="77" t="s">
        <v>210</v>
      </c>
      <c r="B14" t="str">
        <f t="shared" si="2"/>
        <v>F21</v>
      </c>
      <c r="C14" s="272" t="s">
        <v>169</v>
      </c>
      <c r="D14" s="273"/>
      <c r="E14" s="277" t="str">
        <f t="shared" si="1"/>
        <v>八百津</v>
      </c>
      <c r="F14" s="275">
        <v>1</v>
      </c>
    </row>
    <row r="15" spans="1:6" ht="13.5">
      <c r="A15" s="77" t="s">
        <v>211</v>
      </c>
      <c r="B15" t="str">
        <f t="shared" si="2"/>
        <v>F22</v>
      </c>
      <c r="C15" s="276" t="s">
        <v>169</v>
      </c>
      <c r="D15" s="77"/>
      <c r="E15" s="277" t="str">
        <f t="shared" si="1"/>
        <v>関さくら</v>
      </c>
      <c r="F15" s="278">
        <v>2</v>
      </c>
    </row>
    <row r="16" spans="1:6" ht="13.5">
      <c r="A16" s="77" t="s">
        <v>212</v>
      </c>
      <c r="B16" t="str">
        <f t="shared" si="2"/>
        <v>F23</v>
      </c>
      <c r="C16" s="276" t="s">
        <v>169</v>
      </c>
      <c r="D16" s="77"/>
      <c r="E16" s="277" t="str">
        <f t="shared" si="1"/>
        <v>太田</v>
      </c>
      <c r="F16" s="278">
        <v>3</v>
      </c>
    </row>
    <row r="17" spans="1:6" ht="13.5">
      <c r="A17" s="77" t="s">
        <v>213</v>
      </c>
      <c r="B17" t="str">
        <f t="shared" si="2"/>
        <v>F24</v>
      </c>
      <c r="C17" s="280" t="s">
        <v>169</v>
      </c>
      <c r="D17" s="281"/>
      <c r="E17" s="282" t="str">
        <f t="shared" si="1"/>
        <v>白鳥</v>
      </c>
      <c r="F17" s="283">
        <v>4</v>
      </c>
    </row>
    <row r="18" spans="1:6" ht="13.5">
      <c r="A18" s="77" t="s">
        <v>214</v>
      </c>
      <c r="B18" t="str">
        <f t="shared" si="2"/>
        <v>G21</v>
      </c>
      <c r="C18" s="272" t="s">
        <v>173</v>
      </c>
      <c r="D18" s="273"/>
      <c r="E18" s="277" t="str">
        <f aca="true" t="shared" si="3" ref="E18:E26">IF(ISERROR(VLOOKUP(A18,組合せ2次,4,FALSE)),"",VLOOKUP(A18,組合せ2次,4,FALSE))</f>
        <v>武儀</v>
      </c>
      <c r="F18" s="275">
        <v>1</v>
      </c>
    </row>
    <row r="19" spans="1:6" ht="13.5">
      <c r="A19" s="77" t="s">
        <v>215</v>
      </c>
      <c r="B19" t="str">
        <f t="shared" si="2"/>
        <v>G22</v>
      </c>
      <c r="C19" s="276" t="s">
        <v>173</v>
      </c>
      <c r="D19" s="77"/>
      <c r="E19" s="277" t="str">
        <f t="shared" si="3"/>
        <v>安桜</v>
      </c>
      <c r="F19" s="278">
        <v>2</v>
      </c>
    </row>
    <row r="20" spans="1:6" ht="13.5">
      <c r="A20" s="77" t="s">
        <v>216</v>
      </c>
      <c r="B20" t="str">
        <f t="shared" si="2"/>
        <v>G23</v>
      </c>
      <c r="C20" s="276" t="s">
        <v>173</v>
      </c>
      <c r="D20" s="77"/>
      <c r="E20" s="277" t="str">
        <f t="shared" si="3"/>
        <v>今渡</v>
      </c>
      <c r="F20" s="278">
        <v>3</v>
      </c>
    </row>
    <row r="21" spans="1:6" ht="13.5">
      <c r="A21" s="77" t="s">
        <v>217</v>
      </c>
      <c r="B21" t="str">
        <f t="shared" si="2"/>
        <v>H21</v>
      </c>
      <c r="C21" s="272" t="s">
        <v>161</v>
      </c>
      <c r="D21" s="273"/>
      <c r="E21" s="274" t="str">
        <f t="shared" si="3"/>
        <v>郡上八幡</v>
      </c>
      <c r="F21" s="275">
        <v>1</v>
      </c>
    </row>
    <row r="22" spans="1:6" ht="13.5">
      <c r="A22" s="77" t="s">
        <v>218</v>
      </c>
      <c r="B22" t="str">
        <f t="shared" si="2"/>
        <v>H22</v>
      </c>
      <c r="C22" s="276" t="s">
        <v>161</v>
      </c>
      <c r="D22" s="77"/>
      <c r="E22" s="277" t="str">
        <f t="shared" si="3"/>
        <v>下有知</v>
      </c>
      <c r="F22" s="278">
        <v>2</v>
      </c>
    </row>
    <row r="23" spans="1:6" ht="13.5">
      <c r="A23" s="77" t="s">
        <v>219</v>
      </c>
      <c r="B23" t="str">
        <f t="shared" si="2"/>
        <v>H22</v>
      </c>
      <c r="C23" s="280" t="s">
        <v>161</v>
      </c>
      <c r="D23" s="281"/>
      <c r="E23" s="282" t="str">
        <f t="shared" si="3"/>
        <v>加茂野</v>
      </c>
      <c r="F23" s="278">
        <v>2</v>
      </c>
    </row>
    <row r="24" spans="1:6" ht="13.5">
      <c r="A24" s="77" t="s">
        <v>220</v>
      </c>
      <c r="B24" t="str">
        <f t="shared" si="2"/>
        <v>Ｉ21</v>
      </c>
      <c r="C24" s="276" t="s">
        <v>221</v>
      </c>
      <c r="D24" s="77"/>
      <c r="E24" s="277" t="str">
        <f t="shared" si="3"/>
        <v>桜ヶ丘ＦＣ</v>
      </c>
      <c r="F24" s="275">
        <v>1</v>
      </c>
    </row>
    <row r="25" spans="1:6" ht="13.5">
      <c r="A25" s="77" t="s">
        <v>222</v>
      </c>
      <c r="B25" t="str">
        <f t="shared" si="2"/>
        <v>Ｉ22</v>
      </c>
      <c r="C25" s="276" t="s">
        <v>221</v>
      </c>
      <c r="D25" s="77"/>
      <c r="E25" s="277" t="str">
        <f t="shared" si="3"/>
        <v>美濃</v>
      </c>
      <c r="F25" s="278">
        <v>2</v>
      </c>
    </row>
    <row r="26" spans="1:6" ht="13.5">
      <c r="A26" s="77" t="s">
        <v>223</v>
      </c>
      <c r="B26" t="str">
        <f t="shared" si="2"/>
        <v>Ｉ23</v>
      </c>
      <c r="C26" s="280" t="s">
        <v>221</v>
      </c>
      <c r="D26" s="281"/>
      <c r="E26" s="282" t="str">
        <f t="shared" si="3"/>
        <v>ティグレイ</v>
      </c>
      <c r="F26" s="283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H45"/>
  <sheetViews>
    <sheetView workbookViewId="0" topLeftCell="A31">
      <selection activeCell="K44" sqref="K44:AL44"/>
    </sheetView>
  </sheetViews>
  <sheetFormatPr defaultColWidth="2.50390625" defaultRowHeight="13.5"/>
  <cols>
    <col min="1" max="16384" width="2.50390625" style="78" customWidth="1"/>
  </cols>
  <sheetData>
    <row r="1" spans="3:53" ht="14.25" customHeight="1">
      <c r="C1" s="158" t="s">
        <v>224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S1" s="258">
        <v>44913</v>
      </c>
      <c r="AT1" s="258"/>
      <c r="AU1" s="258"/>
      <c r="AV1" s="258"/>
      <c r="AW1" s="258"/>
      <c r="AX1" s="258"/>
      <c r="AY1" s="258"/>
      <c r="AZ1" s="258"/>
      <c r="BA1" s="258"/>
    </row>
    <row r="2" spans="3:53" ht="13.5" customHeight="1"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S2" s="157"/>
      <c r="AT2" s="259">
        <f>'[2]リーグ３次'!H5</f>
        <v>1</v>
      </c>
      <c r="AU2" s="259"/>
      <c r="AV2" s="259"/>
      <c r="AW2" s="259"/>
      <c r="AX2" s="259"/>
      <c r="AY2" s="259"/>
      <c r="AZ2" s="259"/>
      <c r="BA2" s="267" t="s">
        <v>83</v>
      </c>
    </row>
    <row r="3" s="157" customFormat="1" ht="14.25"/>
    <row r="4" spans="27:28" s="157" customFormat="1" ht="14.25">
      <c r="AA4" s="203" t="s">
        <v>225</v>
      </c>
      <c r="AB4" s="203"/>
    </row>
    <row r="5" spans="27:28" s="157" customFormat="1" ht="14.25">
      <c r="AA5" s="204"/>
      <c r="AB5" s="204"/>
    </row>
    <row r="6" spans="11:42" s="157" customFormat="1" ht="14.25">
      <c r="K6" s="159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4"/>
    </row>
    <row r="7" spans="11:42" s="157" customFormat="1" ht="14.25">
      <c r="K7" s="161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203" t="s">
        <v>226</v>
      </c>
      <c r="AB7" s="203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6"/>
    </row>
    <row r="8" spans="11:42" s="157" customFormat="1" ht="14.25">
      <c r="K8" s="161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204"/>
      <c r="AB8" s="204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6"/>
    </row>
    <row r="9" spans="11:42" s="157" customFormat="1" ht="14.25">
      <c r="K9" s="161"/>
      <c r="L9" s="162"/>
      <c r="M9" s="162"/>
      <c r="N9" s="162"/>
      <c r="O9" s="162"/>
      <c r="P9" s="162"/>
      <c r="Q9" s="162"/>
      <c r="R9" s="159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4"/>
      <c r="AL9" s="162"/>
      <c r="AM9" s="162"/>
      <c r="AN9" s="162"/>
      <c r="AO9" s="162"/>
      <c r="AP9" s="166"/>
    </row>
    <row r="10" spans="11:42" s="157" customFormat="1" ht="14.25">
      <c r="K10" s="161"/>
      <c r="L10" s="162"/>
      <c r="M10" s="162"/>
      <c r="N10" s="162"/>
      <c r="O10" s="162"/>
      <c r="P10" s="162"/>
      <c r="Q10" s="162"/>
      <c r="R10" s="161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6"/>
      <c r="AL10" s="162"/>
      <c r="AM10" s="162"/>
      <c r="AN10" s="162"/>
      <c r="AO10" s="162"/>
      <c r="AP10" s="166"/>
    </row>
    <row r="11" spans="6:48" s="157" customFormat="1" ht="18.75">
      <c r="F11" s="159"/>
      <c r="G11" s="160"/>
      <c r="H11" s="160"/>
      <c r="I11" s="160"/>
      <c r="J11" s="163" t="s">
        <v>227</v>
      </c>
      <c r="K11" s="163"/>
      <c r="L11" s="163"/>
      <c r="M11" s="160"/>
      <c r="N11" s="160"/>
      <c r="O11" s="160"/>
      <c r="P11" s="160"/>
      <c r="Q11" s="160"/>
      <c r="R11" s="164"/>
      <c r="AK11" s="159"/>
      <c r="AL11" s="160"/>
      <c r="AM11" s="160"/>
      <c r="AN11" s="160"/>
      <c r="AO11" s="160"/>
      <c r="AP11" s="163" t="s">
        <v>228</v>
      </c>
      <c r="AQ11" s="163"/>
      <c r="AR11" s="160"/>
      <c r="AS11" s="160"/>
      <c r="AT11" s="160"/>
      <c r="AU11" s="160"/>
      <c r="AV11" s="164"/>
    </row>
    <row r="12" spans="6:48" s="157" customFormat="1" ht="18.75">
      <c r="F12" s="161"/>
      <c r="G12" s="162"/>
      <c r="H12" s="162"/>
      <c r="I12" s="162"/>
      <c r="J12" s="165"/>
      <c r="K12" s="165"/>
      <c r="L12" s="165"/>
      <c r="M12" s="162"/>
      <c r="N12" s="162"/>
      <c r="O12" s="162"/>
      <c r="P12" s="162"/>
      <c r="Q12" s="162"/>
      <c r="R12" s="166"/>
      <c r="AK12" s="161"/>
      <c r="AL12" s="162"/>
      <c r="AM12" s="162"/>
      <c r="AN12" s="162"/>
      <c r="AO12" s="162"/>
      <c r="AP12" s="165"/>
      <c r="AQ12" s="165"/>
      <c r="AR12" s="162"/>
      <c r="AS12" s="162"/>
      <c r="AT12" s="162"/>
      <c r="AU12" s="162"/>
      <c r="AV12" s="166"/>
    </row>
    <row r="13" spans="3:51" s="157" customFormat="1" ht="14.25">
      <c r="C13" s="159"/>
      <c r="D13" s="160"/>
      <c r="E13" s="163" t="s">
        <v>229</v>
      </c>
      <c r="F13" s="163"/>
      <c r="G13" s="160"/>
      <c r="H13" s="164"/>
      <c r="P13" s="159"/>
      <c r="Q13" s="160"/>
      <c r="R13" s="163" t="s">
        <v>230</v>
      </c>
      <c r="S13" s="163"/>
      <c r="T13" s="160"/>
      <c r="U13" s="164"/>
      <c r="AH13" s="159"/>
      <c r="AI13" s="160"/>
      <c r="AJ13" s="163" t="s">
        <v>231</v>
      </c>
      <c r="AK13" s="163"/>
      <c r="AL13" s="160"/>
      <c r="AM13" s="164"/>
      <c r="AT13" s="159"/>
      <c r="AU13" s="160"/>
      <c r="AV13" s="163" t="s">
        <v>232</v>
      </c>
      <c r="AW13" s="163"/>
      <c r="AX13" s="160"/>
      <c r="AY13" s="164"/>
    </row>
    <row r="14" spans="3:51" s="157" customFormat="1" ht="14.25">
      <c r="C14" s="161"/>
      <c r="D14" s="162"/>
      <c r="E14" s="165"/>
      <c r="F14" s="165"/>
      <c r="G14" s="162"/>
      <c r="H14" s="166"/>
      <c r="P14" s="161"/>
      <c r="Q14" s="162"/>
      <c r="R14" s="165"/>
      <c r="S14" s="165"/>
      <c r="T14" s="162"/>
      <c r="U14" s="166"/>
      <c r="AH14" s="161"/>
      <c r="AI14" s="162"/>
      <c r="AJ14" s="165"/>
      <c r="AK14" s="165"/>
      <c r="AL14" s="162"/>
      <c r="AM14" s="166"/>
      <c r="AT14" s="161"/>
      <c r="AU14" s="162"/>
      <c r="AV14" s="165"/>
      <c r="AW14" s="165"/>
      <c r="AX14" s="162"/>
      <c r="AY14" s="166"/>
    </row>
    <row r="15" spans="2:52" s="157" customFormat="1" ht="18.75">
      <c r="B15" s="167" t="s">
        <v>233</v>
      </c>
      <c r="C15" s="167"/>
      <c r="D15" s="162"/>
      <c r="E15" s="165"/>
      <c r="F15" s="165"/>
      <c r="G15" s="162"/>
      <c r="H15" s="167" t="s">
        <v>234</v>
      </c>
      <c r="I15" s="167"/>
      <c r="O15" s="167" t="s">
        <v>235</v>
      </c>
      <c r="P15" s="167"/>
      <c r="Q15" s="162"/>
      <c r="R15" s="165"/>
      <c r="S15" s="165"/>
      <c r="T15" s="162"/>
      <c r="U15" s="167" t="s">
        <v>236</v>
      </c>
      <c r="V15" s="167"/>
      <c r="AG15" s="167" t="s">
        <v>237</v>
      </c>
      <c r="AH15" s="167"/>
      <c r="AI15" s="162"/>
      <c r="AJ15" s="165"/>
      <c r="AK15" s="165"/>
      <c r="AL15" s="162"/>
      <c r="AM15" s="167" t="s">
        <v>238</v>
      </c>
      <c r="AN15" s="167"/>
      <c r="AS15" s="167" t="s">
        <v>239</v>
      </c>
      <c r="AT15" s="167"/>
      <c r="AU15" s="162"/>
      <c r="AV15" s="165"/>
      <c r="AW15" s="165"/>
      <c r="AX15" s="162"/>
      <c r="AY15" s="167" t="s">
        <v>240</v>
      </c>
      <c r="AZ15" s="167"/>
    </row>
    <row r="16" spans="2:52" s="157" customFormat="1" ht="14.25" customHeight="1">
      <c r="B16" s="168" t="str">
        <f>'3次リーグ組合せ'!E2</f>
        <v>コヴィーダ</v>
      </c>
      <c r="C16" s="169"/>
      <c r="H16" s="168" t="str">
        <f>'3次リーグ組合せ'!E3</f>
        <v>瀬尻</v>
      </c>
      <c r="I16" s="169"/>
      <c r="O16" s="168" t="str">
        <f>'3次リーグ組合せ'!E4</f>
        <v>大和</v>
      </c>
      <c r="P16" s="169"/>
      <c r="U16" s="168" t="str">
        <f>'3次リーグ組合せ'!E5</f>
        <v>土田</v>
      </c>
      <c r="V16" s="169"/>
      <c r="X16" s="219"/>
      <c r="AG16" s="168" t="str">
        <f>'3次リーグ組合せ'!E6</f>
        <v>武芸川</v>
      </c>
      <c r="AH16" s="169"/>
      <c r="AM16" s="168" t="str">
        <f>'3次リーグ組合せ'!E7</f>
        <v>旭ヶ丘</v>
      </c>
      <c r="AN16" s="169"/>
      <c r="AS16" s="168" t="str">
        <f>'3次リーグ組合せ'!E8</f>
        <v>金竜</v>
      </c>
      <c r="AT16" s="169"/>
      <c r="AY16" s="168" t="str">
        <f>'3次リーグ組合せ'!E9</f>
        <v>山手</v>
      </c>
      <c r="AZ16" s="169"/>
    </row>
    <row r="17" spans="2:52" s="157" customFormat="1" ht="14.25" customHeight="1">
      <c r="B17" s="170"/>
      <c r="C17" s="171"/>
      <c r="H17" s="170"/>
      <c r="I17" s="171"/>
      <c r="O17" s="170"/>
      <c r="P17" s="171"/>
      <c r="U17" s="170"/>
      <c r="V17" s="171"/>
      <c r="AG17" s="170"/>
      <c r="AH17" s="171"/>
      <c r="AM17" s="170"/>
      <c r="AN17" s="171"/>
      <c r="AS17" s="170"/>
      <c r="AT17" s="171"/>
      <c r="AY17" s="170"/>
      <c r="AZ17" s="171"/>
    </row>
    <row r="18" spans="2:52" s="157" customFormat="1" ht="14.25" customHeight="1">
      <c r="B18" s="170"/>
      <c r="C18" s="171"/>
      <c r="H18" s="170"/>
      <c r="I18" s="171"/>
      <c r="O18" s="170"/>
      <c r="P18" s="171"/>
      <c r="U18" s="170"/>
      <c r="V18" s="171"/>
      <c r="AG18" s="170"/>
      <c r="AH18" s="171"/>
      <c r="AM18" s="170"/>
      <c r="AN18" s="171"/>
      <c r="AS18" s="170"/>
      <c r="AT18" s="171"/>
      <c r="AY18" s="170"/>
      <c r="AZ18" s="171"/>
    </row>
    <row r="19" spans="2:52" s="157" customFormat="1" ht="14.25" customHeight="1">
      <c r="B19" s="170"/>
      <c r="C19" s="171"/>
      <c r="H19" s="170"/>
      <c r="I19" s="171"/>
      <c r="O19" s="170"/>
      <c r="P19" s="171"/>
      <c r="U19" s="170"/>
      <c r="V19" s="171"/>
      <c r="AG19" s="170"/>
      <c r="AH19" s="171"/>
      <c r="AM19" s="170"/>
      <c r="AN19" s="171"/>
      <c r="AS19" s="170"/>
      <c r="AT19" s="171"/>
      <c r="AY19" s="170"/>
      <c r="AZ19" s="171"/>
    </row>
    <row r="20" spans="2:52" s="157" customFormat="1" ht="14.25" customHeight="1">
      <c r="B20" s="170"/>
      <c r="C20" s="171"/>
      <c r="H20" s="170"/>
      <c r="I20" s="171"/>
      <c r="O20" s="170"/>
      <c r="P20" s="171"/>
      <c r="T20" s="220"/>
      <c r="U20" s="170"/>
      <c r="V20" s="171"/>
      <c r="AG20" s="170"/>
      <c r="AH20" s="171"/>
      <c r="AM20" s="170"/>
      <c r="AN20" s="171"/>
      <c r="AS20" s="170"/>
      <c r="AT20" s="171"/>
      <c r="AY20" s="170"/>
      <c r="AZ20" s="171"/>
    </row>
    <row r="21" spans="2:52" s="157" customFormat="1" ht="14.25" customHeight="1">
      <c r="B21" s="172"/>
      <c r="C21" s="173"/>
      <c r="H21" s="172"/>
      <c r="I21" s="173"/>
      <c r="K21" s="203" t="s">
        <v>241</v>
      </c>
      <c r="L21" s="203"/>
      <c r="O21" s="172"/>
      <c r="P21" s="173"/>
      <c r="U21" s="172"/>
      <c r="V21" s="173"/>
      <c r="AG21" s="172"/>
      <c r="AH21" s="173"/>
      <c r="AM21" s="172"/>
      <c r="AN21" s="173"/>
      <c r="AP21" s="203" t="s">
        <v>242</v>
      </c>
      <c r="AQ21" s="203"/>
      <c r="AS21" s="172"/>
      <c r="AT21" s="173"/>
      <c r="AY21" s="172"/>
      <c r="AZ21" s="173"/>
    </row>
    <row r="22" spans="6:49" s="157" customFormat="1" ht="14.25">
      <c r="F22" s="174"/>
      <c r="G22" s="175"/>
      <c r="H22" s="175"/>
      <c r="I22" s="175"/>
      <c r="J22" s="175"/>
      <c r="K22" s="204"/>
      <c r="L22" s="204"/>
      <c r="M22" s="175"/>
      <c r="N22" s="175"/>
      <c r="O22" s="175"/>
      <c r="P22" s="175"/>
      <c r="Q22" s="175"/>
      <c r="R22" s="175"/>
      <c r="S22" s="161"/>
      <c r="AJ22" s="166"/>
      <c r="AK22" s="174"/>
      <c r="AL22" s="175"/>
      <c r="AM22" s="175"/>
      <c r="AN22" s="175"/>
      <c r="AO22" s="175"/>
      <c r="AP22" s="204"/>
      <c r="AQ22" s="204"/>
      <c r="AR22" s="175"/>
      <c r="AS22" s="175"/>
      <c r="AT22" s="175"/>
      <c r="AU22" s="175"/>
      <c r="AV22" s="260"/>
      <c r="AW22" s="161"/>
    </row>
    <row r="23" spans="2:53" s="157" customFormat="1" ht="33.75" customHeight="1"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20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235" t="s">
        <v>243</v>
      </c>
      <c r="AB23" s="23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59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</row>
    <row r="24" spans="2:60" s="157" customFormat="1" ht="33.7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62"/>
      <c r="BH24" s="270"/>
    </row>
    <row r="25" spans="2:57" s="157" customFormat="1" ht="33.75" customHeight="1">
      <c r="B25" s="177" t="s">
        <v>146</v>
      </c>
      <c r="C25" s="178"/>
      <c r="D25" s="178"/>
      <c r="E25" s="178"/>
      <c r="F25" s="178"/>
      <c r="G25" s="177" t="s">
        <v>147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7" t="s">
        <v>148</v>
      </c>
      <c r="AA25" s="178"/>
      <c r="AB25" s="178"/>
      <c r="AC25" s="178"/>
      <c r="AD25" s="236"/>
      <c r="AE25" s="177" t="s">
        <v>147</v>
      </c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7" t="s">
        <v>148</v>
      </c>
      <c r="AX25" s="178"/>
      <c r="AY25" s="178"/>
      <c r="AZ25" s="178"/>
      <c r="BA25" s="236"/>
      <c r="BE25" s="162"/>
    </row>
    <row r="26" spans="2:58" s="157" customFormat="1" ht="33.75" customHeight="1">
      <c r="B26" s="179">
        <v>0.4166666666666667</v>
      </c>
      <c r="C26" s="180"/>
      <c r="D26" s="180"/>
      <c r="E26" s="180"/>
      <c r="F26" s="181"/>
      <c r="G26" s="182" t="s">
        <v>229</v>
      </c>
      <c r="H26" s="183" t="str">
        <f>B16</f>
        <v>コヴィーダ</v>
      </c>
      <c r="I26" s="183"/>
      <c r="J26" s="183"/>
      <c r="K26" s="183"/>
      <c r="L26" s="183"/>
      <c r="M26" s="183"/>
      <c r="N26" s="206"/>
      <c r="O26" s="183"/>
      <c r="P26" s="183"/>
      <c r="Q26" s="426" t="s">
        <v>149</v>
      </c>
      <c r="R26" s="183"/>
      <c r="S26" s="183"/>
      <c r="T26" s="222"/>
      <c r="U26" s="223" t="str">
        <f>H16</f>
        <v>瀬尻</v>
      </c>
      <c r="V26" s="223"/>
      <c r="W26" s="223"/>
      <c r="X26" s="223"/>
      <c r="Y26" s="237"/>
      <c r="Z26" s="238" t="s">
        <v>231</v>
      </c>
      <c r="AA26" s="238"/>
      <c r="AB26" s="238"/>
      <c r="AC26" s="238"/>
      <c r="AD26" s="239"/>
      <c r="AE26" s="182" t="s">
        <v>230</v>
      </c>
      <c r="AF26" s="183" t="str">
        <f>O16</f>
        <v>大和</v>
      </c>
      <c r="AG26" s="183"/>
      <c r="AH26" s="183"/>
      <c r="AI26" s="183"/>
      <c r="AJ26" s="183"/>
      <c r="AK26" s="206"/>
      <c r="AL26" s="183"/>
      <c r="AM26" s="183"/>
      <c r="AN26" s="426" t="s">
        <v>149</v>
      </c>
      <c r="AO26" s="183"/>
      <c r="AP26" s="183"/>
      <c r="AQ26" s="261"/>
      <c r="AR26" s="223" t="str">
        <f>U16</f>
        <v>土田</v>
      </c>
      <c r="AS26" s="223"/>
      <c r="AT26" s="223"/>
      <c r="AU26" s="223"/>
      <c r="AV26" s="237"/>
      <c r="AW26" s="238" t="s">
        <v>232</v>
      </c>
      <c r="AX26" s="238"/>
      <c r="AY26" s="238"/>
      <c r="AZ26" s="238"/>
      <c r="BA26" s="239"/>
      <c r="BE26" s="162"/>
      <c r="BF26" s="162"/>
    </row>
    <row r="27" spans="2:53" s="157" customFormat="1" ht="33.75" customHeight="1">
      <c r="B27" s="184">
        <f>B26+"０：5０"</f>
        <v>0.4513888888888889</v>
      </c>
      <c r="C27" s="185"/>
      <c r="D27" s="185"/>
      <c r="E27" s="185"/>
      <c r="F27" s="186"/>
      <c r="G27" s="187" t="s">
        <v>231</v>
      </c>
      <c r="H27" s="188" t="str">
        <f>AG16</f>
        <v>武芸川</v>
      </c>
      <c r="I27" s="188"/>
      <c r="J27" s="188"/>
      <c r="K27" s="188"/>
      <c r="L27" s="188"/>
      <c r="M27" s="188"/>
      <c r="N27" s="207"/>
      <c r="O27" s="188"/>
      <c r="P27" s="188"/>
      <c r="Q27" s="427" t="s">
        <v>149</v>
      </c>
      <c r="R27" s="188"/>
      <c r="S27" s="188"/>
      <c r="T27" s="207"/>
      <c r="U27" s="188" t="str">
        <f>AM16</f>
        <v>旭ヶ丘</v>
      </c>
      <c r="V27" s="188"/>
      <c r="W27" s="188"/>
      <c r="X27" s="188"/>
      <c r="Y27" s="240"/>
      <c r="Z27" s="241" t="s">
        <v>229</v>
      </c>
      <c r="AA27" s="241"/>
      <c r="AB27" s="241"/>
      <c r="AC27" s="241"/>
      <c r="AD27" s="242"/>
      <c r="AE27" s="187" t="s">
        <v>232</v>
      </c>
      <c r="AF27" s="188" t="str">
        <f>AS16</f>
        <v>金竜</v>
      </c>
      <c r="AG27" s="188"/>
      <c r="AH27" s="188"/>
      <c r="AI27" s="188"/>
      <c r="AJ27" s="188"/>
      <c r="AK27" s="207"/>
      <c r="AL27" s="188"/>
      <c r="AM27" s="188"/>
      <c r="AN27" s="427" t="s">
        <v>149</v>
      </c>
      <c r="AO27" s="188"/>
      <c r="AP27" s="188"/>
      <c r="AQ27" s="207"/>
      <c r="AR27" s="188" t="str">
        <f>AY16</f>
        <v>山手</v>
      </c>
      <c r="AS27" s="188"/>
      <c r="AT27" s="188"/>
      <c r="AU27" s="188"/>
      <c r="AV27" s="240"/>
      <c r="AW27" s="241" t="s">
        <v>230</v>
      </c>
      <c r="AX27" s="241"/>
      <c r="AY27" s="241"/>
      <c r="AZ27" s="241"/>
      <c r="BA27" s="242"/>
    </row>
    <row r="28" spans="2:53" s="157" customFormat="1" ht="33.75" customHeight="1">
      <c r="B28" s="184">
        <f>B27+"０：7０"</f>
        <v>0.5</v>
      </c>
      <c r="C28" s="185"/>
      <c r="D28" s="185"/>
      <c r="E28" s="185"/>
      <c r="F28" s="186"/>
      <c r="G28" s="182" t="s">
        <v>227</v>
      </c>
      <c r="H28" s="188" t="s">
        <v>244</v>
      </c>
      <c r="I28" s="188"/>
      <c r="J28" s="188"/>
      <c r="K28" s="188"/>
      <c r="L28" s="188"/>
      <c r="M28" s="188"/>
      <c r="N28" s="207"/>
      <c r="O28" s="188"/>
      <c r="P28" s="188"/>
      <c r="Q28" s="426" t="s">
        <v>149</v>
      </c>
      <c r="R28" s="188"/>
      <c r="S28" s="188"/>
      <c r="T28" s="207"/>
      <c r="U28" s="188" t="s">
        <v>245</v>
      </c>
      <c r="V28" s="188"/>
      <c r="W28" s="188"/>
      <c r="X28" s="188"/>
      <c r="Y28" s="240"/>
      <c r="Z28" s="243" t="s">
        <v>246</v>
      </c>
      <c r="AA28" s="243"/>
      <c r="AB28" s="243"/>
      <c r="AC28" s="243"/>
      <c r="AD28" s="244"/>
      <c r="AE28" s="182" t="s">
        <v>228</v>
      </c>
      <c r="AF28" s="188" t="s">
        <v>247</v>
      </c>
      <c r="AG28" s="188"/>
      <c r="AH28" s="188"/>
      <c r="AI28" s="188"/>
      <c r="AJ28" s="188"/>
      <c r="AK28" s="207"/>
      <c r="AL28" s="188"/>
      <c r="AM28" s="188"/>
      <c r="AN28" s="426" t="s">
        <v>149</v>
      </c>
      <c r="AO28" s="188"/>
      <c r="AP28" s="188"/>
      <c r="AQ28" s="207"/>
      <c r="AR28" s="188" t="s">
        <v>248</v>
      </c>
      <c r="AS28" s="188"/>
      <c r="AT28" s="188"/>
      <c r="AU28" s="188"/>
      <c r="AV28" s="240"/>
      <c r="AW28" s="243" t="s">
        <v>249</v>
      </c>
      <c r="AX28" s="243"/>
      <c r="AY28" s="243"/>
      <c r="AZ28" s="243"/>
      <c r="BA28" s="244"/>
    </row>
    <row r="29" spans="2:53" ht="33.75" customHeight="1">
      <c r="B29" s="184">
        <f>B28+"０：5０"</f>
        <v>0.5347222222222222</v>
      </c>
      <c r="C29" s="185"/>
      <c r="D29" s="185"/>
      <c r="E29" s="185"/>
      <c r="F29" s="186"/>
      <c r="G29" s="187" t="s">
        <v>241</v>
      </c>
      <c r="H29" s="188" t="s">
        <v>250</v>
      </c>
      <c r="I29" s="188"/>
      <c r="J29" s="188"/>
      <c r="K29" s="188"/>
      <c r="L29" s="188"/>
      <c r="M29" s="188"/>
      <c r="N29" s="208"/>
      <c r="O29" s="188"/>
      <c r="P29" s="188"/>
      <c r="Q29" s="428" t="s">
        <v>149</v>
      </c>
      <c r="R29" s="226"/>
      <c r="S29" s="226"/>
      <c r="T29" s="207"/>
      <c r="U29" s="226" t="s">
        <v>251</v>
      </c>
      <c r="V29" s="226"/>
      <c r="W29" s="226"/>
      <c r="X29" s="226"/>
      <c r="Y29" s="245"/>
      <c r="Z29" s="241" t="s">
        <v>252</v>
      </c>
      <c r="AA29" s="241"/>
      <c r="AB29" s="241"/>
      <c r="AC29" s="241"/>
      <c r="AD29" s="242"/>
      <c r="AE29" s="246" t="s">
        <v>242</v>
      </c>
      <c r="AF29" s="188" t="s">
        <v>253</v>
      </c>
      <c r="AG29" s="188"/>
      <c r="AH29" s="188"/>
      <c r="AI29" s="188"/>
      <c r="AJ29" s="188"/>
      <c r="AK29" s="207"/>
      <c r="AL29" s="188"/>
      <c r="AM29" s="188"/>
      <c r="AN29" s="427" t="s">
        <v>149</v>
      </c>
      <c r="AO29" s="188"/>
      <c r="AP29" s="188"/>
      <c r="AQ29" s="207"/>
      <c r="AR29" s="188" t="s">
        <v>254</v>
      </c>
      <c r="AS29" s="188"/>
      <c r="AT29" s="188"/>
      <c r="AU29" s="188"/>
      <c r="AV29" s="240"/>
      <c r="AW29" s="241" t="s">
        <v>255</v>
      </c>
      <c r="AX29" s="241"/>
      <c r="AY29" s="241"/>
      <c r="AZ29" s="241"/>
      <c r="BA29" s="242"/>
    </row>
    <row r="30" spans="2:54" ht="33.75" customHeight="1">
      <c r="B30" s="184">
        <f>B29+"０：5０"</f>
        <v>0.5694444444444444</v>
      </c>
      <c r="C30" s="185"/>
      <c r="D30" s="185"/>
      <c r="E30" s="185"/>
      <c r="F30" s="186"/>
      <c r="G30" s="189" t="s">
        <v>226</v>
      </c>
      <c r="H30" s="188" t="s">
        <v>256</v>
      </c>
      <c r="I30" s="188"/>
      <c r="J30" s="188"/>
      <c r="K30" s="188"/>
      <c r="L30" s="188"/>
      <c r="M30" s="188"/>
      <c r="N30" s="209"/>
      <c r="O30" s="210"/>
      <c r="P30" s="210"/>
      <c r="Q30" s="209"/>
      <c r="R30" s="210"/>
      <c r="S30" s="210"/>
      <c r="T30" s="227"/>
      <c r="U30" s="188" t="s">
        <v>257</v>
      </c>
      <c r="V30" s="188"/>
      <c r="W30" s="188"/>
      <c r="X30" s="188"/>
      <c r="Y30" s="240"/>
      <c r="Z30" s="247" t="s">
        <v>258</v>
      </c>
      <c r="AA30" s="188"/>
      <c r="AB30" s="188"/>
      <c r="AC30" s="188"/>
      <c r="AD30" s="240"/>
      <c r="AE30" s="218" t="s">
        <v>225</v>
      </c>
      <c r="AF30" s="193" t="s">
        <v>259</v>
      </c>
      <c r="AG30" s="193"/>
      <c r="AH30" s="193"/>
      <c r="AI30" s="193"/>
      <c r="AJ30" s="193"/>
      <c r="AK30" s="197"/>
      <c r="AL30" s="255"/>
      <c r="AM30" s="255"/>
      <c r="AN30" s="156"/>
      <c r="AO30" s="257"/>
      <c r="AP30" s="257"/>
      <c r="AR30" s="193" t="s">
        <v>260</v>
      </c>
      <c r="AS30" s="193"/>
      <c r="AT30" s="193"/>
      <c r="AU30" s="193"/>
      <c r="AV30" s="262"/>
      <c r="AW30" s="193" t="s">
        <v>258</v>
      </c>
      <c r="AX30" s="193"/>
      <c r="AY30" s="193"/>
      <c r="AZ30" s="193"/>
      <c r="BA30" s="193"/>
      <c r="BB30" s="268"/>
    </row>
    <row r="31" spans="2:53" ht="33" customHeight="1">
      <c r="B31" s="190">
        <f>B30+"０：5０"</f>
        <v>0.6041666666666666</v>
      </c>
      <c r="C31" s="191"/>
      <c r="D31" s="191"/>
      <c r="E31" s="191"/>
      <c r="F31" s="192"/>
      <c r="G31" s="193" t="s">
        <v>243</v>
      </c>
      <c r="H31" s="194" t="s">
        <v>261</v>
      </c>
      <c r="I31" s="211"/>
      <c r="J31" s="211"/>
      <c r="K31" s="211"/>
      <c r="L31" s="211"/>
      <c r="M31" s="211"/>
      <c r="N31" s="212"/>
      <c r="O31" s="213"/>
      <c r="P31" s="213"/>
      <c r="Q31" s="212"/>
      <c r="R31" s="213"/>
      <c r="S31" s="213"/>
      <c r="T31" s="228"/>
      <c r="U31" s="193" t="s">
        <v>262</v>
      </c>
      <c r="V31" s="193"/>
      <c r="W31" s="193"/>
      <c r="X31" s="193"/>
      <c r="Y31" s="193"/>
      <c r="Z31" s="248" t="s">
        <v>258</v>
      </c>
      <c r="AA31" s="249"/>
      <c r="AB31" s="249"/>
      <c r="AC31" s="249"/>
      <c r="AD31" s="250"/>
      <c r="AE31" s="251"/>
      <c r="AF31" s="252"/>
      <c r="AG31" s="252"/>
      <c r="AH31" s="252"/>
      <c r="AI31" s="252"/>
      <c r="AJ31" s="252"/>
      <c r="AK31" s="256"/>
      <c r="AL31" s="257"/>
      <c r="AM31" s="257"/>
      <c r="AN31" s="256"/>
      <c r="AO31" s="252"/>
      <c r="AP31" s="252"/>
      <c r="AQ31" s="263"/>
      <c r="AR31" s="264"/>
      <c r="AS31" s="264"/>
      <c r="AT31" s="264"/>
      <c r="AU31" s="264"/>
      <c r="AV31" s="265"/>
      <c r="AW31" s="269"/>
      <c r="AX31" s="264"/>
      <c r="AY31" s="264"/>
      <c r="AZ31" s="264"/>
      <c r="BA31" s="265"/>
    </row>
    <row r="32" spans="2:53" ht="24">
      <c r="B32" s="195"/>
      <c r="C32" s="195"/>
      <c r="D32" s="195"/>
      <c r="E32" s="195"/>
      <c r="F32" s="195"/>
      <c r="G32" s="195"/>
      <c r="H32" s="196"/>
      <c r="I32" s="196"/>
      <c r="J32" s="195"/>
      <c r="K32" s="195"/>
      <c r="L32" s="195"/>
      <c r="M32" s="196"/>
      <c r="N32" s="196"/>
      <c r="O32" s="196"/>
      <c r="P32" s="196"/>
      <c r="Q32" s="196"/>
      <c r="R32" s="196"/>
      <c r="S32" s="195"/>
      <c r="T32" s="195"/>
      <c r="U32" s="195"/>
      <c r="V32" s="195"/>
      <c r="W32" s="195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</row>
    <row r="33" spans="7:41" ht="24">
      <c r="G33" s="197" t="s">
        <v>263</v>
      </c>
      <c r="H33" s="197"/>
      <c r="I33" s="197"/>
      <c r="M33" s="197"/>
      <c r="N33" s="197"/>
      <c r="O33" s="197"/>
      <c r="P33" s="197"/>
      <c r="Q33" s="197"/>
      <c r="R33" s="197"/>
      <c r="V33" s="197" t="s">
        <v>264</v>
      </c>
      <c r="X33" s="156"/>
      <c r="Y33" s="156"/>
      <c r="Z33" s="156"/>
      <c r="AA33" s="156"/>
      <c r="AB33" s="156"/>
      <c r="AC33" s="156"/>
      <c r="AD33" s="156"/>
      <c r="AE33" s="156"/>
      <c r="AF33" s="156"/>
      <c r="AH33" s="156"/>
      <c r="AI33" s="156"/>
      <c r="AJ33" s="156"/>
      <c r="AK33" s="197" t="s">
        <v>265</v>
      </c>
      <c r="AL33" s="156"/>
      <c r="AM33" s="156"/>
      <c r="AN33" s="156"/>
      <c r="AO33" s="156"/>
    </row>
    <row r="34" spans="8:41" ht="24">
      <c r="H34" s="197"/>
      <c r="I34" s="197"/>
      <c r="M34" s="197"/>
      <c r="N34" s="197"/>
      <c r="O34" s="197"/>
      <c r="P34" s="197"/>
      <c r="Q34" s="197"/>
      <c r="R34" s="197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</row>
    <row r="35" spans="24:41" ht="17.25"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</row>
    <row r="36" spans="6:59" ht="17.25">
      <c r="F36" s="198" t="s">
        <v>99</v>
      </c>
      <c r="G36" s="199" t="s">
        <v>146</v>
      </c>
      <c r="H36" s="199"/>
      <c r="I36" s="199"/>
      <c r="J36" s="198"/>
      <c r="K36" s="214" t="s">
        <v>266</v>
      </c>
      <c r="L36" s="214"/>
      <c r="M36" s="214"/>
      <c r="N36" s="214"/>
      <c r="O36" s="214"/>
      <c r="P36" s="215" t="s">
        <v>267</v>
      </c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198"/>
      <c r="AD36" s="214" t="s">
        <v>268</v>
      </c>
      <c r="AE36" s="214"/>
      <c r="AF36" s="214"/>
      <c r="AG36" s="214"/>
      <c r="AH36" s="214"/>
      <c r="AI36" s="214"/>
      <c r="AJ36" s="214" t="s">
        <v>269</v>
      </c>
      <c r="AK36" s="214"/>
      <c r="AL36" s="214"/>
      <c r="AM36" s="214"/>
      <c r="AN36" s="214"/>
      <c r="AO36" s="214"/>
      <c r="AP36" s="214"/>
      <c r="AQ36" s="214" t="s">
        <v>270</v>
      </c>
      <c r="AR36" s="214"/>
      <c r="AS36" s="214"/>
      <c r="AT36" s="214"/>
      <c r="AU36" s="214"/>
      <c r="AV36" s="214"/>
      <c r="AW36" s="214"/>
      <c r="AY36" s="156"/>
      <c r="AZ36" s="156"/>
      <c r="BA36" s="156"/>
      <c r="BB36" s="156"/>
      <c r="BC36" s="156"/>
      <c r="BD36" s="156"/>
      <c r="BE36" s="156"/>
      <c r="BF36" s="156"/>
      <c r="BG36" s="156"/>
    </row>
    <row r="37" spans="6:59" ht="17.25">
      <c r="F37" s="198" t="s">
        <v>99</v>
      </c>
      <c r="G37" s="200" t="s">
        <v>271</v>
      </c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30" t="s">
        <v>99</v>
      </c>
      <c r="T37" s="231" t="s">
        <v>272</v>
      </c>
      <c r="U37" s="231"/>
      <c r="V37" s="231"/>
      <c r="W37" s="231"/>
      <c r="X37" s="231"/>
      <c r="Y37" s="231"/>
      <c r="Z37" s="198"/>
      <c r="AA37" s="199"/>
      <c r="AB37" s="199"/>
      <c r="AC37" s="198"/>
      <c r="AD37" s="198"/>
      <c r="AE37" s="198"/>
      <c r="AF37" s="198"/>
      <c r="AI37" s="198"/>
      <c r="AJ37" s="199"/>
      <c r="AM37" s="198"/>
      <c r="AN37" s="198"/>
      <c r="AO37" s="198"/>
      <c r="AP37" s="78" t="s">
        <v>273</v>
      </c>
      <c r="AR37" s="198"/>
      <c r="AS37" s="198"/>
      <c r="AT37" s="198"/>
      <c r="AY37" s="156"/>
      <c r="AZ37" s="156"/>
      <c r="BA37" s="156"/>
      <c r="BB37" s="156"/>
      <c r="BC37" s="156"/>
      <c r="BD37" s="156"/>
      <c r="BE37" s="156"/>
      <c r="BF37" s="156"/>
      <c r="BG37" s="156"/>
    </row>
    <row r="38" spans="6:59" ht="17.25">
      <c r="F38" s="198" t="s">
        <v>99</v>
      </c>
      <c r="G38" s="199" t="s">
        <v>274</v>
      </c>
      <c r="L38" s="199" t="s">
        <v>275</v>
      </c>
      <c r="U38" s="199"/>
      <c r="W38" s="232" t="s">
        <v>276</v>
      </c>
      <c r="X38" s="232"/>
      <c r="Y38" s="232"/>
      <c r="Z38" s="232"/>
      <c r="AA38" s="232"/>
      <c r="AB38" s="231" t="s">
        <v>277</v>
      </c>
      <c r="AC38" s="231"/>
      <c r="AD38" s="231"/>
      <c r="AE38" s="231"/>
      <c r="AF38" s="231"/>
      <c r="AG38" s="231"/>
      <c r="AH38" s="231"/>
      <c r="AI38" s="231"/>
      <c r="AJ38" s="199"/>
      <c r="AM38" s="198"/>
      <c r="AO38" s="198"/>
      <c r="AP38" s="78" t="s">
        <v>263</v>
      </c>
      <c r="AR38" s="198"/>
      <c r="AS38" s="78" t="s">
        <v>278</v>
      </c>
      <c r="AT38" s="198"/>
      <c r="AU38" s="198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</row>
    <row r="39" spans="7:59" ht="17.25">
      <c r="G39" s="201"/>
      <c r="AA39" s="201"/>
      <c r="AB39" s="201"/>
      <c r="AC39" s="199"/>
      <c r="AD39" s="198"/>
      <c r="AE39" s="198"/>
      <c r="AF39" s="198"/>
      <c r="AG39" s="198"/>
      <c r="AH39" s="198"/>
      <c r="AI39" s="198"/>
      <c r="AJ39" s="198"/>
      <c r="AM39" s="198"/>
      <c r="AO39" s="198"/>
      <c r="AP39" s="78" t="s">
        <v>264</v>
      </c>
      <c r="AR39" s="198"/>
      <c r="AS39" s="78" t="s">
        <v>279</v>
      </c>
      <c r="AT39" s="199"/>
      <c r="AU39" s="198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</row>
    <row r="40" spans="14:59" ht="17.25"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M40" s="201"/>
      <c r="AO40" s="199"/>
      <c r="AP40" s="78" t="s">
        <v>265</v>
      </c>
      <c r="AR40" s="201"/>
      <c r="AS40" s="78" t="s">
        <v>280</v>
      </c>
      <c r="AT40" s="199"/>
      <c r="AU40" s="198"/>
      <c r="AW40" s="198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</row>
    <row r="41" spans="6:59" ht="18.75">
      <c r="F41" s="198"/>
      <c r="G41" s="199"/>
      <c r="H41" s="202"/>
      <c r="I41" s="216"/>
      <c r="J41" s="216"/>
      <c r="K41" s="216"/>
      <c r="L41" s="216"/>
      <c r="M41" s="216"/>
      <c r="N41" s="216"/>
      <c r="O41" s="216"/>
      <c r="P41" s="216"/>
      <c r="Q41" s="233"/>
      <c r="R41" s="233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16"/>
      <c r="AJ41" s="216"/>
      <c r="AK41" s="233"/>
      <c r="AL41" s="233"/>
      <c r="AM41" s="156"/>
      <c r="AN41" s="156"/>
      <c r="AO41" s="156"/>
      <c r="AP41" s="156"/>
      <c r="AQ41" s="156"/>
      <c r="AR41" s="266"/>
      <c r="AS41" s="150"/>
      <c r="AT41" s="150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</row>
    <row r="42" spans="8:50" ht="18.75">
      <c r="H42" s="202" t="s">
        <v>281</v>
      </c>
      <c r="I42" s="217" t="s">
        <v>282</v>
      </c>
      <c r="J42" s="216"/>
      <c r="K42" s="216"/>
      <c r="L42" s="216"/>
      <c r="M42" s="216"/>
      <c r="N42" s="216"/>
      <c r="O42" s="216"/>
      <c r="P42" s="216"/>
      <c r="Q42" s="233"/>
      <c r="R42" s="233"/>
      <c r="S42" s="234" t="s">
        <v>283</v>
      </c>
      <c r="T42" s="234"/>
      <c r="U42" s="234"/>
      <c r="V42" s="234"/>
      <c r="W42" s="234"/>
      <c r="X42" s="234"/>
      <c r="Y42" s="234"/>
      <c r="Z42" s="234"/>
      <c r="AA42" s="234"/>
      <c r="AB42" s="253"/>
      <c r="AC42" s="254" t="s">
        <v>284</v>
      </c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</row>
    <row r="43" spans="35:50" ht="17.25">
      <c r="AI43" s="152"/>
      <c r="AJ43" s="150"/>
      <c r="AK43" s="150"/>
      <c r="AL43" s="150"/>
      <c r="AM43" s="150"/>
      <c r="AN43" s="150"/>
      <c r="AO43" s="150"/>
      <c r="AP43" s="150"/>
      <c r="AT43" s="156"/>
      <c r="AU43" s="156"/>
      <c r="AV43" s="156"/>
      <c r="AW43" s="156"/>
      <c r="AX43" s="156"/>
    </row>
    <row r="44" spans="11:38" ht="14.25">
      <c r="K44" s="218" t="s">
        <v>285</v>
      </c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</row>
    <row r="45" ht="13.5">
      <c r="AI45" s="152"/>
    </row>
  </sheetData>
  <sheetProtection/>
  <mergeCells count="113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AA23:AB23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B31:F31"/>
    <mergeCell ref="H31:M31"/>
    <mergeCell ref="O31:P31"/>
    <mergeCell ref="R31:S31"/>
    <mergeCell ref="U31:Y31"/>
    <mergeCell ref="Z31:AD31"/>
    <mergeCell ref="AF31:AJ31"/>
    <mergeCell ref="AL31:AM31"/>
    <mergeCell ref="AO31:AP31"/>
    <mergeCell ref="AR31:AV31"/>
    <mergeCell ref="AW31:BA31"/>
    <mergeCell ref="K36:O36"/>
    <mergeCell ref="P36:AB36"/>
    <mergeCell ref="AD36:AI36"/>
    <mergeCell ref="AJ36:AP36"/>
    <mergeCell ref="AQ36:AW36"/>
    <mergeCell ref="G37:R37"/>
    <mergeCell ref="T37:Y37"/>
    <mergeCell ref="W38:AA38"/>
    <mergeCell ref="AB38:AI38"/>
    <mergeCell ref="S41:AH41"/>
    <mergeCell ref="S42:AA42"/>
    <mergeCell ref="K44:AL44"/>
    <mergeCell ref="B16:C21"/>
    <mergeCell ref="H16:I21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AA4:AB5"/>
    <mergeCell ref="AA7:AB8"/>
    <mergeCell ref="J11:K12"/>
    <mergeCell ref="AP11:AQ12"/>
    <mergeCell ref="C1:AQ2"/>
    <mergeCell ref="K21:L22"/>
    <mergeCell ref="AP21:AQ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workbookViewId="0" topLeftCell="A1">
      <selection activeCell="AD24" sqref="AD24"/>
    </sheetView>
  </sheetViews>
  <sheetFormatPr defaultColWidth="2.50390625" defaultRowHeight="13.5"/>
  <cols>
    <col min="1" max="7" width="2.50390625" style="78" customWidth="1"/>
    <col min="8" max="44" width="4.25390625" style="78" customWidth="1"/>
    <col min="45" max="47" width="2.50390625" style="78" customWidth="1"/>
    <col min="48" max="16384" width="2.50390625" style="78" customWidth="1"/>
  </cols>
  <sheetData>
    <row r="1" spans="5:34" ht="24" customHeight="1">
      <c r="E1" s="79" t="s">
        <v>286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5:38" ht="13.5" customHeight="1"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43"/>
      <c r="AJ2" s="78" t="s">
        <v>74</v>
      </c>
      <c r="AK2" s="144"/>
      <c r="AL2" s="144"/>
    </row>
    <row r="3" spans="2:40" ht="14.25">
      <c r="B3" s="81"/>
      <c r="C3" s="81"/>
      <c r="D3" s="82" t="s">
        <v>76</v>
      </c>
      <c r="E3" s="82"/>
      <c r="F3" s="82"/>
      <c r="G3" s="82"/>
      <c r="AG3" s="96"/>
      <c r="AH3" s="96"/>
      <c r="AI3" s="145"/>
      <c r="AJ3" s="96"/>
      <c r="AK3" s="145"/>
      <c r="AL3" s="145"/>
      <c r="AN3" s="144"/>
    </row>
    <row r="4" spans="2:37" ht="14.25">
      <c r="B4" s="81"/>
      <c r="C4" s="81"/>
      <c r="D4" s="81"/>
      <c r="E4" s="83"/>
      <c r="F4" s="83"/>
      <c r="G4" s="83"/>
      <c r="H4" s="84" t="s">
        <v>201</v>
      </c>
      <c r="I4" s="99"/>
      <c r="J4" s="99"/>
      <c r="K4" s="99"/>
      <c r="L4" s="99"/>
      <c r="M4" s="99"/>
      <c r="N4" s="99"/>
      <c r="O4" s="100"/>
      <c r="P4" s="84" t="s">
        <v>165</v>
      </c>
      <c r="Q4" s="99"/>
      <c r="R4" s="99"/>
      <c r="S4" s="100"/>
      <c r="T4" s="84" t="s">
        <v>169</v>
      </c>
      <c r="U4" s="99"/>
      <c r="V4" s="99"/>
      <c r="W4" s="100"/>
      <c r="X4" s="84" t="s">
        <v>173</v>
      </c>
      <c r="Y4" s="99"/>
      <c r="Z4" s="99"/>
      <c r="AA4" s="84" t="s">
        <v>161</v>
      </c>
      <c r="AB4" s="99"/>
      <c r="AC4" s="99"/>
      <c r="AD4" s="84" t="s">
        <v>287</v>
      </c>
      <c r="AE4" s="99"/>
      <c r="AF4" s="100"/>
      <c r="AG4" s="96"/>
      <c r="AH4" s="96"/>
      <c r="AI4" s="96"/>
      <c r="AJ4" s="146"/>
      <c r="AK4" s="78" t="s">
        <v>85</v>
      </c>
    </row>
    <row r="5" spans="3:37" ht="13.5" customHeight="1">
      <c r="C5" s="85" t="s">
        <v>86</v>
      </c>
      <c r="D5" s="85"/>
      <c r="E5" s="85"/>
      <c r="F5" s="85"/>
      <c r="G5" s="85"/>
      <c r="H5" s="86">
        <v>1</v>
      </c>
      <c r="I5" s="101"/>
      <c r="J5" s="101"/>
      <c r="K5" s="101"/>
      <c r="L5" s="101"/>
      <c r="M5" s="101"/>
      <c r="N5" s="101"/>
      <c r="O5" s="102"/>
      <c r="P5" s="103">
        <v>2</v>
      </c>
      <c r="Q5" s="121"/>
      <c r="R5" s="122"/>
      <c r="S5" s="123"/>
      <c r="T5" s="103">
        <v>3</v>
      </c>
      <c r="U5" s="121"/>
      <c r="V5" s="122"/>
      <c r="W5" s="123"/>
      <c r="X5" s="124">
        <v>4</v>
      </c>
      <c r="Y5" s="135"/>
      <c r="Z5" s="135"/>
      <c r="AA5" s="124">
        <v>5</v>
      </c>
      <c r="AB5" s="135"/>
      <c r="AC5" s="135"/>
      <c r="AD5" s="124">
        <v>6</v>
      </c>
      <c r="AE5" s="135"/>
      <c r="AF5" s="136"/>
      <c r="AG5" s="96"/>
      <c r="AH5" s="96"/>
      <c r="AI5" s="96"/>
      <c r="AJ5" s="96"/>
      <c r="AK5" s="147" t="s">
        <v>95</v>
      </c>
    </row>
    <row r="6" spans="3:37" ht="13.5" customHeight="1">
      <c r="C6" s="85" t="s">
        <v>96</v>
      </c>
      <c r="D6" s="85"/>
      <c r="E6" s="85"/>
      <c r="F6" s="85"/>
      <c r="G6" s="85"/>
      <c r="H6" s="87">
        <f>C10</f>
        <v>44913</v>
      </c>
      <c r="I6" s="104"/>
      <c r="J6" s="104"/>
      <c r="K6" s="104"/>
      <c r="L6" s="104"/>
      <c r="M6" s="104"/>
      <c r="N6" s="104"/>
      <c r="O6" s="105"/>
      <c r="P6" s="106">
        <f>C10</f>
        <v>44913</v>
      </c>
      <c r="Q6" s="125"/>
      <c r="R6" s="126"/>
      <c r="S6" s="127"/>
      <c r="T6" s="106">
        <f>C10</f>
        <v>44913</v>
      </c>
      <c r="U6" s="125"/>
      <c r="V6" s="126"/>
      <c r="W6" s="127"/>
      <c r="X6" s="87">
        <f>C10</f>
        <v>44913</v>
      </c>
      <c r="Y6" s="104"/>
      <c r="Z6" s="104"/>
      <c r="AA6" s="87">
        <f>C10</f>
        <v>44913</v>
      </c>
      <c r="AB6" s="104"/>
      <c r="AC6" s="104"/>
      <c r="AD6" s="87">
        <f>C10</f>
        <v>44913</v>
      </c>
      <c r="AE6" s="104"/>
      <c r="AF6" s="105"/>
      <c r="AG6" s="96"/>
      <c r="AH6" s="96"/>
      <c r="AI6" s="96"/>
      <c r="AJ6" s="96"/>
      <c r="AK6" s="78" t="s">
        <v>97</v>
      </c>
    </row>
    <row r="7" spans="3:45" ht="13.5" customHeight="1">
      <c r="C7" s="85" t="s">
        <v>98</v>
      </c>
      <c r="D7" s="85"/>
      <c r="E7" s="85"/>
      <c r="F7" s="85"/>
      <c r="G7" s="85"/>
      <c r="H7" s="88">
        <v>0.3958333333333333</v>
      </c>
      <c r="I7" s="107"/>
      <c r="J7" s="107"/>
      <c r="K7" s="107"/>
      <c r="L7" s="107"/>
      <c r="M7" s="107"/>
      <c r="N7" s="107"/>
      <c r="O7" s="108"/>
      <c r="P7" s="109">
        <v>0.4375</v>
      </c>
      <c r="Q7" s="125"/>
      <c r="R7" s="126"/>
      <c r="S7" s="127"/>
      <c r="T7" s="109">
        <v>0.479166666666667</v>
      </c>
      <c r="U7" s="125"/>
      <c r="V7" s="126"/>
      <c r="W7" s="127"/>
      <c r="X7" s="109">
        <v>0.520833333333333</v>
      </c>
      <c r="Y7" s="125"/>
      <c r="Z7" s="126"/>
      <c r="AA7" s="109">
        <v>0.5625</v>
      </c>
      <c r="AB7" s="125"/>
      <c r="AC7" s="126"/>
      <c r="AD7" s="137">
        <v>0.6041666666666666</v>
      </c>
      <c r="AE7" s="138"/>
      <c r="AF7" s="139"/>
      <c r="AG7" s="96"/>
      <c r="AH7" s="96"/>
      <c r="AI7" s="96"/>
      <c r="AJ7" s="96"/>
      <c r="AS7" s="150"/>
    </row>
    <row r="8" spans="8:45" ht="13.5">
      <c r="H8" s="89">
        <v>1</v>
      </c>
      <c r="I8" s="110">
        <v>2</v>
      </c>
      <c r="J8" s="111">
        <v>3</v>
      </c>
      <c r="K8" s="111">
        <v>4</v>
      </c>
      <c r="L8" s="111">
        <v>5</v>
      </c>
      <c r="M8" s="111">
        <v>6</v>
      </c>
      <c r="N8" s="111">
        <v>7</v>
      </c>
      <c r="O8" s="111">
        <v>8</v>
      </c>
      <c r="P8" s="89">
        <v>1</v>
      </c>
      <c r="Q8" s="110">
        <v>2</v>
      </c>
      <c r="R8" s="111">
        <v>3</v>
      </c>
      <c r="S8" s="128">
        <v>4</v>
      </c>
      <c r="T8" s="89">
        <v>1</v>
      </c>
      <c r="U8" s="110">
        <v>2</v>
      </c>
      <c r="V8" s="111">
        <v>3</v>
      </c>
      <c r="W8" s="128">
        <v>4</v>
      </c>
      <c r="X8" s="89">
        <v>1</v>
      </c>
      <c r="Y8" s="110">
        <v>2</v>
      </c>
      <c r="Z8" s="111">
        <v>3</v>
      </c>
      <c r="AA8" s="89">
        <v>1</v>
      </c>
      <c r="AB8" s="110">
        <v>2</v>
      </c>
      <c r="AC8" s="110">
        <v>3</v>
      </c>
      <c r="AD8" s="89">
        <v>1</v>
      </c>
      <c r="AE8" s="110">
        <v>2</v>
      </c>
      <c r="AF8" s="128">
        <v>3</v>
      </c>
      <c r="AG8" s="148"/>
      <c r="AH8" s="148"/>
      <c r="AI8" s="148"/>
      <c r="AJ8" s="148" t="s">
        <v>99</v>
      </c>
      <c r="AK8" s="149" t="s">
        <v>100</v>
      </c>
      <c r="AL8" s="150"/>
      <c r="AM8" s="150"/>
      <c r="AN8" s="150"/>
      <c r="AO8" s="150"/>
      <c r="AP8" s="150"/>
      <c r="AQ8" s="150"/>
      <c r="AS8" s="150"/>
    </row>
    <row r="9" spans="3:43" ht="13.5" customHeight="1">
      <c r="C9" s="78" t="s">
        <v>288</v>
      </c>
      <c r="H9" s="90" t="str">
        <f>'3次リーグ組合せ'!E2</f>
        <v>コヴィーダ</v>
      </c>
      <c r="I9" s="112" t="str">
        <f>'3次リーグ組合せ'!E3</f>
        <v>瀬尻</v>
      </c>
      <c r="J9" s="112" t="str">
        <f>'3次リーグ組合せ'!E4</f>
        <v>大和</v>
      </c>
      <c r="K9" s="113" t="str">
        <f>'3次リーグ組合せ'!E5</f>
        <v>土田</v>
      </c>
      <c r="L9" s="112" t="str">
        <f>'3次リーグ組合せ'!$E$6</f>
        <v>武芸川</v>
      </c>
      <c r="M9" s="112" t="str">
        <f>'3次リーグ組合せ'!$E$7</f>
        <v>旭ヶ丘</v>
      </c>
      <c r="N9" s="112" t="str">
        <f>'3次リーグ組合せ'!$E$8</f>
        <v>金竜</v>
      </c>
      <c r="O9" s="113" t="str">
        <f>'3次リーグ組合せ'!$E$9</f>
        <v>山手</v>
      </c>
      <c r="P9" s="114" t="str">
        <f>'3次リーグ組合せ'!$E$10</f>
        <v>御嵩</v>
      </c>
      <c r="Q9" s="112" t="str">
        <f>'3次リーグ組合せ'!$E$11</f>
        <v>中部</v>
      </c>
      <c r="R9" s="112" t="str">
        <f>'3次リーグ組合せ'!$E$12</f>
        <v>坂祝</v>
      </c>
      <c r="S9" s="129" t="str">
        <f>'3次リーグ組合せ'!$E$13</f>
        <v>西可児</v>
      </c>
      <c r="T9" s="130" t="str">
        <f>'3次リーグ組合せ'!$E$14</f>
        <v>八百津</v>
      </c>
      <c r="U9" s="112" t="str">
        <f>'3次リーグ組合せ'!$E$15</f>
        <v>関さくら</v>
      </c>
      <c r="V9" s="112" t="str">
        <f>'3次リーグ組合せ'!$E$16</f>
        <v>太田</v>
      </c>
      <c r="W9" s="113" t="str">
        <f>'3次リーグ組合せ'!$E$17</f>
        <v>白鳥</v>
      </c>
      <c r="X9" s="114" t="str">
        <f>'3次リーグ組合せ'!$E$18</f>
        <v>武儀</v>
      </c>
      <c r="Y9" s="112" t="str">
        <f>'3次リーグ組合せ'!$E$19</f>
        <v>安桜</v>
      </c>
      <c r="Z9" s="113" t="str">
        <f>'3次リーグ組合せ'!$E$20</f>
        <v>今渡</v>
      </c>
      <c r="AA9" s="140" t="str">
        <f>'3次リーグ組合せ'!$E$21</f>
        <v>郡上八幡</v>
      </c>
      <c r="AB9" s="112" t="str">
        <f>'3次リーグ組合せ'!E22</f>
        <v>下有知</v>
      </c>
      <c r="AC9" s="112" t="str">
        <f>'3次リーグ組合せ'!E23</f>
        <v>加茂野</v>
      </c>
      <c r="AD9" s="140" t="str">
        <f>'3次リーグ組合せ'!E24</f>
        <v>桜ヶ丘ＦＣ</v>
      </c>
      <c r="AE9" s="112" t="str">
        <f>'3次リーグ組合せ'!E25</f>
        <v>美濃</v>
      </c>
      <c r="AF9" s="129" t="str">
        <f>'3次リーグ組合せ'!E26</f>
        <v>ティグレイ</v>
      </c>
      <c r="AG9" s="151"/>
      <c r="AH9" s="151"/>
      <c r="AI9" s="151"/>
      <c r="AK9" s="150"/>
      <c r="AL9" s="150"/>
      <c r="AM9" s="150"/>
      <c r="AN9" s="149" t="s">
        <v>184</v>
      </c>
      <c r="AO9" s="150"/>
      <c r="AP9" s="150"/>
      <c r="AQ9" s="150"/>
    </row>
    <row r="10" spans="3:45" ht="13.5" customHeight="1">
      <c r="C10" s="91">
        <v>44913</v>
      </c>
      <c r="D10" s="91"/>
      <c r="E10" s="91"/>
      <c r="F10" s="91"/>
      <c r="G10" s="92"/>
      <c r="H10" s="93"/>
      <c r="I10" s="115"/>
      <c r="J10" s="115"/>
      <c r="K10" s="116"/>
      <c r="L10" s="115"/>
      <c r="M10" s="115"/>
      <c r="N10" s="115"/>
      <c r="O10" s="116"/>
      <c r="P10" s="117"/>
      <c r="Q10" s="115"/>
      <c r="R10" s="115"/>
      <c r="S10" s="131"/>
      <c r="T10" s="132"/>
      <c r="U10" s="115"/>
      <c r="V10" s="115"/>
      <c r="W10" s="116"/>
      <c r="X10" s="117"/>
      <c r="Y10" s="115"/>
      <c r="Z10" s="116"/>
      <c r="AA10" s="141"/>
      <c r="AB10" s="115"/>
      <c r="AC10" s="115"/>
      <c r="AD10" s="141"/>
      <c r="AE10" s="115"/>
      <c r="AF10" s="131"/>
      <c r="AG10" s="151"/>
      <c r="AH10" s="151"/>
      <c r="AI10" s="151"/>
      <c r="AJ10" s="152" t="s">
        <v>99</v>
      </c>
      <c r="AK10" s="78" t="s">
        <v>102</v>
      </c>
      <c r="AS10" s="154"/>
    </row>
    <row r="11" spans="8:45" ht="13.5" customHeight="1">
      <c r="H11" s="93"/>
      <c r="I11" s="115"/>
      <c r="J11" s="115"/>
      <c r="K11" s="116"/>
      <c r="L11" s="115"/>
      <c r="M11" s="115"/>
      <c r="N11" s="115"/>
      <c r="O11" s="116"/>
      <c r="P11" s="117"/>
      <c r="Q11" s="115"/>
      <c r="R11" s="115"/>
      <c r="S11" s="131"/>
      <c r="T11" s="132"/>
      <c r="U11" s="115"/>
      <c r="V11" s="115"/>
      <c r="W11" s="116"/>
      <c r="X11" s="117"/>
      <c r="Y11" s="115"/>
      <c r="Z11" s="116"/>
      <c r="AA11" s="141"/>
      <c r="AB11" s="115"/>
      <c r="AC11" s="115"/>
      <c r="AD11" s="141"/>
      <c r="AE11" s="115"/>
      <c r="AF11" s="131"/>
      <c r="AG11" s="151"/>
      <c r="AH11" s="151"/>
      <c r="AI11" s="151"/>
      <c r="AJ11" s="153" t="s">
        <v>99</v>
      </c>
      <c r="AK11" s="154" t="s">
        <v>103</v>
      </c>
      <c r="AL11" s="154"/>
      <c r="AM11" s="154"/>
      <c r="AN11" s="154"/>
      <c r="AO11" s="154"/>
      <c r="AP11" s="154"/>
      <c r="AQ11" s="154"/>
      <c r="AS11" s="154"/>
    </row>
    <row r="12" spans="8:43" ht="13.5" customHeight="1">
      <c r="H12" s="93"/>
      <c r="I12" s="115"/>
      <c r="J12" s="115"/>
      <c r="K12" s="116"/>
      <c r="L12" s="115"/>
      <c r="M12" s="115"/>
      <c r="N12" s="115"/>
      <c r="O12" s="116"/>
      <c r="P12" s="117"/>
      <c r="Q12" s="115"/>
      <c r="R12" s="115"/>
      <c r="S12" s="131"/>
      <c r="T12" s="132"/>
      <c r="U12" s="115"/>
      <c r="V12" s="115"/>
      <c r="W12" s="116"/>
      <c r="X12" s="117"/>
      <c r="Y12" s="115"/>
      <c r="Z12" s="116"/>
      <c r="AA12" s="141"/>
      <c r="AB12" s="115"/>
      <c r="AC12" s="115"/>
      <c r="AD12" s="141"/>
      <c r="AE12" s="115"/>
      <c r="AF12" s="131"/>
      <c r="AG12" s="151"/>
      <c r="AH12" s="151"/>
      <c r="AI12" s="151"/>
      <c r="AJ12" s="153" t="s">
        <v>99</v>
      </c>
      <c r="AK12" s="154" t="s">
        <v>104</v>
      </c>
      <c r="AL12" s="154"/>
      <c r="AM12" s="154"/>
      <c r="AN12" s="154"/>
      <c r="AO12" s="154"/>
      <c r="AP12" s="154"/>
      <c r="AQ12" s="154"/>
    </row>
    <row r="13" spans="8:42" ht="13.5" customHeight="1">
      <c r="H13" s="94"/>
      <c r="I13" s="118"/>
      <c r="J13" s="118"/>
      <c r="K13" s="119"/>
      <c r="L13" s="118"/>
      <c r="M13" s="118"/>
      <c r="N13" s="118"/>
      <c r="O13" s="119"/>
      <c r="P13" s="120"/>
      <c r="Q13" s="118"/>
      <c r="R13" s="118"/>
      <c r="S13" s="133"/>
      <c r="T13" s="134"/>
      <c r="U13" s="118"/>
      <c r="V13" s="118"/>
      <c r="W13" s="119"/>
      <c r="X13" s="120"/>
      <c r="Y13" s="118"/>
      <c r="Z13" s="119"/>
      <c r="AA13" s="142"/>
      <c r="AB13" s="118"/>
      <c r="AC13" s="118"/>
      <c r="AD13" s="142"/>
      <c r="AE13" s="118"/>
      <c r="AF13" s="133"/>
      <c r="AG13" s="151"/>
      <c r="AH13" s="151"/>
      <c r="AI13" s="151"/>
      <c r="AJ13" s="153" t="s">
        <v>99</v>
      </c>
      <c r="AK13" s="150" t="s">
        <v>105</v>
      </c>
      <c r="AL13" s="155"/>
      <c r="AM13" s="155"/>
      <c r="AN13" s="155"/>
      <c r="AO13" s="155"/>
      <c r="AP13" s="150"/>
    </row>
    <row r="14" spans="36:37" ht="13.5">
      <c r="AJ14" s="152" t="s">
        <v>99</v>
      </c>
      <c r="AK14" s="78" t="s">
        <v>106</v>
      </c>
    </row>
    <row r="15" spans="8:60" ht="17.25" customHeight="1">
      <c r="H15" s="95" t="s">
        <v>108</v>
      </c>
      <c r="AJ15" s="152" t="s">
        <v>99</v>
      </c>
      <c r="AK15" s="150" t="s">
        <v>107</v>
      </c>
      <c r="AL15" s="150"/>
      <c r="AM15" s="150"/>
      <c r="AN15" s="150"/>
      <c r="AO15" s="150"/>
      <c r="AS15" s="154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</row>
    <row r="16" spans="8:60" ht="17.25">
      <c r="H16" s="96"/>
      <c r="AJ16" s="153" t="s">
        <v>99</v>
      </c>
      <c r="AK16" s="154" t="s">
        <v>109</v>
      </c>
      <c r="AL16" s="154"/>
      <c r="AM16" s="154"/>
      <c r="AN16" s="154"/>
      <c r="AO16" s="154"/>
      <c r="AP16" s="154"/>
      <c r="AQ16" s="154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</row>
    <row r="17" spans="8:60" ht="17.25">
      <c r="H17" s="97" t="s">
        <v>111</v>
      </c>
      <c r="AJ17" s="152" t="s">
        <v>99</v>
      </c>
      <c r="AK17" s="78" t="s">
        <v>110</v>
      </c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</row>
    <row r="18" spans="8:60" ht="17.25">
      <c r="H18" s="96"/>
      <c r="AJ18" s="152" t="s">
        <v>99</v>
      </c>
      <c r="AK18" s="150" t="s">
        <v>112</v>
      </c>
      <c r="AL18" s="150"/>
      <c r="AS18" s="150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</row>
    <row r="19" spans="8:60" ht="17.25" customHeight="1">
      <c r="H19" s="98" t="s">
        <v>114</v>
      </c>
      <c r="AJ19" s="148" t="s">
        <v>99</v>
      </c>
      <c r="AK19" s="150" t="s">
        <v>113</v>
      </c>
      <c r="AL19" s="150"/>
      <c r="AM19" s="150"/>
      <c r="AN19" s="150"/>
      <c r="AO19" s="150"/>
      <c r="AP19" s="150"/>
      <c r="AQ19" s="150"/>
      <c r="AS19" s="154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</row>
    <row r="20" spans="36:60" ht="17.25">
      <c r="AJ20" s="153" t="s">
        <v>99</v>
      </c>
      <c r="AK20" s="154" t="s">
        <v>115</v>
      </c>
      <c r="AL20" s="154"/>
      <c r="AM20" s="154"/>
      <c r="AN20" s="154"/>
      <c r="AO20" s="154"/>
      <c r="AP20" s="154"/>
      <c r="AQ20" s="154"/>
      <c r="AS20" s="150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</row>
    <row r="21" spans="36:60" ht="17.25">
      <c r="AJ21" s="152" t="s">
        <v>99</v>
      </c>
      <c r="AK21" s="150" t="s">
        <v>116</v>
      </c>
      <c r="AL21" s="150"/>
      <c r="AM21" s="150"/>
      <c r="AN21" s="150"/>
      <c r="AO21" s="150"/>
      <c r="AP21" s="150"/>
      <c r="AQ21" s="150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</row>
    <row r="22" spans="36:60" ht="17.25">
      <c r="AJ22" s="148" t="s">
        <v>99</v>
      </c>
      <c r="AK22" s="150" t="s">
        <v>120</v>
      </c>
      <c r="AL22" s="150"/>
      <c r="AM22" s="150"/>
      <c r="AN22" s="150"/>
      <c r="AO22" s="150"/>
      <c r="AP22" s="150"/>
      <c r="AS22" s="150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</row>
    <row r="23" spans="36:43" ht="13.5">
      <c r="AJ23" s="152" t="s">
        <v>99</v>
      </c>
      <c r="AK23" s="150" t="s">
        <v>121</v>
      </c>
      <c r="AL23" s="150"/>
      <c r="AM23" s="150"/>
      <c r="AN23" s="150"/>
      <c r="AO23" s="150"/>
      <c r="AP23" s="150"/>
      <c r="AQ23" s="150"/>
    </row>
    <row r="24" spans="36:37" ht="13.5">
      <c r="AJ24" s="152" t="s">
        <v>99</v>
      </c>
      <c r="AK24" s="78" t="s">
        <v>126</v>
      </c>
    </row>
    <row r="25" spans="36:37" ht="13.5">
      <c r="AJ25" s="152" t="s">
        <v>99</v>
      </c>
      <c r="AK25" s="78" t="s">
        <v>127</v>
      </c>
    </row>
    <row r="26" spans="36:37" ht="13.5">
      <c r="AJ26" s="152" t="s">
        <v>99</v>
      </c>
      <c r="AK26" s="78" t="s">
        <v>129</v>
      </c>
    </row>
    <row r="27" spans="36:37" ht="13.5">
      <c r="AJ27" s="152" t="s">
        <v>99</v>
      </c>
      <c r="AK27" s="78" t="s">
        <v>130</v>
      </c>
    </row>
    <row r="28" spans="36:37" ht="13.5">
      <c r="AJ28" s="152" t="s">
        <v>99</v>
      </c>
      <c r="AK28" s="150" t="s">
        <v>131</v>
      </c>
    </row>
    <row r="29" spans="36:37" ht="13.5">
      <c r="AJ29" s="152" t="s">
        <v>99</v>
      </c>
      <c r="AK29" s="150" t="s">
        <v>132</v>
      </c>
    </row>
    <row r="30" spans="36:47" ht="13.5">
      <c r="AJ30" s="152" t="s">
        <v>99</v>
      </c>
      <c r="AK30" s="78" t="s">
        <v>133</v>
      </c>
      <c r="AS30" s="154"/>
      <c r="AT30" s="154"/>
      <c r="AU30" s="154"/>
    </row>
    <row r="31" spans="36:44" ht="13.5">
      <c r="AJ31" s="153" t="s">
        <v>99</v>
      </c>
      <c r="AK31" s="154" t="s">
        <v>134</v>
      </c>
      <c r="AL31" s="154"/>
      <c r="AM31" s="154"/>
      <c r="AN31" s="154"/>
      <c r="AO31" s="154"/>
      <c r="AP31" s="154"/>
      <c r="AQ31" s="154"/>
      <c r="AR31" s="154"/>
    </row>
  </sheetData>
  <sheetProtection/>
  <mergeCells count="61">
    <mergeCell ref="E1:AH1"/>
    <mergeCell ref="D3:G3"/>
    <mergeCell ref="H4:O4"/>
    <mergeCell ref="P4:S4"/>
    <mergeCell ref="T4:W4"/>
    <mergeCell ref="X4:Z4"/>
    <mergeCell ref="AA4:AC4"/>
    <mergeCell ref="AD4:AF4"/>
    <mergeCell ref="C5:G5"/>
    <mergeCell ref="H5:O5"/>
    <mergeCell ref="P5:S5"/>
    <mergeCell ref="T5:W5"/>
    <mergeCell ref="X5:Z5"/>
    <mergeCell ref="AA5:AC5"/>
    <mergeCell ref="AD5:AF5"/>
    <mergeCell ref="C6:G6"/>
    <mergeCell ref="H6:O6"/>
    <mergeCell ref="P6:S6"/>
    <mergeCell ref="T6:W6"/>
    <mergeCell ref="X6:Z6"/>
    <mergeCell ref="AA6:AC6"/>
    <mergeCell ref="AD6:AF6"/>
    <mergeCell ref="C7:G7"/>
    <mergeCell ref="H7:O7"/>
    <mergeCell ref="P7:S7"/>
    <mergeCell ref="T7:W7"/>
    <mergeCell ref="X7:Z7"/>
    <mergeCell ref="AA7:AC7"/>
    <mergeCell ref="AD7:AF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2022-10-10T08:09:06Z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