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965" tabRatio="894" activeTab="2"/>
  </bookViews>
  <sheets>
    <sheet name="予選リーグ組合せ" sheetId="1" r:id="rId1"/>
    <sheet name="リーグ１次" sheetId="2" r:id="rId2"/>
    <sheet name="予選リーグ対戦表" sheetId="3" r:id="rId3"/>
    <sheet name="決勝組合せ" sheetId="4" r:id="rId4"/>
    <sheet name="決勝トーナメント" sheetId="5" r:id="rId5"/>
  </sheets>
  <externalReferences>
    <externalReference r:id="rId8"/>
  </externalReferences>
  <definedNames>
    <definedName name="ku">#REF!</definedName>
    <definedName name="_xlnm.Print_Area" localSheetId="1">'リーグ１次'!$A$1:$AY$59</definedName>
    <definedName name="_xlnm.Print_Area" localSheetId="4">'決勝トーナメント'!$A$1:$BB$78</definedName>
    <definedName name="_xlnm.Print_Area" localSheetId="2">'予選リーグ対戦表'!$A$3:$AG$90</definedName>
    <definedName name="組合せ" localSheetId="4">'[1]予選リーグ組合せ'!$A$2:$E$27</definedName>
    <definedName name="組合せ">'予選リーグ組合せ'!$A$2:$E$26</definedName>
    <definedName name="組合せ2次" localSheetId="3">#REF!</definedName>
    <definedName name="組合せ2次">#REF!</definedName>
    <definedName name="組合せ3次">'決勝組合せ'!$B$2:$E$29</definedName>
  </definedNames>
  <calcPr fullCalcOnLoad="1"/>
</workbook>
</file>

<file path=xl/sharedStrings.xml><?xml version="1.0" encoding="utf-8"?>
<sst xmlns="http://schemas.openxmlformats.org/spreadsheetml/2006/main" count="494" uniqueCount="214">
  <si>
    <t>１次ブロック順位</t>
  </si>
  <si>
    <t>ブロック</t>
  </si>
  <si>
    <t>No</t>
  </si>
  <si>
    <t>チーム名</t>
  </si>
  <si>
    <t>１次リーグブロック順位想定</t>
  </si>
  <si>
    <t>A</t>
  </si>
  <si>
    <t>武儀</t>
  </si>
  <si>
    <t>中濃１</t>
  </si>
  <si>
    <t>旭ヶ丘</t>
  </si>
  <si>
    <t>今渡</t>
  </si>
  <si>
    <t>中濃２</t>
  </si>
  <si>
    <t>安桜</t>
  </si>
  <si>
    <t>ボンボネーラ</t>
  </si>
  <si>
    <t>中濃３</t>
  </si>
  <si>
    <t>関さくら</t>
  </si>
  <si>
    <t>B</t>
  </si>
  <si>
    <t>大和</t>
  </si>
  <si>
    <t>中濃４</t>
  </si>
  <si>
    <t>瀬尻</t>
  </si>
  <si>
    <t>中濃５</t>
  </si>
  <si>
    <t>金竜</t>
  </si>
  <si>
    <t>桜ヶ丘ＦＣ</t>
  </si>
  <si>
    <t>中濃６</t>
  </si>
  <si>
    <t>C</t>
  </si>
  <si>
    <t>中濃７</t>
  </si>
  <si>
    <t>武芸川</t>
  </si>
  <si>
    <t>中濃８</t>
  </si>
  <si>
    <t>美濃</t>
  </si>
  <si>
    <t>中濃９</t>
  </si>
  <si>
    <t>太田</t>
  </si>
  <si>
    <t>D</t>
  </si>
  <si>
    <t>西可児</t>
  </si>
  <si>
    <t>中濃１０</t>
  </si>
  <si>
    <t>加茂野</t>
  </si>
  <si>
    <t>中濃１１</t>
  </si>
  <si>
    <t>山手</t>
  </si>
  <si>
    <t>アンフィニ青</t>
  </si>
  <si>
    <t>中濃１２</t>
  </si>
  <si>
    <t>コヴィーダ</t>
  </si>
  <si>
    <t>中濃１３</t>
  </si>
  <si>
    <t>川辺</t>
  </si>
  <si>
    <t>E</t>
  </si>
  <si>
    <t>郡上八幡</t>
  </si>
  <si>
    <t>中濃１４</t>
  </si>
  <si>
    <t>坂祝</t>
  </si>
  <si>
    <t>アンフィニ白</t>
  </si>
  <si>
    <t>中濃１５</t>
  </si>
  <si>
    <t>八百津</t>
  </si>
  <si>
    <t>土田</t>
  </si>
  <si>
    <t>中濃１６</t>
  </si>
  <si>
    <t>御嵩</t>
  </si>
  <si>
    <t>中濃１７</t>
  </si>
  <si>
    <t>F</t>
  </si>
  <si>
    <t>中濃１８</t>
  </si>
  <si>
    <t>中濃１９</t>
  </si>
  <si>
    <t>中部</t>
  </si>
  <si>
    <t>中濃２０</t>
  </si>
  <si>
    <t>中濃２１</t>
  </si>
  <si>
    <t>G</t>
  </si>
  <si>
    <t>ティグレイ</t>
  </si>
  <si>
    <t>中濃２２</t>
  </si>
  <si>
    <t>下有知</t>
  </si>
  <si>
    <t>中濃２３</t>
  </si>
  <si>
    <t>白鳥</t>
  </si>
  <si>
    <t>中濃２４</t>
  </si>
  <si>
    <t>中濃２５</t>
  </si>
  <si>
    <t>H</t>
  </si>
  <si>
    <t>中濃２６</t>
  </si>
  <si>
    <t>中濃２７</t>
  </si>
  <si>
    <t>中濃２８</t>
  </si>
  <si>
    <t>中濃２９</t>
  </si>
  <si>
    <t>第４５回全日本少年U12サッカー選手権大会中濃地区予選</t>
  </si>
  <si>
    <t>抽選</t>
  </si>
  <si>
    <t>クラス</t>
  </si>
  <si>
    <t>各ブロック1位上り</t>
  </si>
  <si>
    <t>Ａ</t>
  </si>
  <si>
    <t>Ｂ</t>
  </si>
  <si>
    <t>Ｃ</t>
  </si>
  <si>
    <t>Ｄ</t>
  </si>
  <si>
    <t>結果報告責任チーム</t>
  </si>
  <si>
    <t>会場</t>
  </si>
  <si>
    <t>中濃</t>
  </si>
  <si>
    <t>片倉</t>
  </si>
  <si>
    <t>中池多目的</t>
  </si>
  <si>
    <t>エコパ</t>
  </si>
  <si>
    <t>蘇水</t>
  </si>
  <si>
    <t>主管チームでお願いします。</t>
  </si>
  <si>
    <t>試合日</t>
  </si>
  <si>
    <t>10/30・31</t>
  </si>
  <si>
    <t>（ピッチ提供チーム）</t>
  </si>
  <si>
    <t>キックオフ</t>
  </si>
  <si>
    <t>*</t>
  </si>
  <si>
    <t>白鳥＝郡上市合併記念公園</t>
  </si>
  <si>
    <t>１次リーグ</t>
  </si>
  <si>
    <t>市民総合運動広場</t>
  </si>
  <si>
    <t>大和＝古今伝授の里Ｇ</t>
  </si>
  <si>
    <t>八幡＝八幡総合グランド</t>
  </si>
  <si>
    <t>美並＝まん真ん中広場</t>
  </si>
  <si>
    <t>台山＝美濃台山ヒロック</t>
  </si>
  <si>
    <t>中池＝中池公園多目的広場</t>
  </si>
  <si>
    <t>片倉＝片倉グラウンド</t>
  </si>
  <si>
    <t>＊１次リーグ会場は、各ブロック「１」のチームが調整・決定すること。</t>
  </si>
  <si>
    <t>中濃＝旧中濃高校</t>
  </si>
  <si>
    <t>武芸川南＝武芸川南Ｇ</t>
  </si>
  <si>
    <t>牧野グランド</t>
  </si>
  <si>
    <t>８人制</t>
  </si>
  <si>
    <t>エコパ＝あじさいエコパーク</t>
  </si>
  <si>
    <t>坂祝総＝坂祝町総合運動場</t>
  </si>
  <si>
    <t>試合時間</t>
  </si>
  <si>
    <t>20*10*20</t>
  </si>
  <si>
    <t>＊</t>
  </si>
  <si>
    <t>自由な交代</t>
  </si>
  <si>
    <t>再出場可</t>
  </si>
  <si>
    <t>中濃ルール無</t>
  </si>
  <si>
    <t>川辺北＝川辺町立川辺北小学校</t>
  </si>
  <si>
    <t>蘇水＝蘇水公園多目的広場</t>
  </si>
  <si>
    <t>ピッチサイズ　　</t>
  </si>
  <si>
    <t>６８×５０</t>
  </si>
  <si>
    <t>審判3人制</t>
  </si>
  <si>
    <t>南帷子＝可児市立南帷子小学校</t>
  </si>
  <si>
    <t>今渡北＝可児市立今渡北小学校</t>
  </si>
  <si>
    <t>メンバー表必要</t>
  </si>
  <si>
    <t>東明＝可児市東明小学校</t>
  </si>
  <si>
    <t>桜ヶ丘＝可児市桜ヶ丘小学校</t>
  </si>
  <si>
    <t>土田＝可児市土田小学校</t>
  </si>
  <si>
    <t>Ｌポート</t>
  </si>
  <si>
    <t>塩河グランド</t>
  </si>
  <si>
    <t>坂戸＝可児市坂戸グランド</t>
  </si>
  <si>
    <t>白山＝御嵩町白山多目的グランド</t>
  </si>
  <si>
    <t>川辺町川辺北小学校</t>
  </si>
  <si>
    <t>一次リーグ</t>
  </si>
  <si>
    <t>Ａブロック</t>
  </si>
  <si>
    <t>勝</t>
  </si>
  <si>
    <t>負</t>
  </si>
  <si>
    <t>引分</t>
  </si>
  <si>
    <t>得点</t>
  </si>
  <si>
    <t>失点</t>
  </si>
  <si>
    <t>得失点差</t>
  </si>
  <si>
    <t>勝点</t>
  </si>
  <si>
    <t>順位</t>
  </si>
  <si>
    <t>ＮＯ</t>
  </si>
  <si>
    <t>対　　戦</t>
  </si>
  <si>
    <t>審　　判</t>
  </si>
  <si>
    <t>－</t>
  </si>
  <si>
    <t>Ｂブロック</t>
  </si>
  <si>
    <t>Ｃブロック</t>
  </si>
  <si>
    <t>Ｄブロック</t>
  </si>
  <si>
    <t>中濃11</t>
  </si>
  <si>
    <t>中濃13</t>
  </si>
  <si>
    <t>Ｅブロック</t>
  </si>
  <si>
    <t>Ｆブロック</t>
  </si>
  <si>
    <t>Ｇブロック</t>
  </si>
  <si>
    <t>Ｈブロック</t>
  </si>
  <si>
    <t>Ｇ</t>
  </si>
  <si>
    <t>1次ブロック順位</t>
  </si>
  <si>
    <t>A1</t>
  </si>
  <si>
    <t>N01</t>
  </si>
  <si>
    <t>G1</t>
  </si>
  <si>
    <t>C1</t>
  </si>
  <si>
    <t>F1</t>
  </si>
  <si>
    <t>決勝トーナメント</t>
  </si>
  <si>
    <t>B1</t>
  </si>
  <si>
    <t>E1</t>
  </si>
  <si>
    <t>D1</t>
  </si>
  <si>
    <t>H1</t>
  </si>
  <si>
    <t>第４５回全日本U12少年サッカ-大会中濃地区決勝トーナメント</t>
  </si>
  <si>
    <t>⑩</t>
  </si>
  <si>
    <t>⑨</t>
  </si>
  <si>
    <t>⑤</t>
  </si>
  <si>
    <t>⑥</t>
  </si>
  <si>
    <t>①</t>
  </si>
  <si>
    <t>②</t>
  </si>
  <si>
    <t>③</t>
  </si>
  <si>
    <t>④</t>
  </si>
  <si>
    <t>Ａ１</t>
  </si>
  <si>
    <t>C１</t>
  </si>
  <si>
    <t>Ｂ１</t>
  </si>
  <si>
    <t>D１</t>
  </si>
  <si>
    <t>⑧</t>
  </si>
  <si>
    <t>①勝</t>
  </si>
  <si>
    <t>②勝</t>
  </si>
  <si>
    <t>審判部　　　③負</t>
  </si>
  <si>
    <t>③勝</t>
  </si>
  <si>
    <t>④勝</t>
  </si>
  <si>
    <t>審判部　　　　④負</t>
  </si>
  <si>
    <t>⑦</t>
  </si>
  <si>
    <t>①負</t>
  </si>
  <si>
    <t>②負</t>
  </si>
  <si>
    <t>①②勝</t>
  </si>
  <si>
    <t>③負</t>
  </si>
  <si>
    <t>④負</t>
  </si>
  <si>
    <t>③④勝</t>
  </si>
  <si>
    <t>⑤勝</t>
  </si>
  <si>
    <t>⑥勝</t>
  </si>
  <si>
    <t>審判部</t>
  </si>
  <si>
    <t>⑤負</t>
  </si>
  <si>
    <t>⑥負</t>
  </si>
  <si>
    <t>１位</t>
  </si>
  <si>
    <t>２位</t>
  </si>
  <si>
    <t>３位</t>
  </si>
  <si>
    <t>トイレ掃除</t>
  </si>
  <si>
    <t>1位</t>
  </si>
  <si>
    <t>書道家</t>
  </si>
  <si>
    <t>男子トイレ</t>
  </si>
  <si>
    <t>引分け</t>
  </si>
  <si>
    <t>ＰＫ3人　サドンデス</t>
  </si>
  <si>
    <t>＊決勝・3決</t>
  </si>
  <si>
    <t>5分☓5分延長</t>
  </si>
  <si>
    <t>女子トイレ</t>
  </si>
  <si>
    <t>ユニバーサル</t>
  </si>
  <si>
    <t>審判</t>
  </si>
  <si>
    <t>4人制</t>
  </si>
  <si>
    <t>選手証必要</t>
  </si>
  <si>
    <t>指導者証必要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</si>
</sst>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</numFmts>
  <fonts count="65">
    <font>
      <sz val="11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4"/>
      <name val="ＭＳ Ｐゴシック"/>
      <family val="3"/>
    </font>
    <font>
      <b/>
      <sz val="11"/>
      <color indexed="10"/>
      <name val="ＭＳ 明朝"/>
      <family val="1"/>
    </font>
    <font>
      <b/>
      <sz val="16"/>
      <color indexed="10"/>
      <name val="ＭＳ 明朝"/>
      <family val="1"/>
    </font>
    <font>
      <b/>
      <sz val="10"/>
      <name val="ＭＳ 明朝"/>
      <family val="1"/>
    </font>
    <font>
      <b/>
      <sz val="14"/>
      <color indexed="10"/>
      <name val="ＭＳ 明朝"/>
      <family val="1"/>
    </font>
    <font>
      <b/>
      <sz val="11"/>
      <name val="ＭＳ Ｐゴシック"/>
      <family val="3"/>
    </font>
    <font>
      <b/>
      <sz val="16"/>
      <name val="ＭＳ 明朝"/>
      <family val="1"/>
    </font>
    <font>
      <b/>
      <sz val="11"/>
      <name val="ＭＳ 明朝"/>
      <family val="1"/>
    </font>
    <font>
      <b/>
      <sz val="14"/>
      <color indexed="17"/>
      <name val="ＭＳ 明朝"/>
      <family val="1"/>
    </font>
    <font>
      <b/>
      <sz val="14"/>
      <color indexed="8"/>
      <name val="ＭＳ 明朝"/>
      <family val="1"/>
    </font>
    <font>
      <sz val="10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明朝"/>
      <family val="1"/>
    </font>
    <font>
      <sz val="9"/>
      <name val="ＭＳ 明朝"/>
      <family val="1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b/>
      <sz val="15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53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sz val="11"/>
      <color indexed="16"/>
      <name val="ＭＳ Ｐゴシック"/>
      <family val="3"/>
    </font>
    <font>
      <sz val="11"/>
      <color indexed="53"/>
      <name val="ＭＳ Ｐゴシック"/>
      <family val="3"/>
    </font>
    <font>
      <i/>
      <sz val="11"/>
      <color indexed="23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9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b/>
      <sz val="14"/>
      <color rgb="FFFF0000"/>
      <name val="ＭＳ 明朝"/>
      <family val="1"/>
    </font>
    <font>
      <b/>
      <sz val="14"/>
      <color rgb="FF008000"/>
      <name val="ＭＳ 明朝"/>
      <family val="1"/>
    </font>
    <font>
      <b/>
      <sz val="14"/>
      <color theme="1"/>
      <name val="ＭＳ 明朝"/>
      <family val="1"/>
    </font>
    <font>
      <b/>
      <sz val="11"/>
      <color rgb="FFFF000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3" fillId="2" borderId="1" applyNumberFormat="0" applyAlignment="0" applyProtection="0"/>
    <xf numFmtId="177" fontId="44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" borderId="0" applyNumberFormat="0" applyBorder="0" applyAlignment="0" applyProtection="0"/>
    <xf numFmtId="176" fontId="44" fillId="0" borderId="0" applyFont="0" applyFill="0" applyBorder="0" applyAlignment="0" applyProtection="0"/>
    <xf numFmtId="0" fontId="45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52" fillId="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9" borderId="1" applyNumberFormat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46" fillId="10" borderId="0" applyNumberFormat="0" applyBorder="0" applyAlignment="0" applyProtection="0"/>
    <xf numFmtId="0" fontId="57" fillId="11" borderId="8" applyNumberFormat="0" applyAlignment="0" applyProtection="0"/>
    <xf numFmtId="0" fontId="45" fillId="12" borderId="0" applyNumberFormat="0" applyBorder="0" applyAlignment="0" applyProtection="0"/>
    <xf numFmtId="0" fontId="58" fillId="0" borderId="9" applyNumberFormat="0" applyFill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 vertical="distributed"/>
    </xf>
    <xf numFmtId="0" fontId="5" fillId="0" borderId="13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5" fillId="0" borderId="14" xfId="0" applyFont="1" applyBorder="1" applyAlignment="1">
      <alignment horizontal="center" vertical="distributed"/>
    </xf>
    <xf numFmtId="0" fontId="5" fillId="0" borderId="16" xfId="0" applyFont="1" applyBorder="1" applyAlignment="1">
      <alignment horizontal="center" vertical="distributed"/>
    </xf>
    <xf numFmtId="0" fontId="5" fillId="0" borderId="17" xfId="0" applyFont="1" applyBorder="1" applyAlignment="1">
      <alignment horizontal="center" vertical="distributed"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20" fontId="5" fillId="0" borderId="21" xfId="0" applyNumberFormat="1" applyFont="1" applyBorder="1" applyAlignment="1">
      <alignment horizontal="center" vertical="center"/>
    </xf>
    <xf numFmtId="20" fontId="5" fillId="0" borderId="22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/>
    </xf>
    <xf numFmtId="20" fontId="5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20" fontId="5" fillId="0" borderId="29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distributed" vertical="center"/>
    </xf>
    <xf numFmtId="0" fontId="3" fillId="0" borderId="30" xfId="0" applyFont="1" applyBorder="1" applyAlignment="1">
      <alignment horizontal="center" vertical="center"/>
    </xf>
    <xf numFmtId="20" fontId="5" fillId="0" borderId="3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distributed"/>
    </xf>
    <xf numFmtId="0" fontId="13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0" fontId="7" fillId="0" borderId="15" xfId="0" applyFont="1" applyBorder="1" applyAlignment="1">
      <alignment/>
    </xf>
    <xf numFmtId="0" fontId="7" fillId="0" borderId="37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3" fillId="0" borderId="30" xfId="0" applyFont="1" applyBorder="1" applyAlignment="1">
      <alignment vertical="center"/>
    </xf>
    <xf numFmtId="0" fontId="1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58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distributed"/>
    </xf>
    <xf numFmtId="0" fontId="1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4" xfId="0" applyFont="1" applyBorder="1" applyAlignment="1">
      <alignment horizontal="center" vertical="distributed"/>
    </xf>
    <xf numFmtId="0" fontId="1" fillId="0" borderId="16" xfId="0" applyFont="1" applyBorder="1" applyAlignment="1">
      <alignment horizontal="center" vertical="distributed"/>
    </xf>
    <xf numFmtId="0" fontId="1" fillId="0" borderId="17" xfId="0" applyFont="1" applyBorder="1" applyAlignment="1">
      <alignment horizontal="center" vertical="distributed"/>
    </xf>
    <xf numFmtId="0" fontId="3" fillId="0" borderId="22" xfId="0" applyFont="1" applyBorder="1" applyAlignment="1">
      <alignment horizontal="distributed" vertical="center"/>
    </xf>
    <xf numFmtId="0" fontId="3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Alignment="1">
      <alignment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33" borderId="14" xfId="0" applyFill="1" applyBorder="1" applyAlignment="1">
      <alignment/>
    </xf>
    <xf numFmtId="0" fontId="10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 vertical="center"/>
    </xf>
    <xf numFmtId="56" fontId="0" fillId="0" borderId="15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20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20" fontId="0" fillId="0" borderId="25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20" fontId="0" fillId="0" borderId="45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48" xfId="0" applyNumberFormat="1" applyFont="1" applyBorder="1" applyAlignment="1">
      <alignment horizontal="center"/>
    </xf>
    <xf numFmtId="56" fontId="0" fillId="0" borderId="22" xfId="0" applyNumberFormat="1" applyFont="1" applyBorder="1" applyAlignment="1">
      <alignment/>
    </xf>
    <xf numFmtId="0" fontId="0" fillId="0" borderId="4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20" fontId="0" fillId="0" borderId="28" xfId="0" applyNumberFormat="1" applyFont="1" applyBorder="1" applyAlignment="1">
      <alignment horizontal="center" vertical="center"/>
    </xf>
    <xf numFmtId="20" fontId="0" fillId="0" borderId="27" xfId="0" applyNumberFormat="1" applyFont="1" applyBorder="1" applyAlignment="1">
      <alignment horizontal="center" vertical="center"/>
    </xf>
    <xf numFmtId="20" fontId="0" fillId="0" borderId="29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20" fontId="0" fillId="0" borderId="35" xfId="0" applyNumberFormat="1" applyFont="1" applyBorder="1" applyAlignment="1">
      <alignment horizontal="center" vertical="center"/>
    </xf>
    <xf numFmtId="20" fontId="0" fillId="0" borderId="37" xfId="0" applyNumberFormat="1" applyFont="1" applyBorder="1" applyAlignment="1">
      <alignment horizontal="center" vertical="center"/>
    </xf>
    <xf numFmtId="20" fontId="0" fillId="0" borderId="49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5" fillId="0" borderId="44" xfId="0" applyFont="1" applyBorder="1" applyAlignment="1">
      <alignment horizontal="distributed" vertical="center"/>
    </xf>
    <xf numFmtId="0" fontId="15" fillId="0" borderId="52" xfId="0" applyFont="1" applyBorder="1" applyAlignment="1">
      <alignment horizontal="distributed" vertical="center"/>
    </xf>
    <xf numFmtId="0" fontId="15" fillId="0" borderId="0" xfId="0" applyFont="1" applyBorder="1" applyAlignment="1">
      <alignment vertical="center"/>
    </xf>
    <xf numFmtId="0" fontId="15" fillId="0" borderId="25" xfId="0" applyFont="1" applyBorder="1" applyAlignment="1">
      <alignment horizontal="distributed" vertical="center"/>
    </xf>
    <xf numFmtId="0" fontId="15" fillId="0" borderId="28" xfId="0" applyFont="1" applyBorder="1" applyAlignment="1">
      <alignment horizontal="distributed" vertical="center"/>
    </xf>
    <xf numFmtId="0" fontId="15" fillId="0" borderId="27" xfId="0" applyFont="1" applyBorder="1" applyAlignment="1">
      <alignment vertical="center"/>
    </xf>
    <xf numFmtId="0" fontId="15" fillId="0" borderId="45" xfId="0" applyFont="1" applyBorder="1" applyAlignment="1">
      <alignment horizontal="distributed" vertical="center"/>
    </xf>
    <xf numFmtId="0" fontId="15" fillId="0" borderId="53" xfId="0" applyFont="1" applyBorder="1" applyAlignment="1">
      <alignment horizontal="distributed" vertical="center"/>
    </xf>
    <xf numFmtId="0" fontId="15" fillId="0" borderId="15" xfId="0" applyFont="1" applyBorder="1" applyAlignment="1">
      <alignment vertical="center"/>
    </xf>
    <xf numFmtId="0" fontId="15" fillId="0" borderId="54" xfId="0" applyFont="1" applyBorder="1" applyAlignment="1">
      <alignment horizontal="distributed" vertical="center"/>
    </xf>
    <xf numFmtId="0" fontId="15" fillId="0" borderId="55" xfId="0" applyFont="1" applyBorder="1" applyAlignment="1">
      <alignment horizontal="distributed" vertical="center"/>
    </xf>
    <xf numFmtId="0" fontId="0" fillId="0" borderId="30" xfId="0" applyBorder="1" applyAlignment="1">
      <alignment/>
    </xf>
    <xf numFmtId="0" fontId="15" fillId="0" borderId="32" xfId="0" applyFont="1" applyBorder="1" applyAlignment="1">
      <alignment horizontal="distributed" vertical="center"/>
    </xf>
    <xf numFmtId="0" fontId="15" fillId="0" borderId="35" xfId="0" applyFont="1" applyBorder="1" applyAlignment="1">
      <alignment horizontal="distributed" vertical="center"/>
    </xf>
    <xf numFmtId="56" fontId="0" fillId="0" borderId="37" xfId="0" applyNumberFormat="1" applyFont="1" applyBorder="1" applyAlignment="1">
      <alignment/>
    </xf>
    <xf numFmtId="0" fontId="15" fillId="0" borderId="27" xfId="0" applyFont="1" applyBorder="1" applyAlignment="1">
      <alignment horizontal="distributed" vertical="center"/>
    </xf>
    <xf numFmtId="0" fontId="15" fillId="0" borderId="37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56" fontId="0" fillId="0" borderId="0" xfId="0" applyNumberFormat="1" applyFill="1" applyAlignment="1">
      <alignment horizontal="center" vertical="center"/>
    </xf>
    <xf numFmtId="0" fontId="15" fillId="34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distributed" vertical="center"/>
    </xf>
    <xf numFmtId="0" fontId="15" fillId="34" borderId="27" xfId="0" applyFont="1" applyFill="1" applyBorder="1" applyAlignment="1">
      <alignment vertical="center"/>
    </xf>
    <xf numFmtId="0" fontId="15" fillId="34" borderId="15" xfId="0" applyFont="1" applyFill="1" applyBorder="1" applyAlignment="1">
      <alignment vertical="center"/>
    </xf>
    <xf numFmtId="0" fontId="15" fillId="0" borderId="15" xfId="0" applyFont="1" applyBorder="1" applyAlignment="1">
      <alignment horizontal="distributed" vertical="center"/>
    </xf>
    <xf numFmtId="56" fontId="0" fillId="0" borderId="15" xfId="0" applyNumberFormat="1" applyFill="1" applyBorder="1" applyAlignment="1">
      <alignment horizontal="center" vertical="center"/>
    </xf>
    <xf numFmtId="0" fontId="15" fillId="0" borderId="22" xfId="0" applyFont="1" applyBorder="1" applyAlignment="1">
      <alignment horizontal="distributed" vertical="center"/>
    </xf>
    <xf numFmtId="0" fontId="0" fillId="0" borderId="27" xfId="0" applyFont="1" applyBorder="1" applyAlignment="1">
      <alignment/>
    </xf>
    <xf numFmtId="56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56" fontId="0" fillId="0" borderId="15" xfId="0" applyNumberFormat="1" applyFill="1" applyBorder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20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5" fillId="0" borderId="52" xfId="0" applyFont="1" applyBorder="1" applyAlignment="1">
      <alignment horizontal="right" vertical="center"/>
    </xf>
    <xf numFmtId="0" fontId="15" fillId="0" borderId="30" xfId="0" applyFont="1" applyBorder="1" applyAlignment="1">
      <alignment horizontal="right" vertical="center"/>
    </xf>
    <xf numFmtId="0" fontId="15" fillId="0" borderId="28" xfId="0" applyFont="1" applyBorder="1" applyAlignment="1">
      <alignment horizontal="right" vertical="center"/>
    </xf>
    <xf numFmtId="0" fontId="15" fillId="0" borderId="27" xfId="0" applyFont="1" applyBorder="1" applyAlignment="1">
      <alignment horizontal="right" vertical="center"/>
    </xf>
    <xf numFmtId="0" fontId="15" fillId="0" borderId="53" xfId="0" applyFont="1" applyBorder="1" applyAlignment="1">
      <alignment horizontal="right" vertical="center"/>
    </xf>
    <xf numFmtId="0" fontId="15" fillId="0" borderId="15" xfId="0" applyFont="1" applyBorder="1" applyAlignment="1">
      <alignment horizontal="right" vertical="center"/>
    </xf>
    <xf numFmtId="0" fontId="15" fillId="0" borderId="56" xfId="0" applyFont="1" applyBorder="1" applyAlignment="1">
      <alignment horizontal="distributed" vertical="center"/>
    </xf>
    <xf numFmtId="0" fontId="15" fillId="0" borderId="27" xfId="0" applyFont="1" applyBorder="1" applyAlignment="1">
      <alignment horizontal="right"/>
    </xf>
    <xf numFmtId="0" fontId="15" fillId="0" borderId="49" xfId="0" applyFont="1" applyBorder="1" applyAlignment="1">
      <alignment horizontal="distributed" vertical="center"/>
    </xf>
    <xf numFmtId="56" fontId="15" fillId="0" borderId="37" xfId="0" applyNumberFormat="1" applyFont="1" applyBorder="1" applyAlignment="1">
      <alignment horizontal="right"/>
    </xf>
    <xf numFmtId="0" fontId="0" fillId="0" borderId="23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right" vertical="center" shrinkToFit="1"/>
    </xf>
    <xf numFmtId="0" fontId="15" fillId="0" borderId="27" xfId="0" applyFont="1" applyBorder="1" applyAlignment="1">
      <alignment horizontal="right" vertical="center" shrinkToFit="1"/>
    </xf>
    <xf numFmtId="0" fontId="15" fillId="0" borderId="29" xfId="0" applyFont="1" applyBorder="1" applyAlignment="1">
      <alignment horizontal="distributed" vertical="center"/>
    </xf>
    <xf numFmtId="0" fontId="15" fillId="0" borderId="35" xfId="0" applyFont="1" applyBorder="1" applyAlignment="1">
      <alignment horizontal="right" vertical="center" shrinkToFit="1"/>
    </xf>
    <xf numFmtId="0" fontId="15" fillId="0" borderId="37" xfId="0" applyFont="1" applyBorder="1" applyAlignment="1">
      <alignment horizontal="right" vertical="center" shrinkToFit="1"/>
    </xf>
    <xf numFmtId="0" fontId="0" fillId="0" borderId="15" xfId="0" applyFont="1" applyBorder="1" applyAlignment="1">
      <alignment/>
    </xf>
    <xf numFmtId="5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5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58" xfId="0" applyFont="1" applyBorder="1" applyAlignment="1">
      <alignment horizontal="right" vertical="center"/>
    </xf>
    <xf numFmtId="0" fontId="15" fillId="0" borderId="40" xfId="0" applyFont="1" applyBorder="1" applyAlignment="1">
      <alignment horizontal="right" vertical="center"/>
    </xf>
    <xf numFmtId="0" fontId="15" fillId="0" borderId="17" xfId="0" applyFont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right" vertical="center" shrinkToFit="1"/>
    </xf>
    <xf numFmtId="0" fontId="15" fillId="0" borderId="0" xfId="0" applyFont="1" applyBorder="1" applyAlignment="1">
      <alignment horizontal="right" vertical="center" shrinkToFit="1"/>
    </xf>
    <xf numFmtId="0" fontId="15" fillId="0" borderId="59" xfId="0" applyFont="1" applyBorder="1" applyAlignment="1">
      <alignment horizontal="right" vertical="center" shrinkToFit="1"/>
    </xf>
    <xf numFmtId="0" fontId="0" fillId="0" borderId="38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56" fontId="0" fillId="0" borderId="15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0" fillId="0" borderId="0" xfId="0" applyAlignment="1">
      <alignment shrinkToFit="1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17" fillId="0" borderId="0" xfId="0" applyFont="1" applyAlignment="1">
      <alignment/>
    </xf>
    <xf numFmtId="56" fontId="2" fillId="0" borderId="0" xfId="0" applyNumberFormat="1" applyFont="1" applyAlignment="1">
      <alignment horizontal="center"/>
    </xf>
    <xf numFmtId="56" fontId="2" fillId="0" borderId="14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56" fontId="2" fillId="0" borderId="24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20" fontId="2" fillId="0" borderId="24" xfId="0" applyNumberFormat="1" applyFont="1" applyFill="1" applyBorder="1" applyAlignment="1">
      <alignment horizontal="center"/>
    </xf>
    <xf numFmtId="20" fontId="2" fillId="0" borderId="29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" fillId="35" borderId="60" xfId="0" applyFont="1" applyFill="1" applyBorder="1" applyAlignment="1">
      <alignment horizontal="distributed" vertical="distributed" wrapText="1"/>
    </xf>
    <xf numFmtId="0" fontId="1" fillId="0" borderId="44" xfId="0" applyFont="1" applyBorder="1" applyAlignment="1">
      <alignment horizontal="distributed" vertical="distributed" wrapText="1"/>
    </xf>
    <xf numFmtId="0" fontId="1" fillId="0" borderId="61" xfId="0" applyFont="1" applyBorder="1" applyAlignment="1">
      <alignment horizontal="distributed" vertical="distributed" wrapText="1"/>
    </xf>
    <xf numFmtId="0" fontId="1" fillId="35" borderId="25" xfId="0" applyFont="1" applyFill="1" applyBorder="1" applyAlignment="1">
      <alignment horizontal="distributed" vertical="distributed" wrapText="1"/>
    </xf>
    <xf numFmtId="0" fontId="1" fillId="0" borderId="25" xfId="0" applyFont="1" applyBorder="1" applyAlignment="1">
      <alignment horizontal="distributed" vertical="distributed" wrapText="1"/>
    </xf>
    <xf numFmtId="0" fontId="1" fillId="0" borderId="61" xfId="0" applyFont="1" applyBorder="1" applyAlignment="1">
      <alignment horizontal="center" vertical="distributed" wrapText="1"/>
    </xf>
    <xf numFmtId="0" fontId="1" fillId="35" borderId="29" xfId="0" applyFont="1" applyFill="1" applyBorder="1" applyAlignment="1">
      <alignment horizontal="distributed" vertical="distributed" wrapText="1"/>
    </xf>
    <xf numFmtId="0" fontId="1" fillId="0" borderId="29" xfId="0" applyFont="1" applyBorder="1" applyAlignment="1">
      <alignment horizontal="distributed" vertical="distributed" wrapText="1"/>
    </xf>
    <xf numFmtId="0" fontId="1" fillId="35" borderId="62" xfId="0" applyFont="1" applyFill="1" applyBorder="1" applyAlignment="1">
      <alignment horizontal="distributed" vertical="distributed" wrapText="1"/>
    </xf>
    <xf numFmtId="0" fontId="1" fillId="0" borderId="54" xfId="0" applyFont="1" applyBorder="1" applyAlignment="1">
      <alignment horizontal="distributed" vertical="distributed" wrapText="1"/>
    </xf>
    <xf numFmtId="0" fontId="1" fillId="0" borderId="63" xfId="0" applyFont="1" applyBorder="1" applyAlignment="1">
      <alignment horizontal="distributed" vertical="distributed" wrapText="1"/>
    </xf>
    <xf numFmtId="0" fontId="1" fillId="0" borderId="63" xfId="0" applyFont="1" applyBorder="1" applyAlignment="1">
      <alignment horizontal="center" vertical="distributed" wrapText="1"/>
    </xf>
    <xf numFmtId="0" fontId="1" fillId="35" borderId="64" xfId="0" applyFont="1" applyFill="1" applyBorder="1" applyAlignment="1">
      <alignment horizontal="distributed" vertical="distributed" wrapText="1"/>
    </xf>
    <xf numFmtId="0" fontId="1" fillId="0" borderId="45" xfId="0" applyFont="1" applyBorder="1" applyAlignment="1">
      <alignment horizontal="distributed" vertical="distributed" wrapText="1"/>
    </xf>
    <xf numFmtId="0" fontId="1" fillId="0" borderId="65" xfId="0" applyFont="1" applyBorder="1" applyAlignment="1">
      <alignment horizontal="distributed" vertical="distributed" wrapText="1"/>
    </xf>
    <xf numFmtId="0" fontId="1" fillId="35" borderId="32" xfId="0" applyFont="1" applyFill="1" applyBorder="1" applyAlignment="1">
      <alignment horizontal="distributed" vertical="distributed" wrapText="1"/>
    </xf>
    <xf numFmtId="0" fontId="1" fillId="0" borderId="32" xfId="0" applyFont="1" applyBorder="1" applyAlignment="1">
      <alignment horizontal="distributed" vertical="distributed" wrapText="1"/>
    </xf>
    <xf numFmtId="0" fontId="1" fillId="0" borderId="65" xfId="0" applyFont="1" applyBorder="1" applyAlignment="1">
      <alignment horizontal="center" vertical="distributed" wrapText="1"/>
    </xf>
    <xf numFmtId="0" fontId="1" fillId="35" borderId="49" xfId="0" applyFont="1" applyFill="1" applyBorder="1" applyAlignment="1">
      <alignment horizontal="distributed" vertical="distributed" wrapText="1"/>
    </xf>
    <xf numFmtId="0" fontId="1" fillId="0" borderId="49" xfId="0" applyFont="1" applyBorder="1" applyAlignment="1">
      <alignment horizontal="distributed" vertical="distributed" wrapText="1"/>
    </xf>
    <xf numFmtId="0" fontId="61" fillId="0" borderId="0" xfId="0" applyFont="1" applyAlignment="1">
      <alignment/>
    </xf>
    <xf numFmtId="0" fontId="2" fillId="0" borderId="0" xfId="0" applyFont="1" applyAlignment="1">
      <alignment/>
    </xf>
    <xf numFmtId="0" fontId="62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56" fontId="2" fillId="0" borderId="41" xfId="0" applyNumberFormat="1" applyFont="1" applyFill="1" applyBorder="1" applyAlignment="1">
      <alignment horizontal="center"/>
    </xf>
    <xf numFmtId="56" fontId="2" fillId="0" borderId="27" xfId="0" applyNumberFormat="1" applyFont="1" applyFill="1" applyBorder="1" applyAlignment="1">
      <alignment horizontal="center"/>
    </xf>
    <xf numFmtId="20" fontId="2" fillId="0" borderId="41" xfId="0" applyNumberFormat="1" applyFont="1" applyFill="1" applyBorder="1" applyAlignment="1">
      <alignment horizontal="center"/>
    </xf>
    <xf numFmtId="20" fontId="2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1" fillId="0" borderId="44" xfId="0" applyFont="1" applyBorder="1" applyAlignment="1">
      <alignment vertical="distributed" wrapText="1"/>
    </xf>
    <xf numFmtId="0" fontId="1" fillId="36" borderId="30" xfId="0" applyFont="1" applyFill="1" applyBorder="1" applyAlignment="1">
      <alignment horizontal="distributed" vertical="distributed" wrapText="1"/>
    </xf>
    <xf numFmtId="0" fontId="1" fillId="35" borderId="66" xfId="0" applyFont="1" applyFill="1" applyBorder="1" applyAlignment="1">
      <alignment horizontal="distributed" vertical="distributed" wrapText="1"/>
    </xf>
    <xf numFmtId="0" fontId="1" fillId="0" borderId="44" xfId="0" applyFont="1" applyFill="1" applyBorder="1" applyAlignment="1">
      <alignment horizontal="distributed" vertical="distributed" wrapText="1"/>
    </xf>
    <xf numFmtId="0" fontId="1" fillId="0" borderId="28" xfId="0" applyFont="1" applyFill="1" applyBorder="1" applyAlignment="1">
      <alignment horizontal="distributed" vertical="distributed" wrapText="1"/>
    </xf>
    <xf numFmtId="0" fontId="1" fillId="0" borderId="54" xfId="0" applyFont="1" applyBorder="1" applyAlignment="1">
      <alignment vertical="distributed" wrapText="1"/>
    </xf>
    <xf numFmtId="0" fontId="1" fillId="36" borderId="0" xfId="0" applyFont="1" applyFill="1" applyBorder="1" applyAlignment="1">
      <alignment horizontal="distributed" vertical="distributed" wrapText="1"/>
    </xf>
    <xf numFmtId="0" fontId="1" fillId="0" borderId="54" xfId="0" applyFont="1" applyFill="1" applyBorder="1" applyAlignment="1">
      <alignment horizontal="distributed" vertical="distributed" wrapText="1"/>
    </xf>
    <xf numFmtId="0" fontId="1" fillId="0" borderId="45" xfId="0" applyFont="1" applyBorder="1" applyAlignment="1">
      <alignment vertical="distributed" wrapText="1"/>
    </xf>
    <xf numFmtId="0" fontId="1" fillId="36" borderId="15" xfId="0" applyFont="1" applyFill="1" applyBorder="1" applyAlignment="1">
      <alignment horizontal="distributed" vertical="distributed" wrapText="1"/>
    </xf>
    <xf numFmtId="0" fontId="1" fillId="0" borderId="45" xfId="0" applyFont="1" applyFill="1" applyBorder="1" applyAlignment="1">
      <alignment horizontal="distributed" vertical="distributed" wrapText="1"/>
    </xf>
    <xf numFmtId="0" fontId="1" fillId="0" borderId="35" xfId="0" applyFont="1" applyFill="1" applyBorder="1" applyAlignment="1">
      <alignment horizontal="distributed" vertical="distributed" wrapText="1"/>
    </xf>
    <xf numFmtId="0" fontId="2" fillId="0" borderId="0" xfId="0" applyFont="1" applyAlignment="1">
      <alignment horizontal="distributed" vertical="distributed"/>
    </xf>
    <xf numFmtId="0" fontId="63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56" fontId="20" fillId="0" borderId="41" xfId="0" applyNumberFormat="1" applyFont="1" applyFill="1" applyBorder="1" applyAlignment="1">
      <alignment horizontal="center"/>
    </xf>
    <xf numFmtId="56" fontId="20" fillId="0" borderId="27" xfId="0" applyNumberFormat="1" applyFont="1" applyFill="1" applyBorder="1" applyAlignment="1">
      <alignment horizontal="center"/>
    </xf>
    <xf numFmtId="0" fontId="1" fillId="36" borderId="61" xfId="0" applyFont="1" applyFill="1" applyBorder="1" applyAlignment="1">
      <alignment horizontal="distributed" vertical="distributed" wrapText="1"/>
    </xf>
    <xf numFmtId="0" fontId="1" fillId="0" borderId="28" xfId="0" applyFont="1" applyBorder="1" applyAlignment="1">
      <alignment horizontal="distributed" vertical="distributed" wrapText="1"/>
    </xf>
    <xf numFmtId="0" fontId="1" fillId="36" borderId="63" xfId="0" applyFont="1" applyFill="1" applyBorder="1" applyAlignment="1">
      <alignment horizontal="distributed" vertical="distributed" wrapText="1"/>
    </xf>
    <xf numFmtId="0" fontId="1" fillId="36" borderId="65" xfId="0" applyFont="1" applyFill="1" applyBorder="1" applyAlignment="1">
      <alignment horizontal="distributed" vertical="distributed" wrapText="1"/>
    </xf>
    <xf numFmtId="0" fontId="1" fillId="0" borderId="35" xfId="0" applyFont="1" applyBorder="1" applyAlignment="1">
      <alignment horizontal="distributed" vertical="distributed" wrapText="1"/>
    </xf>
    <xf numFmtId="58" fontId="2" fillId="0" borderId="0" xfId="0" applyNumberFormat="1" applyFont="1" applyAlignment="1">
      <alignment horizontal="center"/>
    </xf>
    <xf numFmtId="58" fontId="2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35" borderId="68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20" fontId="2" fillId="0" borderId="46" xfId="0" applyNumberFormat="1" applyFont="1" applyFill="1" applyBorder="1" applyAlignment="1">
      <alignment horizontal="center"/>
    </xf>
    <xf numFmtId="20" fontId="2" fillId="0" borderId="30" xfId="0" applyNumberFormat="1" applyFont="1" applyFill="1" applyBorder="1" applyAlignment="1">
      <alignment horizontal="center"/>
    </xf>
    <xf numFmtId="20" fontId="2" fillId="0" borderId="58" xfId="0" applyNumberFormat="1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52" xfId="0" applyFont="1" applyBorder="1" applyAlignment="1">
      <alignment horizontal="center" vertical="distributed" wrapText="1"/>
    </xf>
    <xf numFmtId="0" fontId="1" fillId="0" borderId="12" xfId="0" applyFont="1" applyBorder="1" applyAlignment="1">
      <alignment horizontal="distributed" vertical="distributed" wrapText="1"/>
    </xf>
    <xf numFmtId="0" fontId="1" fillId="0" borderId="55" xfId="0" applyFont="1" applyBorder="1" applyAlignment="1">
      <alignment horizontal="center" vertical="distributed" wrapText="1"/>
    </xf>
    <xf numFmtId="0" fontId="22" fillId="0" borderId="0" xfId="0" applyFont="1" applyAlignment="1">
      <alignment horizontal="distributed" vertical="distributed" wrapText="1"/>
    </xf>
    <xf numFmtId="0" fontId="22" fillId="0" borderId="0" xfId="0" applyFont="1" applyAlignment="1">
      <alignment horizontal="left" vertical="center" wrapText="1"/>
    </xf>
    <xf numFmtId="0" fontId="1" fillId="0" borderId="53" xfId="0" applyFont="1" applyBorder="1" applyAlignment="1">
      <alignment horizontal="center" vertical="distributed"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distributed" vertical="center" wrapText="1"/>
    </xf>
    <xf numFmtId="0" fontId="17" fillId="0" borderId="15" xfId="0" applyFont="1" applyBorder="1" applyAlignment="1">
      <alignment/>
    </xf>
    <xf numFmtId="0" fontId="6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7" borderId="13" xfId="0" applyFont="1" applyFill="1" applyBorder="1" applyAlignment="1">
      <alignment/>
    </xf>
    <xf numFmtId="0" fontId="2" fillId="37" borderId="14" xfId="0" applyFont="1" applyFill="1" applyBorder="1" applyAlignment="1">
      <alignment/>
    </xf>
    <xf numFmtId="0" fontId="2" fillId="0" borderId="16" xfId="0" applyFont="1" applyBorder="1" applyAlignment="1">
      <alignment/>
    </xf>
    <xf numFmtId="0" fontId="23" fillId="0" borderId="15" xfId="0" applyFont="1" applyBorder="1" applyAlignment="1">
      <alignment/>
    </xf>
    <xf numFmtId="0" fontId="2" fillId="37" borderId="17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3" fillId="0" borderId="0" xfId="0" applyFont="1" applyAlignment="1">
      <alignment/>
    </xf>
    <xf numFmtId="0" fontId="15" fillId="0" borderId="0" xfId="0" applyFont="1" applyBorder="1" applyAlignment="1" quotePrefix="1">
      <alignment vertical="center"/>
    </xf>
    <xf numFmtId="0" fontId="15" fillId="0" borderId="27" xfId="0" applyFont="1" applyBorder="1" applyAlignment="1" quotePrefix="1">
      <alignment vertical="center"/>
    </xf>
    <xf numFmtId="0" fontId="15" fillId="0" borderId="15" xfId="0" applyFont="1" applyBorder="1" applyAlignment="1" quotePrefix="1">
      <alignment vertical="center"/>
    </xf>
    <xf numFmtId="0" fontId="13" fillId="0" borderId="0" xfId="0" applyFont="1" applyBorder="1" applyAlignment="1" quotePrefix="1">
      <alignment vertical="center"/>
    </xf>
    <xf numFmtId="0" fontId="13" fillId="0" borderId="27" xfId="0" applyFont="1" applyBorder="1" applyAlignment="1" quotePrefix="1">
      <alignment vertical="center"/>
    </xf>
    <xf numFmtId="0" fontId="13" fillId="0" borderId="30" xfId="0" applyFont="1" applyBorder="1" applyAlignment="1" quotePrefix="1">
      <alignment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65299;&#27425;&#12522;&#12540;&#12464;&#65288;&#65298;&#65302;&#12539;&#12488;&#12540;&#12490;&#12513;&#12531;&#12488;&#65289;&#23550;&#2512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リーグ組合せ"/>
      <sheetName val="リーグ１次（決定）"/>
      <sheetName val="予選リーグ対戦表"/>
      <sheetName val="2次リーグ組合せ"/>
      <sheetName val="リーグ２次"/>
      <sheetName val="2次リーグ対戦表"/>
      <sheetName val="トーナメント組合せ"/>
      <sheetName val="決勝トーナメン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zoomScale="90" zoomScaleNormal="90" workbookViewId="0" topLeftCell="A1">
      <selection activeCell="F17" sqref="F17"/>
    </sheetView>
  </sheetViews>
  <sheetFormatPr defaultColWidth="9.00390625" defaultRowHeight="13.5"/>
  <cols>
    <col min="1" max="1" width="19.00390625" style="2" customWidth="1"/>
    <col min="2" max="2" width="8.875" style="2" customWidth="1"/>
    <col min="3" max="3" width="4.00390625" style="2" bestFit="1" customWidth="1"/>
    <col min="4" max="4" width="10.50390625" style="2" bestFit="1" customWidth="1"/>
    <col min="5" max="5" width="23.125" style="2" customWidth="1"/>
    <col min="6" max="9" width="9.00390625" style="2" customWidth="1"/>
    <col min="10" max="10" width="11.625" style="2" customWidth="1"/>
    <col min="11" max="16384" width="9.00390625" style="2" customWidth="1"/>
  </cols>
  <sheetData>
    <row r="1" spans="1:5" ht="13.5">
      <c r="A1" s="2" t="s">
        <v>0</v>
      </c>
      <c r="B1" s="238" t="s">
        <v>1</v>
      </c>
      <c r="C1" s="238" t="s">
        <v>2</v>
      </c>
      <c r="D1" s="336" t="s">
        <v>3</v>
      </c>
      <c r="E1" s="337" t="s">
        <v>4</v>
      </c>
    </row>
    <row r="2" spans="1:10" ht="13.5">
      <c r="A2" s="2" t="str">
        <f>B2&amp;ASC(E2)</f>
        <v>A1</v>
      </c>
      <c r="B2" s="338" t="s">
        <v>5</v>
      </c>
      <c r="C2" s="334">
        <v>1</v>
      </c>
      <c r="D2" s="320" t="s">
        <v>6</v>
      </c>
      <c r="E2" s="339">
        <v>1</v>
      </c>
      <c r="G2"/>
      <c r="H2" s="2" t="s">
        <v>7</v>
      </c>
      <c r="J2" s="320" t="s">
        <v>8</v>
      </c>
    </row>
    <row r="3" spans="1:10" ht="13.5">
      <c r="A3" s="2" t="str">
        <f aca="true" t="shared" si="0" ref="A3:A30">B3&amp;ASC(E3)</f>
        <v>A2</v>
      </c>
      <c r="B3" s="110" t="s">
        <v>5</v>
      </c>
      <c r="C3" s="45">
        <v>2</v>
      </c>
      <c r="D3" s="320" t="s">
        <v>9</v>
      </c>
      <c r="E3" s="340">
        <v>2</v>
      </c>
      <c r="G3"/>
      <c r="H3" s="2" t="s">
        <v>10</v>
      </c>
      <c r="J3" s="320" t="s">
        <v>11</v>
      </c>
    </row>
    <row r="4" spans="1:10" ht="13.5">
      <c r="A4" s="2" t="str">
        <f t="shared" si="0"/>
        <v>A3</v>
      </c>
      <c r="B4" s="341" t="s">
        <v>5</v>
      </c>
      <c r="C4" s="105">
        <v>3</v>
      </c>
      <c r="D4" s="342" t="s">
        <v>12</v>
      </c>
      <c r="E4" s="343">
        <v>3</v>
      </c>
      <c r="G4"/>
      <c r="H4" s="2" t="s">
        <v>13</v>
      </c>
      <c r="J4" s="2" t="s">
        <v>14</v>
      </c>
    </row>
    <row r="5" spans="1:10" ht="13.5">
      <c r="A5" s="2" t="str">
        <f t="shared" si="0"/>
        <v>B1</v>
      </c>
      <c r="B5" s="110" t="s">
        <v>15</v>
      </c>
      <c r="C5" s="334">
        <v>4</v>
      </c>
      <c r="D5" s="320" t="s">
        <v>16</v>
      </c>
      <c r="E5" s="340">
        <v>1</v>
      </c>
      <c r="G5"/>
      <c r="H5" s="2" t="s">
        <v>17</v>
      </c>
      <c r="J5" s="2" t="s">
        <v>18</v>
      </c>
    </row>
    <row r="6" spans="1:10" ht="13.5">
      <c r="A6" s="2" t="str">
        <f t="shared" si="0"/>
        <v>B2</v>
      </c>
      <c r="B6" s="110" t="s">
        <v>15</v>
      </c>
      <c r="C6" s="45">
        <v>5</v>
      </c>
      <c r="D6" s="2" t="s">
        <v>14</v>
      </c>
      <c r="E6" s="340">
        <v>2</v>
      </c>
      <c r="G6"/>
      <c r="H6" s="2" t="s">
        <v>19</v>
      </c>
      <c r="J6" s="320" t="s">
        <v>20</v>
      </c>
    </row>
    <row r="7" spans="1:20" ht="13.5">
      <c r="A7" s="2" t="str">
        <f t="shared" si="0"/>
        <v>B3</v>
      </c>
      <c r="B7" s="341" t="s">
        <v>15</v>
      </c>
      <c r="C7" s="105">
        <v>6</v>
      </c>
      <c r="D7" s="344" t="s">
        <v>21</v>
      </c>
      <c r="E7" s="343">
        <v>3</v>
      </c>
      <c r="G7"/>
      <c r="H7" s="2" t="s">
        <v>22</v>
      </c>
      <c r="J7" s="320" t="s">
        <v>6</v>
      </c>
      <c r="T7" s="320"/>
    </row>
    <row r="8" spans="1:10" ht="13.5">
      <c r="A8" s="2" t="str">
        <f t="shared" si="0"/>
        <v>C1</v>
      </c>
      <c r="B8" s="110" t="s">
        <v>23</v>
      </c>
      <c r="C8" s="334">
        <v>7</v>
      </c>
      <c r="D8" s="320" t="s">
        <v>8</v>
      </c>
      <c r="E8" s="340">
        <v>1</v>
      </c>
      <c r="G8"/>
      <c r="H8" s="2" t="s">
        <v>24</v>
      </c>
      <c r="J8" s="320" t="s">
        <v>25</v>
      </c>
    </row>
    <row r="9" spans="1:10" ht="13.5">
      <c r="A9" s="2" t="str">
        <f t="shared" si="0"/>
        <v>C2</v>
      </c>
      <c r="B9" s="110" t="s">
        <v>23</v>
      </c>
      <c r="C9" s="45">
        <v>8</v>
      </c>
      <c r="D9" s="320" t="s">
        <v>25</v>
      </c>
      <c r="E9" s="340">
        <v>2</v>
      </c>
      <c r="G9"/>
      <c r="H9" s="2" t="s">
        <v>26</v>
      </c>
      <c r="J9" s="320" t="s">
        <v>27</v>
      </c>
    </row>
    <row r="10" spans="1:10" ht="13.5">
      <c r="A10" s="2" t="str">
        <f t="shared" si="0"/>
        <v>C3</v>
      </c>
      <c r="B10" s="341" t="s">
        <v>23</v>
      </c>
      <c r="C10" s="105">
        <v>9</v>
      </c>
      <c r="D10" s="345" t="s">
        <v>11</v>
      </c>
      <c r="E10" s="343">
        <v>3</v>
      </c>
      <c r="G10"/>
      <c r="H10" s="2" t="s">
        <v>28</v>
      </c>
      <c r="J10" s="320" t="s">
        <v>29</v>
      </c>
    </row>
    <row r="11" spans="1:10" ht="13.5">
      <c r="A11" s="2" t="str">
        <f t="shared" si="0"/>
        <v>D4</v>
      </c>
      <c r="B11" s="346" t="s">
        <v>30</v>
      </c>
      <c r="C11" s="334">
        <v>10</v>
      </c>
      <c r="D11" s="320" t="s">
        <v>31</v>
      </c>
      <c r="E11" s="340">
        <v>4</v>
      </c>
      <c r="G11"/>
      <c r="H11" s="2" t="s">
        <v>32</v>
      </c>
      <c r="J11" s="320" t="s">
        <v>33</v>
      </c>
    </row>
    <row r="12" spans="1:10" ht="13.5">
      <c r="A12" s="2" t="str">
        <f t="shared" si="0"/>
        <v>D2</v>
      </c>
      <c r="B12" s="346" t="s">
        <v>30</v>
      </c>
      <c r="C12" s="45">
        <v>11</v>
      </c>
      <c r="D12" s="320" t="s">
        <v>20</v>
      </c>
      <c r="E12" s="340">
        <v>2</v>
      </c>
      <c r="G12"/>
      <c r="H12" s="2" t="s">
        <v>34</v>
      </c>
      <c r="J12" s="320" t="s">
        <v>35</v>
      </c>
    </row>
    <row r="13" spans="1:10" ht="13.5">
      <c r="A13" s="2" t="str">
        <f t="shared" si="0"/>
        <v>D1</v>
      </c>
      <c r="B13" s="346" t="s">
        <v>30</v>
      </c>
      <c r="C13" s="45">
        <v>12</v>
      </c>
      <c r="D13" s="347" t="s">
        <v>36</v>
      </c>
      <c r="E13" s="340">
        <v>1</v>
      </c>
      <c r="G13"/>
      <c r="H13" s="2" t="s">
        <v>37</v>
      </c>
      <c r="J13" s="347" t="s">
        <v>38</v>
      </c>
    </row>
    <row r="14" spans="1:10" ht="13.5">
      <c r="A14" s="2" t="str">
        <f t="shared" si="0"/>
        <v>D3</v>
      </c>
      <c r="B14" s="348" t="s">
        <v>30</v>
      </c>
      <c r="C14" s="105">
        <v>13</v>
      </c>
      <c r="D14" s="345" t="s">
        <v>27</v>
      </c>
      <c r="E14" s="343">
        <v>3</v>
      </c>
      <c r="G14"/>
      <c r="H14" s="2" t="s">
        <v>39</v>
      </c>
      <c r="J14" s="320" t="s">
        <v>40</v>
      </c>
    </row>
    <row r="15" spans="1:10" ht="13.5">
      <c r="A15" s="2" t="str">
        <f t="shared" si="0"/>
        <v>E3</v>
      </c>
      <c r="B15" s="346" t="s">
        <v>41</v>
      </c>
      <c r="C15" s="45">
        <v>14</v>
      </c>
      <c r="D15" s="320" t="s">
        <v>42</v>
      </c>
      <c r="E15" s="340">
        <v>3</v>
      </c>
      <c r="G15"/>
      <c r="H15" s="2" t="s">
        <v>43</v>
      </c>
      <c r="J15" s="320" t="s">
        <v>44</v>
      </c>
    </row>
    <row r="16" spans="1:10" ht="13.5">
      <c r="A16" s="2" t="str">
        <f t="shared" si="0"/>
        <v>E2</v>
      </c>
      <c r="B16" s="346" t="s">
        <v>41</v>
      </c>
      <c r="C16" s="45">
        <v>15</v>
      </c>
      <c r="D16" s="347" t="s">
        <v>45</v>
      </c>
      <c r="E16" s="340">
        <v>2</v>
      </c>
      <c r="G16"/>
      <c r="H16" s="2" t="s">
        <v>46</v>
      </c>
      <c r="J16" s="320" t="s">
        <v>47</v>
      </c>
    </row>
    <row r="17" spans="1:10" ht="13.5">
      <c r="A17" s="2" t="str">
        <f t="shared" si="0"/>
        <v>E1</v>
      </c>
      <c r="B17" s="346" t="s">
        <v>41</v>
      </c>
      <c r="C17" s="45">
        <v>16</v>
      </c>
      <c r="D17" s="320" t="s">
        <v>48</v>
      </c>
      <c r="E17" s="340">
        <v>1</v>
      </c>
      <c r="G17"/>
      <c r="H17" s="2" t="s">
        <v>49</v>
      </c>
      <c r="J17" s="320" t="s">
        <v>50</v>
      </c>
    </row>
    <row r="18" spans="1:10" ht="13.5">
      <c r="A18" s="2" t="str">
        <f t="shared" si="0"/>
        <v>E4</v>
      </c>
      <c r="B18" s="348" t="s">
        <v>41</v>
      </c>
      <c r="C18" s="105">
        <v>17</v>
      </c>
      <c r="D18" s="105" t="s">
        <v>18</v>
      </c>
      <c r="E18" s="343">
        <v>4</v>
      </c>
      <c r="G18"/>
      <c r="H18" s="2" t="s">
        <v>51</v>
      </c>
      <c r="J18" s="347" t="s">
        <v>21</v>
      </c>
    </row>
    <row r="19" spans="1:10" ht="13.5">
      <c r="A19" s="2" t="str">
        <f t="shared" si="0"/>
        <v>F1</v>
      </c>
      <c r="B19" s="346" t="s">
        <v>52</v>
      </c>
      <c r="C19" s="45">
        <v>18</v>
      </c>
      <c r="D19" s="320" t="s">
        <v>33</v>
      </c>
      <c r="E19" s="340">
        <v>1</v>
      </c>
      <c r="G19"/>
      <c r="H19" s="2" t="s">
        <v>53</v>
      </c>
      <c r="J19" s="320" t="s">
        <v>48</v>
      </c>
    </row>
    <row r="20" spans="1:10" ht="13.5">
      <c r="A20" s="2" t="str">
        <f t="shared" si="0"/>
        <v>F2</v>
      </c>
      <c r="B20" s="346" t="s">
        <v>52</v>
      </c>
      <c r="C20" s="45">
        <v>19</v>
      </c>
      <c r="D20" s="320" t="s">
        <v>44</v>
      </c>
      <c r="E20" s="340">
        <v>2</v>
      </c>
      <c r="G20"/>
      <c r="H20" s="2" t="s">
        <v>54</v>
      </c>
      <c r="J20" s="320" t="s">
        <v>55</v>
      </c>
    </row>
    <row r="21" spans="1:10" ht="13.5">
      <c r="A21" s="2" t="str">
        <f t="shared" si="0"/>
        <v>F4</v>
      </c>
      <c r="B21" s="346" t="s">
        <v>52</v>
      </c>
      <c r="C21" s="45">
        <v>20</v>
      </c>
      <c r="D21" s="320" t="s">
        <v>29</v>
      </c>
      <c r="E21" s="340">
        <v>4</v>
      </c>
      <c r="G21"/>
      <c r="H21" s="2" t="s">
        <v>56</v>
      </c>
      <c r="J21" s="320" t="s">
        <v>31</v>
      </c>
    </row>
    <row r="22" spans="1:10" ht="13.5">
      <c r="A22" s="2" t="str">
        <f t="shared" si="0"/>
        <v>F3</v>
      </c>
      <c r="B22" s="348" t="s">
        <v>52</v>
      </c>
      <c r="C22" s="105">
        <v>21</v>
      </c>
      <c r="D22" s="345" t="s">
        <v>40</v>
      </c>
      <c r="E22" s="343">
        <v>3</v>
      </c>
      <c r="G22"/>
      <c r="H22" s="2" t="s">
        <v>57</v>
      </c>
      <c r="J22" s="320" t="s">
        <v>9</v>
      </c>
    </row>
    <row r="23" spans="1:10" ht="13.5">
      <c r="A23" s="2" t="str">
        <f t="shared" si="0"/>
        <v>G1</v>
      </c>
      <c r="B23" s="346" t="s">
        <v>58</v>
      </c>
      <c r="C23" s="45">
        <v>22</v>
      </c>
      <c r="D23" s="349" t="s">
        <v>59</v>
      </c>
      <c r="E23" s="340">
        <v>1</v>
      </c>
      <c r="G23"/>
      <c r="H23" s="2" t="s">
        <v>60</v>
      </c>
      <c r="J23" s="320" t="s">
        <v>42</v>
      </c>
    </row>
    <row r="24" spans="1:10" ht="13.5">
      <c r="A24" s="2" t="str">
        <f t="shared" si="0"/>
        <v>G2</v>
      </c>
      <c r="B24" s="346" t="s">
        <v>58</v>
      </c>
      <c r="C24" s="45">
        <v>23</v>
      </c>
      <c r="D24" s="2" t="s">
        <v>61</v>
      </c>
      <c r="E24" s="340">
        <v>2</v>
      </c>
      <c r="G24"/>
      <c r="H24" s="2" t="s">
        <v>62</v>
      </c>
      <c r="J24" s="320" t="s">
        <v>16</v>
      </c>
    </row>
    <row r="25" spans="1:10" ht="13.5">
      <c r="A25" s="2" t="str">
        <f t="shared" si="0"/>
        <v>G3</v>
      </c>
      <c r="B25" s="346" t="s">
        <v>58</v>
      </c>
      <c r="C25" s="45">
        <v>24</v>
      </c>
      <c r="D25" s="320" t="s">
        <v>63</v>
      </c>
      <c r="E25" s="340">
        <v>3</v>
      </c>
      <c r="G25"/>
      <c r="H25" s="2" t="s">
        <v>64</v>
      </c>
      <c r="J25" s="320" t="s">
        <v>63</v>
      </c>
    </row>
    <row r="26" spans="1:10" ht="13.5">
      <c r="A26" s="2" t="str">
        <f t="shared" si="0"/>
        <v>G4</v>
      </c>
      <c r="B26" s="346" t="s">
        <v>58</v>
      </c>
      <c r="C26" s="105">
        <v>25</v>
      </c>
      <c r="D26" s="345" t="s">
        <v>55</v>
      </c>
      <c r="E26" s="343">
        <v>4</v>
      </c>
      <c r="G26"/>
      <c r="H26" s="2" t="s">
        <v>65</v>
      </c>
      <c r="J26" s="347" t="s">
        <v>36</v>
      </c>
    </row>
    <row r="27" spans="1:10" ht="13.5">
      <c r="A27" s="2" t="str">
        <f t="shared" si="0"/>
        <v>H1</v>
      </c>
      <c r="B27" s="338" t="s">
        <v>66</v>
      </c>
      <c r="C27" s="45">
        <v>26</v>
      </c>
      <c r="D27" s="320" t="s">
        <v>50</v>
      </c>
      <c r="E27" s="340">
        <v>1</v>
      </c>
      <c r="G27"/>
      <c r="H27" s="2" t="s">
        <v>67</v>
      </c>
      <c r="J27" s="347" t="s">
        <v>45</v>
      </c>
    </row>
    <row r="28" spans="1:10" ht="13.5">
      <c r="A28" s="2" t="str">
        <f t="shared" si="0"/>
        <v>H2</v>
      </c>
      <c r="B28" s="110" t="s">
        <v>66</v>
      </c>
      <c r="C28" s="45">
        <v>27</v>
      </c>
      <c r="D28" s="347" t="s">
        <v>38</v>
      </c>
      <c r="E28" s="340">
        <v>2</v>
      </c>
      <c r="G28"/>
      <c r="H28" s="2" t="s">
        <v>68</v>
      </c>
      <c r="J28" s="2" t="s">
        <v>61</v>
      </c>
    </row>
    <row r="29" spans="1:10" ht="13.5">
      <c r="A29" s="2" t="str">
        <f t="shared" si="0"/>
        <v>H3</v>
      </c>
      <c r="B29" s="110" t="s">
        <v>66</v>
      </c>
      <c r="C29" s="45">
        <v>28</v>
      </c>
      <c r="D29" s="320" t="s">
        <v>35</v>
      </c>
      <c r="E29" s="340">
        <v>3</v>
      </c>
      <c r="G29"/>
      <c r="H29" s="2" t="s">
        <v>69</v>
      </c>
      <c r="J29" s="349" t="s">
        <v>59</v>
      </c>
    </row>
    <row r="30" spans="1:10" ht="13.5">
      <c r="A30" s="2" t="str">
        <f t="shared" si="0"/>
        <v>H4</v>
      </c>
      <c r="B30" s="341" t="s">
        <v>66</v>
      </c>
      <c r="C30" s="105">
        <v>29</v>
      </c>
      <c r="D30" s="345" t="s">
        <v>47</v>
      </c>
      <c r="E30" s="343">
        <v>4</v>
      </c>
      <c r="H30" s="2" t="s">
        <v>70</v>
      </c>
      <c r="J30" s="349" t="s">
        <v>12</v>
      </c>
    </row>
    <row r="31" ht="13.5">
      <c r="J31" s="320"/>
    </row>
    <row r="32" ht="13.5">
      <c r="J32" s="320"/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50"/>
  <sheetViews>
    <sheetView workbookViewId="0" topLeftCell="A1">
      <selection activeCell="S19" sqref="S19"/>
    </sheetView>
  </sheetViews>
  <sheetFormatPr defaultColWidth="2.50390625" defaultRowHeight="13.5"/>
  <cols>
    <col min="1" max="8" width="2.50390625" style="2" customWidth="1"/>
    <col min="9" max="50" width="4.125" style="2" customWidth="1"/>
    <col min="51" max="51" width="2.50390625" style="2" customWidth="1"/>
    <col min="52" max="16384" width="2.50390625" style="2" customWidth="1"/>
  </cols>
  <sheetData>
    <row r="1" spans="1:32" ht="13.5" customHeight="1">
      <c r="A1" s="234" t="s">
        <v>71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304"/>
      <c r="AF1" s="304"/>
    </row>
    <row r="2" spans="1:41" ht="13.5" customHeight="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304"/>
      <c r="AF2" s="304"/>
      <c r="AG2" s="312">
        <v>44415</v>
      </c>
      <c r="AH2" s="312"/>
      <c r="AI2" s="312"/>
      <c r="AJ2" s="312"/>
      <c r="AK2" s="312"/>
      <c r="AL2" s="312"/>
      <c r="AM2" s="2" t="s">
        <v>72</v>
      </c>
      <c r="AN2" s="313"/>
      <c r="AO2" s="313"/>
    </row>
    <row r="3" spans="2:43" ht="14.25">
      <c r="B3" s="235"/>
      <c r="C3" s="235"/>
      <c r="D3" s="235"/>
      <c r="E3" s="236" t="s">
        <v>5</v>
      </c>
      <c r="F3" s="236"/>
      <c r="G3" s="236"/>
      <c r="H3" s="236"/>
      <c r="I3" s="2" t="s">
        <v>73</v>
      </c>
      <c r="L3" s="2" t="s">
        <v>74</v>
      </c>
      <c r="AH3" s="45"/>
      <c r="AI3" s="45"/>
      <c r="AM3" s="276"/>
      <c r="AN3" s="314"/>
      <c r="AO3" s="314"/>
      <c r="AQ3" s="313"/>
    </row>
    <row r="4" spans="2:40" ht="14.25">
      <c r="B4" s="235"/>
      <c r="C4" s="235"/>
      <c r="D4" s="235"/>
      <c r="E4" s="236"/>
      <c r="F4" s="236"/>
      <c r="G4" s="236"/>
      <c r="H4" s="236"/>
      <c r="I4" s="241" t="s">
        <v>75</v>
      </c>
      <c r="J4" s="242"/>
      <c r="K4" s="243"/>
      <c r="L4" s="241" t="s">
        <v>76</v>
      </c>
      <c r="M4" s="242"/>
      <c r="N4" s="243"/>
      <c r="O4" s="241" t="s">
        <v>77</v>
      </c>
      <c r="P4" s="242"/>
      <c r="Q4" s="242"/>
      <c r="R4" s="241" t="s">
        <v>78</v>
      </c>
      <c r="S4" s="242"/>
      <c r="T4" s="242"/>
      <c r="U4" s="242"/>
      <c r="V4" s="280" t="s">
        <v>41</v>
      </c>
      <c r="W4" s="281"/>
      <c r="X4" s="281"/>
      <c r="Y4" s="281"/>
      <c r="Z4" s="280" t="s">
        <v>52</v>
      </c>
      <c r="AA4" s="281"/>
      <c r="AB4" s="281"/>
      <c r="AC4" s="281"/>
      <c r="AD4" s="280" t="s">
        <v>58</v>
      </c>
      <c r="AE4" s="281"/>
      <c r="AF4" s="281"/>
      <c r="AG4" s="281"/>
      <c r="AH4" s="280" t="s">
        <v>66</v>
      </c>
      <c r="AI4" s="281"/>
      <c r="AJ4" s="281"/>
      <c r="AK4" s="315"/>
      <c r="AL4" s="316"/>
      <c r="AM4" s="317"/>
      <c r="AN4" s="2" t="s">
        <v>79</v>
      </c>
    </row>
    <row r="5" spans="3:40" ht="13.5" customHeight="1">
      <c r="C5" s="237" t="s">
        <v>80</v>
      </c>
      <c r="D5" s="237"/>
      <c r="E5" s="237"/>
      <c r="F5" s="237"/>
      <c r="G5" s="237"/>
      <c r="H5" s="237"/>
      <c r="I5" s="244" t="s">
        <v>81</v>
      </c>
      <c r="J5" s="245"/>
      <c r="K5" s="246"/>
      <c r="L5" s="244" t="s">
        <v>16</v>
      </c>
      <c r="M5" s="245"/>
      <c r="N5" s="246"/>
      <c r="O5" s="244" t="s">
        <v>82</v>
      </c>
      <c r="P5" s="247"/>
      <c r="Q5" s="245"/>
      <c r="R5" s="282" t="s">
        <v>83</v>
      </c>
      <c r="S5" s="283"/>
      <c r="T5" s="283"/>
      <c r="U5" s="283"/>
      <c r="V5" s="282" t="s">
        <v>83</v>
      </c>
      <c r="W5" s="283"/>
      <c r="X5" s="283"/>
      <c r="Y5" s="283"/>
      <c r="Z5" s="282" t="s">
        <v>84</v>
      </c>
      <c r="AA5" s="283"/>
      <c r="AB5" s="283"/>
      <c r="AC5" s="283"/>
      <c r="AD5" s="282" t="s">
        <v>82</v>
      </c>
      <c r="AE5" s="283"/>
      <c r="AF5" s="283"/>
      <c r="AG5" s="318"/>
      <c r="AH5" s="282" t="s">
        <v>85</v>
      </c>
      <c r="AI5" s="283"/>
      <c r="AJ5" s="283"/>
      <c r="AK5" s="318"/>
      <c r="AL5" s="319"/>
      <c r="AM5" s="276"/>
      <c r="AN5" s="320" t="s">
        <v>86</v>
      </c>
    </row>
    <row r="6" spans="3:40" ht="13.5" customHeight="1">
      <c r="C6" s="237" t="s">
        <v>87</v>
      </c>
      <c r="D6" s="237"/>
      <c r="E6" s="237"/>
      <c r="F6" s="237"/>
      <c r="G6" s="237"/>
      <c r="H6" s="237"/>
      <c r="I6" s="248">
        <v>44506</v>
      </c>
      <c r="J6" s="249"/>
      <c r="K6" s="250"/>
      <c r="L6" s="248">
        <v>44499</v>
      </c>
      <c r="M6" s="249"/>
      <c r="N6" s="250"/>
      <c r="O6" s="248">
        <v>44500</v>
      </c>
      <c r="P6" s="249"/>
      <c r="Q6" s="250"/>
      <c r="R6" s="284">
        <v>44499</v>
      </c>
      <c r="S6" s="285"/>
      <c r="T6" s="285"/>
      <c r="U6" s="285"/>
      <c r="V6" s="284">
        <v>44499</v>
      </c>
      <c r="W6" s="285"/>
      <c r="X6" s="285"/>
      <c r="Y6" s="285"/>
      <c r="Z6" s="305" t="s">
        <v>88</v>
      </c>
      <c r="AA6" s="306"/>
      <c r="AB6" s="306"/>
      <c r="AC6" s="306"/>
      <c r="AD6" s="284">
        <v>44499</v>
      </c>
      <c r="AE6" s="285"/>
      <c r="AF6" s="285"/>
      <c r="AG6" s="285"/>
      <c r="AH6" s="284">
        <v>44499</v>
      </c>
      <c r="AI6" s="285"/>
      <c r="AJ6" s="285"/>
      <c r="AK6" s="285"/>
      <c r="AL6" s="319"/>
      <c r="AM6" s="276"/>
      <c r="AN6" s="2" t="s">
        <v>89</v>
      </c>
    </row>
    <row r="7" spans="3:39" ht="13.5" customHeight="1">
      <c r="C7" s="237" t="s">
        <v>90</v>
      </c>
      <c r="D7" s="237"/>
      <c r="E7" s="237"/>
      <c r="F7" s="237"/>
      <c r="G7" s="237"/>
      <c r="H7" s="237"/>
      <c r="I7" s="251">
        <v>0.3958333333333333</v>
      </c>
      <c r="J7" s="249"/>
      <c r="K7" s="250"/>
      <c r="L7" s="251">
        <v>0.5625</v>
      </c>
      <c r="M7" s="249"/>
      <c r="N7" s="250"/>
      <c r="O7" s="251">
        <v>0.5520833333333334</v>
      </c>
      <c r="P7" s="252"/>
      <c r="Q7" s="249"/>
      <c r="R7" s="286">
        <v>0.3958333333333333</v>
      </c>
      <c r="S7" s="287"/>
      <c r="T7" s="287"/>
      <c r="U7" s="287"/>
      <c r="V7" s="286">
        <v>0.4375</v>
      </c>
      <c r="W7" s="287"/>
      <c r="X7" s="287"/>
      <c r="Y7" s="287"/>
      <c r="Z7" s="286">
        <v>0.3958333333333333</v>
      </c>
      <c r="AA7" s="287"/>
      <c r="AB7" s="287"/>
      <c r="AC7" s="287"/>
      <c r="AD7" s="286">
        <v>0.4166666666666667</v>
      </c>
      <c r="AE7" s="287"/>
      <c r="AF7" s="287"/>
      <c r="AG7" s="287"/>
      <c r="AH7" s="321">
        <v>0.3958333333333333</v>
      </c>
      <c r="AI7" s="322"/>
      <c r="AJ7" s="322"/>
      <c r="AK7" s="323"/>
      <c r="AL7" s="319"/>
      <c r="AM7" s="276"/>
    </row>
    <row r="8" spans="9:46" ht="13.5">
      <c r="I8" s="253">
        <v>1</v>
      </c>
      <c r="J8" s="249">
        <v>2</v>
      </c>
      <c r="K8" s="250">
        <v>3</v>
      </c>
      <c r="L8" s="253">
        <v>4</v>
      </c>
      <c r="M8" s="249">
        <v>5</v>
      </c>
      <c r="N8" s="254">
        <v>6</v>
      </c>
      <c r="O8" s="253">
        <v>7</v>
      </c>
      <c r="P8" s="249">
        <v>8</v>
      </c>
      <c r="Q8" s="254">
        <v>9</v>
      </c>
      <c r="R8" s="253">
        <v>10</v>
      </c>
      <c r="S8" s="249">
        <v>11</v>
      </c>
      <c r="T8" s="249">
        <v>12</v>
      </c>
      <c r="U8" s="288">
        <v>13</v>
      </c>
      <c r="V8" s="289">
        <v>14</v>
      </c>
      <c r="W8" s="249">
        <v>15</v>
      </c>
      <c r="X8" s="254">
        <v>16</v>
      </c>
      <c r="Y8" s="250">
        <v>17</v>
      </c>
      <c r="Z8" s="253">
        <v>18</v>
      </c>
      <c r="AA8" s="249">
        <v>19</v>
      </c>
      <c r="AB8" s="254">
        <v>20</v>
      </c>
      <c r="AC8" s="250">
        <v>21</v>
      </c>
      <c r="AD8" s="253">
        <v>22</v>
      </c>
      <c r="AE8" s="249">
        <v>23</v>
      </c>
      <c r="AF8" s="254">
        <v>24</v>
      </c>
      <c r="AG8" s="250">
        <v>25</v>
      </c>
      <c r="AH8" s="253">
        <v>26</v>
      </c>
      <c r="AI8" s="249">
        <v>27</v>
      </c>
      <c r="AJ8" s="254">
        <v>28</v>
      </c>
      <c r="AK8" s="324"/>
      <c r="AL8" s="325"/>
      <c r="AM8" s="326" t="s">
        <v>91</v>
      </c>
      <c r="AN8" s="327" t="s">
        <v>92</v>
      </c>
      <c r="AO8" s="106"/>
      <c r="AP8" s="106"/>
      <c r="AQ8" s="106"/>
      <c r="AR8" s="106"/>
      <c r="AS8" s="106"/>
      <c r="AT8" s="106"/>
    </row>
    <row r="9" spans="3:46" ht="13.5" customHeight="1">
      <c r="C9" s="238" t="s">
        <v>93</v>
      </c>
      <c r="I9" s="255" t="str">
        <f>'予選リーグ組合せ'!D2</f>
        <v>武儀</v>
      </c>
      <c r="J9" s="256" t="str">
        <f>'予選リーグ組合せ'!D3</f>
        <v>今渡</v>
      </c>
      <c r="K9" s="257" t="str">
        <f>'予選リーグ組合せ'!D4</f>
        <v>ボンボネーラ</v>
      </c>
      <c r="L9" s="258" t="str">
        <f>'予選リーグ組合せ'!D5</f>
        <v>大和</v>
      </c>
      <c r="M9" s="259" t="str">
        <f>'予選リーグ組合せ'!D6</f>
        <v>関さくら</v>
      </c>
      <c r="N9" s="260" t="str">
        <f>'予選リーグ組合せ'!D7</f>
        <v>桜ヶ丘ＦＣ</v>
      </c>
      <c r="O9" s="261" t="str">
        <f>'予選リーグ組合せ'!D8</f>
        <v>旭ヶ丘</v>
      </c>
      <c r="P9" s="262" t="str">
        <f>'予選リーグ組合せ'!D9</f>
        <v>武芸川</v>
      </c>
      <c r="Q9" s="290" t="str">
        <f>'予選リーグ組合せ'!D10</f>
        <v>安桜</v>
      </c>
      <c r="R9" s="255" t="str">
        <f>'予選リーグ組合せ'!D11</f>
        <v>西可児</v>
      </c>
      <c r="S9" s="256" t="str">
        <f>'予選リーグ組合せ'!D12</f>
        <v>金竜</v>
      </c>
      <c r="T9" s="256" t="str">
        <f>'予選リーグ組合せ'!D13</f>
        <v>アンフィニ青</v>
      </c>
      <c r="U9" s="291" t="str">
        <f>'予選リーグ組合せ'!D14</f>
        <v>美濃</v>
      </c>
      <c r="V9" s="292" t="str">
        <f>'予選リーグ組合せ'!D15</f>
        <v>郡上八幡</v>
      </c>
      <c r="W9" s="293" t="str">
        <f>'予選リーグ組合せ'!D16</f>
        <v>アンフィニ白</v>
      </c>
      <c r="X9" s="294" t="str">
        <f>'予選リーグ組合せ'!D17</f>
        <v>土田</v>
      </c>
      <c r="Y9" s="307" t="str">
        <f>'予選リーグ組合せ'!D18</f>
        <v>瀬尻</v>
      </c>
      <c r="Z9" s="255" t="str">
        <f>'予選リーグ組合せ'!D19</f>
        <v>加茂野</v>
      </c>
      <c r="AA9" s="256" t="str">
        <f>'予選リーグ組合せ'!D20</f>
        <v>坂祝</v>
      </c>
      <c r="AB9" s="308" t="str">
        <f>'予選リーグ組合せ'!D21</f>
        <v>太田</v>
      </c>
      <c r="AC9" s="307" t="str">
        <f>'予選リーグ組合せ'!D22</f>
        <v>川辺</v>
      </c>
      <c r="AD9" s="255" t="str">
        <f>'予選リーグ組合せ'!D23</f>
        <v>ティグレイ</v>
      </c>
      <c r="AE9" s="256" t="str">
        <f>'予選リーグ組合せ'!D24</f>
        <v>下有知</v>
      </c>
      <c r="AF9" s="256" t="str">
        <f>'予選リーグ組合せ'!D25</f>
        <v>白鳥</v>
      </c>
      <c r="AG9" s="291" t="str">
        <f>'予選リーグ組合せ'!D26</f>
        <v>中部</v>
      </c>
      <c r="AH9" s="255" t="str">
        <f>'予選リーグ組合せ'!D27</f>
        <v>御嵩</v>
      </c>
      <c r="AI9" s="256" t="str">
        <f>'予選リーグ組合せ'!D28</f>
        <v>コヴィーダ</v>
      </c>
      <c r="AJ9" s="328" t="str">
        <f>'予選リーグ組合せ'!D29</f>
        <v>山手</v>
      </c>
      <c r="AK9" s="328" t="str">
        <f>'予選リーグ組合せ'!D30</f>
        <v>八百津</v>
      </c>
      <c r="AL9" s="329"/>
      <c r="AN9" s="106"/>
      <c r="AO9" s="106"/>
      <c r="AP9" s="106"/>
      <c r="AQ9" s="327" t="s">
        <v>94</v>
      </c>
      <c r="AR9" s="106"/>
      <c r="AS9" s="106"/>
      <c r="AT9" s="106"/>
    </row>
    <row r="10" spans="3:40" ht="13.5" customHeight="1">
      <c r="C10" s="239">
        <v>44499</v>
      </c>
      <c r="D10" s="239"/>
      <c r="E10" s="239"/>
      <c r="F10" s="239"/>
      <c r="G10" s="239"/>
      <c r="H10" s="240"/>
      <c r="I10" s="263"/>
      <c r="J10" s="264"/>
      <c r="K10" s="265"/>
      <c r="L10" s="258"/>
      <c r="M10" s="259"/>
      <c r="N10" s="266"/>
      <c r="O10" s="261"/>
      <c r="P10" s="262"/>
      <c r="Q10" s="295"/>
      <c r="R10" s="263"/>
      <c r="S10" s="264"/>
      <c r="T10" s="264"/>
      <c r="U10" s="296"/>
      <c r="V10" s="263"/>
      <c r="W10" s="297"/>
      <c r="X10" s="294"/>
      <c r="Y10" s="309"/>
      <c r="Z10" s="263"/>
      <c r="AA10" s="264"/>
      <c r="AB10" s="308"/>
      <c r="AC10" s="309"/>
      <c r="AD10" s="263"/>
      <c r="AE10" s="264"/>
      <c r="AF10" s="264"/>
      <c r="AG10" s="296"/>
      <c r="AH10" s="263"/>
      <c r="AI10" s="264"/>
      <c r="AJ10" s="330"/>
      <c r="AK10" s="330"/>
      <c r="AL10" s="329"/>
      <c r="AM10" s="93" t="s">
        <v>91</v>
      </c>
      <c r="AN10" s="2" t="s">
        <v>95</v>
      </c>
    </row>
    <row r="11" spans="9:46" ht="21.75" customHeight="1">
      <c r="I11" s="263"/>
      <c r="J11" s="264"/>
      <c r="K11" s="265"/>
      <c r="L11" s="258"/>
      <c r="M11" s="259"/>
      <c r="N11" s="266"/>
      <c r="O11" s="261"/>
      <c r="P11" s="262"/>
      <c r="Q11" s="295"/>
      <c r="R11" s="263"/>
      <c r="S11" s="264"/>
      <c r="T11" s="264"/>
      <c r="U11" s="296"/>
      <c r="V11" s="263"/>
      <c r="W11" s="297"/>
      <c r="X11" s="294"/>
      <c r="Y11" s="309"/>
      <c r="Z11" s="263"/>
      <c r="AA11" s="264"/>
      <c r="AB11" s="308"/>
      <c r="AC11" s="309"/>
      <c r="AD11" s="263"/>
      <c r="AE11" s="264"/>
      <c r="AF11" s="264"/>
      <c r="AG11" s="296"/>
      <c r="AH11" s="263"/>
      <c r="AI11" s="264"/>
      <c r="AJ11" s="330"/>
      <c r="AK11" s="330"/>
      <c r="AL11" s="329"/>
      <c r="AM11" s="331" t="s">
        <v>91</v>
      </c>
      <c r="AN11" s="332" t="s">
        <v>96</v>
      </c>
      <c r="AO11" s="332"/>
      <c r="AP11" s="332"/>
      <c r="AQ11" s="332"/>
      <c r="AR11" s="332"/>
      <c r="AS11" s="332"/>
      <c r="AT11" s="332"/>
    </row>
    <row r="12" spans="9:46" ht="13.5" customHeight="1">
      <c r="I12" s="263"/>
      <c r="J12" s="264"/>
      <c r="K12" s="265"/>
      <c r="L12" s="258"/>
      <c r="M12" s="259"/>
      <c r="N12" s="266"/>
      <c r="O12" s="261"/>
      <c r="P12" s="262"/>
      <c r="Q12" s="295"/>
      <c r="R12" s="263"/>
      <c r="S12" s="264"/>
      <c r="T12" s="264"/>
      <c r="U12" s="296"/>
      <c r="V12" s="263"/>
      <c r="W12" s="297"/>
      <c r="X12" s="294"/>
      <c r="Y12" s="309"/>
      <c r="Z12" s="263"/>
      <c r="AA12" s="264"/>
      <c r="AB12" s="308"/>
      <c r="AC12" s="309"/>
      <c r="AD12" s="263"/>
      <c r="AE12" s="264"/>
      <c r="AF12" s="264"/>
      <c r="AG12" s="296"/>
      <c r="AH12" s="263"/>
      <c r="AI12" s="264"/>
      <c r="AJ12" s="330"/>
      <c r="AK12" s="330"/>
      <c r="AL12" s="329"/>
      <c r="AM12" s="331" t="s">
        <v>91</v>
      </c>
      <c r="AN12" s="332" t="s">
        <v>97</v>
      </c>
      <c r="AO12" s="332"/>
      <c r="AP12" s="332"/>
      <c r="AQ12" s="332"/>
      <c r="AR12" s="332"/>
      <c r="AS12" s="332"/>
      <c r="AT12" s="332"/>
    </row>
    <row r="13" spans="9:45" ht="25.5" customHeight="1">
      <c r="I13" s="267"/>
      <c r="J13" s="268"/>
      <c r="K13" s="269"/>
      <c r="L13" s="270"/>
      <c r="M13" s="271"/>
      <c r="N13" s="272"/>
      <c r="O13" s="273"/>
      <c r="P13" s="274"/>
      <c r="Q13" s="298"/>
      <c r="R13" s="267"/>
      <c r="S13" s="268"/>
      <c r="T13" s="268"/>
      <c r="U13" s="299"/>
      <c r="V13" s="267"/>
      <c r="W13" s="300"/>
      <c r="X13" s="301"/>
      <c r="Y13" s="310"/>
      <c r="Z13" s="267"/>
      <c r="AA13" s="268"/>
      <c r="AB13" s="311"/>
      <c r="AC13" s="310"/>
      <c r="AD13" s="267"/>
      <c r="AE13" s="268"/>
      <c r="AF13" s="268"/>
      <c r="AG13" s="299"/>
      <c r="AH13" s="267"/>
      <c r="AI13" s="268"/>
      <c r="AJ13" s="333"/>
      <c r="AK13" s="333"/>
      <c r="AL13" s="329"/>
      <c r="AM13" s="331" t="s">
        <v>91</v>
      </c>
      <c r="AN13" s="106" t="s">
        <v>98</v>
      </c>
      <c r="AO13" s="335"/>
      <c r="AP13" s="335"/>
      <c r="AQ13" s="335"/>
      <c r="AR13" s="335"/>
      <c r="AS13" s="106"/>
    </row>
    <row r="14" spans="37:40" ht="13.5">
      <c r="AK14" s="334"/>
      <c r="AM14" s="93" t="s">
        <v>91</v>
      </c>
      <c r="AN14" s="2" t="s">
        <v>99</v>
      </c>
    </row>
    <row r="15" spans="39:63" ht="17.25" customHeight="1">
      <c r="AM15" s="93" t="s">
        <v>91</v>
      </c>
      <c r="AN15" s="106" t="s">
        <v>100</v>
      </c>
      <c r="AO15" s="106"/>
      <c r="AP15" s="106"/>
      <c r="AQ15" s="106"/>
      <c r="AR15" s="106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</row>
    <row r="16" spans="9:63" ht="17.25">
      <c r="I16" s="275" t="s">
        <v>101</v>
      </c>
      <c r="J16" s="276"/>
      <c r="T16" s="302"/>
      <c r="AM16" s="331" t="s">
        <v>91</v>
      </c>
      <c r="AN16" s="332" t="s">
        <v>102</v>
      </c>
      <c r="AO16" s="332"/>
      <c r="AP16" s="332"/>
      <c r="AQ16" s="332"/>
      <c r="AR16" s="332"/>
      <c r="AS16" s="332"/>
      <c r="AT16" s="332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</row>
    <row r="17" spans="9:63" ht="17.25">
      <c r="I17" s="276"/>
      <c r="J17" s="276"/>
      <c r="T17" s="302"/>
      <c r="AM17" s="93" t="s">
        <v>91</v>
      </c>
      <c r="AN17" s="2" t="s">
        <v>103</v>
      </c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</row>
    <row r="18" spans="9:63" ht="17.25">
      <c r="I18" s="277"/>
      <c r="J18" s="276"/>
      <c r="T18" s="302"/>
      <c r="AM18" s="93" t="s">
        <v>91</v>
      </c>
      <c r="AN18" s="106" t="s">
        <v>104</v>
      </c>
      <c r="AO18" s="106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</row>
    <row r="19" spans="15:63" ht="17.25" customHeight="1">
      <c r="O19" s="238" t="s">
        <v>105</v>
      </c>
      <c r="AM19" s="326" t="s">
        <v>91</v>
      </c>
      <c r="AN19" s="106" t="s">
        <v>106</v>
      </c>
      <c r="AO19" s="106"/>
      <c r="AP19" s="106"/>
      <c r="AQ19" s="106"/>
      <c r="AR19" s="106"/>
      <c r="AS19" s="106"/>
      <c r="AT19" s="106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</row>
    <row r="20" spans="36:63" ht="17.25">
      <c r="AJ20" s="106"/>
      <c r="AM20" s="331" t="s">
        <v>91</v>
      </c>
      <c r="AN20" s="332" t="s">
        <v>107</v>
      </c>
      <c r="AO20" s="332"/>
      <c r="AP20" s="332"/>
      <c r="AQ20" s="332"/>
      <c r="AR20" s="332"/>
      <c r="AS20" s="332"/>
      <c r="AT20" s="332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</row>
    <row r="21" spans="9:63" ht="17.25">
      <c r="I21" s="48" t="s">
        <v>91</v>
      </c>
      <c r="J21" s="49" t="s">
        <v>108</v>
      </c>
      <c r="K21" s="49"/>
      <c r="L21" s="49"/>
      <c r="M21" s="48"/>
      <c r="N21" s="48"/>
      <c r="O21" s="49" t="s">
        <v>109</v>
      </c>
      <c r="P21" s="49"/>
      <c r="Q21" s="48"/>
      <c r="R21" s="48"/>
      <c r="S21" s="48"/>
      <c r="T21" s="48" t="s">
        <v>110</v>
      </c>
      <c r="U21" s="49" t="s">
        <v>111</v>
      </c>
      <c r="V21" s="49"/>
      <c r="Y21" s="49" t="s">
        <v>112</v>
      </c>
      <c r="Z21" s="48"/>
      <c r="AA21" s="48"/>
      <c r="AB21" s="48"/>
      <c r="AC21" s="48"/>
      <c r="AE21" s="48" t="s">
        <v>91</v>
      </c>
      <c r="AF21" s="49" t="s">
        <v>113</v>
      </c>
      <c r="AG21" s="48"/>
      <c r="AH21" s="48"/>
      <c r="AI21" s="48"/>
      <c r="AM21" s="93" t="s">
        <v>91</v>
      </c>
      <c r="AN21" s="106" t="s">
        <v>114</v>
      </c>
      <c r="AO21" s="106"/>
      <c r="AP21" s="106"/>
      <c r="AQ21" s="106"/>
      <c r="AR21" s="106"/>
      <c r="AS21" s="106"/>
      <c r="AT21" s="106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</row>
    <row r="22" spans="39:63" ht="17.25">
      <c r="AM22" s="326" t="s">
        <v>91</v>
      </c>
      <c r="AN22" s="106" t="s">
        <v>115</v>
      </c>
      <c r="AO22" s="106"/>
      <c r="AP22" s="106"/>
      <c r="AQ22" s="106"/>
      <c r="AR22" s="106"/>
      <c r="AS22" s="106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</row>
    <row r="23" spans="9:63" ht="17.25">
      <c r="I23" s="238" t="s">
        <v>91</v>
      </c>
      <c r="J23" s="238" t="s">
        <v>116</v>
      </c>
      <c r="K23" s="238"/>
      <c r="L23" s="238"/>
      <c r="M23" s="238"/>
      <c r="N23" s="238"/>
      <c r="O23" s="278" t="s">
        <v>117</v>
      </c>
      <c r="P23" s="278"/>
      <c r="Q23" s="278"/>
      <c r="R23" s="278"/>
      <c r="U23" s="303" t="s">
        <v>118</v>
      </c>
      <c r="V23" s="303"/>
      <c r="W23" s="303"/>
      <c r="X23" s="303"/>
      <c r="Y23" s="303"/>
      <c r="Z23" s="303"/>
      <c r="AA23" s="303"/>
      <c r="AB23" s="303"/>
      <c r="AH23" s="106"/>
      <c r="AI23" s="106"/>
      <c r="AJ23" s="106"/>
      <c r="AM23" s="93" t="s">
        <v>91</v>
      </c>
      <c r="AN23" s="106" t="s">
        <v>119</v>
      </c>
      <c r="AO23" s="106"/>
      <c r="AP23" s="106"/>
      <c r="AQ23" s="106"/>
      <c r="AR23" s="106"/>
      <c r="AS23" s="106"/>
      <c r="AT23" s="106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</row>
    <row r="24" spans="39:63" ht="17.25">
      <c r="AM24" s="93" t="s">
        <v>91</v>
      </c>
      <c r="AN24" s="2" t="s">
        <v>120</v>
      </c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</row>
    <row r="25" spans="9:63" ht="17.25">
      <c r="I25" s="279" t="s">
        <v>121</v>
      </c>
      <c r="J25" s="279"/>
      <c r="K25" s="279"/>
      <c r="L25" s="279"/>
      <c r="M25" s="279"/>
      <c r="N25" s="279"/>
      <c r="O25" s="279"/>
      <c r="P25" s="279"/>
      <c r="AM25" s="93" t="s">
        <v>91</v>
      </c>
      <c r="AN25" s="2" t="s">
        <v>122</v>
      </c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</row>
    <row r="26" spans="39:63" ht="17.25" customHeight="1">
      <c r="AM26" s="93" t="s">
        <v>91</v>
      </c>
      <c r="AN26" s="2" t="s">
        <v>123</v>
      </c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</row>
    <row r="27" spans="39:40" ht="13.5" customHeight="1">
      <c r="AM27" s="93" t="s">
        <v>91</v>
      </c>
      <c r="AN27" s="2" t="s">
        <v>124</v>
      </c>
    </row>
    <row r="28" spans="39:40" ht="13.5">
      <c r="AM28" s="93" t="s">
        <v>91</v>
      </c>
      <c r="AN28" s="106" t="s">
        <v>125</v>
      </c>
    </row>
    <row r="29" spans="28:40" ht="13.5">
      <c r="AB29" s="106"/>
      <c r="AC29" s="106"/>
      <c r="AM29" s="93" t="s">
        <v>91</v>
      </c>
      <c r="AN29" s="106" t="s">
        <v>126</v>
      </c>
    </row>
    <row r="30" spans="39:40" ht="13.5" customHeight="1">
      <c r="AM30" s="93" t="s">
        <v>91</v>
      </c>
      <c r="AN30" s="2" t="s">
        <v>127</v>
      </c>
    </row>
    <row r="31" spans="39:47" ht="13.5">
      <c r="AM31" s="331" t="s">
        <v>91</v>
      </c>
      <c r="AN31" s="332" t="s">
        <v>128</v>
      </c>
      <c r="AO31" s="332"/>
      <c r="AP31" s="332"/>
      <c r="AQ31" s="332"/>
      <c r="AR31" s="332"/>
      <c r="AS31" s="332"/>
      <c r="AT31" s="332"/>
      <c r="AU31" s="332"/>
    </row>
    <row r="41" ht="13.5">
      <c r="AA41" s="106"/>
    </row>
    <row r="43" ht="13.5">
      <c r="AA43" s="106"/>
    </row>
    <row r="44" ht="13.5">
      <c r="AA44" s="106"/>
    </row>
    <row r="45" ht="13.5">
      <c r="AA45" s="106"/>
    </row>
    <row r="46" ht="13.5">
      <c r="AA46" s="106"/>
    </row>
    <row r="47" ht="13.5">
      <c r="AA47" s="106"/>
    </row>
    <row r="48" ht="13.5">
      <c r="AA48" s="106"/>
    </row>
    <row r="49" ht="13.5">
      <c r="AA49" s="106"/>
    </row>
    <row r="50" ht="13.5">
      <c r="AA50" s="106" t="s">
        <v>129</v>
      </c>
    </row>
  </sheetData>
  <sheetProtection/>
  <mergeCells count="77">
    <mergeCell ref="AG2:AL2"/>
    <mergeCell ref="E3:H3"/>
    <mergeCell ref="I4:K4"/>
    <mergeCell ref="L4:N4"/>
    <mergeCell ref="O4:Q4"/>
    <mergeCell ref="R4:U4"/>
    <mergeCell ref="V4:Y4"/>
    <mergeCell ref="Z4:AC4"/>
    <mergeCell ref="AD4:AG4"/>
    <mergeCell ref="AH4:AK4"/>
    <mergeCell ref="C5:H5"/>
    <mergeCell ref="I5:K5"/>
    <mergeCell ref="L5:N5"/>
    <mergeCell ref="O5:Q5"/>
    <mergeCell ref="R5:U5"/>
    <mergeCell ref="V5:Y5"/>
    <mergeCell ref="Z5:AC5"/>
    <mergeCell ref="AD5:AG5"/>
    <mergeCell ref="AH5:AK5"/>
    <mergeCell ref="C6:H6"/>
    <mergeCell ref="I6:K6"/>
    <mergeCell ref="L6:N6"/>
    <mergeCell ref="O6:Q6"/>
    <mergeCell ref="R6:U6"/>
    <mergeCell ref="V6:Y6"/>
    <mergeCell ref="Z6:AC6"/>
    <mergeCell ref="AD6:AG6"/>
    <mergeCell ref="AH6:AK6"/>
    <mergeCell ref="C7:H7"/>
    <mergeCell ref="I7:K7"/>
    <mergeCell ref="L7:N7"/>
    <mergeCell ref="O7:Q7"/>
    <mergeCell ref="R7:U7"/>
    <mergeCell ref="V7:Y7"/>
    <mergeCell ref="Z7:AC7"/>
    <mergeCell ref="AD7:AG7"/>
    <mergeCell ref="AH7:AK7"/>
    <mergeCell ref="C10:H10"/>
    <mergeCell ref="AN11:AT11"/>
    <mergeCell ref="AN12:AT12"/>
    <mergeCell ref="AN16:AT16"/>
    <mergeCell ref="AN20:AT20"/>
    <mergeCell ref="O23:R23"/>
    <mergeCell ref="U23:AB23"/>
    <mergeCell ref="I25:P25"/>
    <mergeCell ref="AN31:AU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  <mergeCell ref="AF9:AF13"/>
    <mergeCell ref="AG9:AG13"/>
    <mergeCell ref="AH9:AH13"/>
    <mergeCell ref="AI9:AI13"/>
    <mergeCell ref="AJ9:AJ13"/>
    <mergeCell ref="AK9:AK13"/>
    <mergeCell ref="AL9:AL13"/>
    <mergeCell ref="A1:AD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87"/>
  <sheetViews>
    <sheetView tabSelected="1" workbookViewId="0" topLeftCell="B1">
      <selection activeCell="AL10" sqref="AL10"/>
    </sheetView>
  </sheetViews>
  <sheetFormatPr defaultColWidth="9.00390625" defaultRowHeight="13.5"/>
  <cols>
    <col min="1" max="1" width="5.50390625" style="121" customWidth="1"/>
    <col min="2" max="16" width="2.125" style="121" customWidth="1"/>
    <col min="17" max="17" width="3.125" style="121" customWidth="1"/>
    <col min="18" max="18" width="2.125" style="121" customWidth="1"/>
    <col min="19" max="19" width="3.625" style="121" customWidth="1"/>
    <col min="20" max="27" width="2.125" style="121" customWidth="1"/>
    <col min="28" max="33" width="2.875" style="121" customWidth="1"/>
    <col min="34" max="16384" width="9.00390625" style="121" customWidth="1"/>
  </cols>
  <sheetData>
    <row r="1" spans="2:34" s="121" customFormat="1" ht="23.25" customHeight="1">
      <c r="B1" s="3" t="s">
        <v>71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2:33" s="121" customFormat="1" ht="18.75" customHeight="1"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89" t="s">
        <v>130</v>
      </c>
      <c r="AD2" s="190"/>
      <c r="AE2" s="189"/>
      <c r="AF2" s="189"/>
      <c r="AG2" s="189"/>
    </row>
    <row r="4" spans="2:16" s="121" customFormat="1" ht="13.5">
      <c r="B4" s="121" t="s">
        <v>131</v>
      </c>
      <c r="N4"/>
      <c r="P4"/>
    </row>
    <row r="5" spans="6:43" s="121" customFormat="1" ht="13.5">
      <c r="F5" s="123">
        <f>'リーグ１次'!I6</f>
        <v>44506</v>
      </c>
      <c r="G5" s="123"/>
      <c r="H5" s="123"/>
      <c r="I5" s="123"/>
      <c r="J5" s="123"/>
      <c r="K5" s="123"/>
      <c r="R5" s="174" t="str">
        <f>'リーグ１次'!I5</f>
        <v>中濃</v>
      </c>
      <c r="S5" s="175"/>
      <c r="T5" s="175"/>
      <c r="U5" s="175"/>
      <c r="V5" s="175"/>
      <c r="W5" s="175"/>
      <c r="X5" s="176" t="s">
        <v>58</v>
      </c>
      <c r="AB5" s="191">
        <f>'リーグ１次'!I7</f>
        <v>0.3958333333333333</v>
      </c>
      <c r="AC5" s="192"/>
      <c r="AD5" s="192"/>
      <c r="AE5" s="192"/>
      <c r="AJ5" s="211" t="s">
        <v>132</v>
      </c>
      <c r="AK5" s="212" t="s">
        <v>133</v>
      </c>
      <c r="AL5" s="212" t="s">
        <v>134</v>
      </c>
      <c r="AM5" s="212" t="s">
        <v>135</v>
      </c>
      <c r="AN5" s="212" t="s">
        <v>136</v>
      </c>
      <c r="AO5" s="212" t="s">
        <v>137</v>
      </c>
      <c r="AP5" s="212" t="s">
        <v>138</v>
      </c>
      <c r="AQ5" s="212" t="s">
        <v>139</v>
      </c>
    </row>
    <row r="6" spans="2:43" s="121" customFormat="1" ht="13.5">
      <c r="B6" s="124" t="s">
        <v>140</v>
      </c>
      <c r="C6" s="125"/>
      <c r="D6" s="125" t="s">
        <v>108</v>
      </c>
      <c r="E6" s="125"/>
      <c r="F6" s="125"/>
      <c r="G6" s="125"/>
      <c r="H6" s="125"/>
      <c r="I6" s="125" t="s">
        <v>141</v>
      </c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 t="s">
        <v>142</v>
      </c>
      <c r="AC6" s="125"/>
      <c r="AD6" s="125"/>
      <c r="AE6" s="125"/>
      <c r="AF6" s="125"/>
      <c r="AG6" s="213"/>
      <c r="AM6" s="214"/>
      <c r="AN6" s="214"/>
      <c r="AO6" s="214"/>
      <c r="AP6" s="214"/>
      <c r="AQ6" s="214"/>
    </row>
    <row r="7" spans="2:43" ht="13.5">
      <c r="B7" s="126">
        <v>1</v>
      </c>
      <c r="C7" s="127"/>
      <c r="D7" s="128">
        <f>AB5</f>
        <v>0.3958333333333333</v>
      </c>
      <c r="E7" s="129"/>
      <c r="F7" s="129"/>
      <c r="G7" s="129"/>
      <c r="H7" s="129"/>
      <c r="I7" s="157" t="str">
        <f>'予選リーグ組合せ'!D2</f>
        <v>武儀</v>
      </c>
      <c r="J7" s="157"/>
      <c r="K7" s="157"/>
      <c r="L7" s="157"/>
      <c r="M7" s="157"/>
      <c r="N7" s="157"/>
      <c r="O7" s="158"/>
      <c r="P7" s="159"/>
      <c r="Q7" s="177"/>
      <c r="R7" s="350" t="s">
        <v>143</v>
      </c>
      <c r="S7" s="177"/>
      <c r="T7" s="159"/>
      <c r="U7" s="178" t="str">
        <f>'予選リーグ組合せ'!D4</f>
        <v>ボンボネーラ</v>
      </c>
      <c r="V7" s="178"/>
      <c r="W7" s="178"/>
      <c r="X7" s="178"/>
      <c r="Y7" s="178"/>
      <c r="Z7" s="178"/>
      <c r="AA7" s="178"/>
      <c r="AB7" s="193" t="str">
        <f>'予選リーグ組合せ'!D3</f>
        <v>今渡</v>
      </c>
      <c r="AC7" s="194"/>
      <c r="AD7" s="194"/>
      <c r="AE7" s="194"/>
      <c r="AF7" s="194"/>
      <c r="AG7" s="215"/>
      <c r="AI7" s="121" t="str">
        <f>I7</f>
        <v>武儀</v>
      </c>
      <c r="AJ7" s="214">
        <v>0</v>
      </c>
      <c r="AK7" s="214">
        <v>0</v>
      </c>
      <c r="AL7" s="214">
        <v>0</v>
      </c>
      <c r="AM7" s="214">
        <f>Q7+Q9</f>
        <v>0</v>
      </c>
      <c r="AN7" s="214">
        <f>S7+S9</f>
        <v>0</v>
      </c>
      <c r="AO7" s="214">
        <f>AM7-AN7</f>
        <v>0</v>
      </c>
      <c r="AP7" s="214">
        <f>AJ7*3+AL7*1</f>
        <v>0</v>
      </c>
      <c r="AQ7" s="225">
        <v>1</v>
      </c>
    </row>
    <row r="8" spans="2:43" ht="13.5">
      <c r="B8" s="126">
        <v>2</v>
      </c>
      <c r="C8" s="127"/>
      <c r="D8" s="130">
        <f>D7+"０:75"</f>
        <v>0.44791666666666663</v>
      </c>
      <c r="E8" s="127"/>
      <c r="F8" s="127"/>
      <c r="G8" s="127"/>
      <c r="H8" s="127"/>
      <c r="I8" s="160" t="str">
        <f>AB7</f>
        <v>今渡</v>
      </c>
      <c r="J8" s="160"/>
      <c r="K8" s="160"/>
      <c r="L8" s="160"/>
      <c r="M8" s="160"/>
      <c r="N8" s="160"/>
      <c r="O8" s="161"/>
      <c r="P8" s="162"/>
      <c r="Q8" s="179"/>
      <c r="R8" s="351" t="s">
        <v>143</v>
      </c>
      <c r="S8" s="179"/>
      <c r="T8" s="162"/>
      <c r="U8" s="172" t="str">
        <f>U7</f>
        <v>ボンボネーラ</v>
      </c>
      <c r="V8" s="172"/>
      <c r="W8" s="172"/>
      <c r="X8" s="172"/>
      <c r="Y8" s="172"/>
      <c r="Z8" s="172"/>
      <c r="AA8" s="172"/>
      <c r="AB8" s="195" t="str">
        <f>I7</f>
        <v>武儀</v>
      </c>
      <c r="AC8" s="196"/>
      <c r="AD8" s="196"/>
      <c r="AE8" s="196"/>
      <c r="AF8" s="196"/>
      <c r="AG8" s="216"/>
      <c r="AI8" s="121" t="str">
        <f>I8</f>
        <v>今渡</v>
      </c>
      <c r="AJ8" s="214">
        <v>0</v>
      </c>
      <c r="AK8" s="214">
        <v>0</v>
      </c>
      <c r="AL8" s="214">
        <v>0</v>
      </c>
      <c r="AM8" s="214">
        <f>Q8+S9</f>
        <v>0</v>
      </c>
      <c r="AN8" s="214">
        <f>S8+Q9</f>
        <v>0</v>
      </c>
      <c r="AO8" s="214">
        <f>AM8-AN8</f>
        <v>0</v>
      </c>
      <c r="AP8" s="214">
        <f>AJ8*3+AL8*1</f>
        <v>0</v>
      </c>
      <c r="AQ8" s="225">
        <v>3</v>
      </c>
    </row>
    <row r="9" spans="2:43" ht="13.5">
      <c r="B9" s="131">
        <v>3</v>
      </c>
      <c r="C9" s="132"/>
      <c r="D9" s="133">
        <f>D8+"０：75"</f>
        <v>0.49999999999999994</v>
      </c>
      <c r="E9" s="134"/>
      <c r="F9" s="134"/>
      <c r="G9" s="134"/>
      <c r="H9" s="134"/>
      <c r="I9" s="163" t="str">
        <f>I7</f>
        <v>武儀</v>
      </c>
      <c r="J9" s="163"/>
      <c r="K9" s="163"/>
      <c r="L9" s="163"/>
      <c r="M9" s="163"/>
      <c r="N9" s="163"/>
      <c r="O9" s="164"/>
      <c r="P9" s="165"/>
      <c r="Q9" s="180"/>
      <c r="R9" s="352" t="s">
        <v>143</v>
      </c>
      <c r="S9" s="180"/>
      <c r="T9" s="165"/>
      <c r="U9" s="181" t="str">
        <f>AB7</f>
        <v>今渡</v>
      </c>
      <c r="V9" s="181"/>
      <c r="W9" s="181"/>
      <c r="X9" s="181"/>
      <c r="Y9" s="181"/>
      <c r="Z9" s="181"/>
      <c r="AA9" s="181"/>
      <c r="AB9" s="197" t="str">
        <f>U7</f>
        <v>ボンボネーラ</v>
      </c>
      <c r="AC9" s="198"/>
      <c r="AD9" s="198"/>
      <c r="AE9" s="198"/>
      <c r="AF9" s="198"/>
      <c r="AG9" s="217"/>
      <c r="AI9" s="121" t="str">
        <f>U7</f>
        <v>ボンボネーラ</v>
      </c>
      <c r="AJ9" s="214">
        <v>0</v>
      </c>
      <c r="AK9" s="214">
        <v>0</v>
      </c>
      <c r="AL9" s="214">
        <v>0</v>
      </c>
      <c r="AM9" s="214">
        <f>S7+S8</f>
        <v>0</v>
      </c>
      <c r="AN9" s="214">
        <f>Q7+Q8</f>
        <v>0</v>
      </c>
      <c r="AO9" s="214">
        <f>AM9-AN9</f>
        <v>0</v>
      </c>
      <c r="AP9" s="214">
        <f>AJ9*3+AL9*1</f>
        <v>0</v>
      </c>
      <c r="AQ9" s="225">
        <v>2</v>
      </c>
    </row>
    <row r="11" spans="2:16" ht="13.5">
      <c r="B11" s="121" t="s">
        <v>144</v>
      </c>
      <c r="N11"/>
      <c r="P11"/>
    </row>
    <row r="12" spans="6:43" s="121" customFormat="1" ht="13.5">
      <c r="F12" s="123">
        <f>'リーグ１次'!L6</f>
        <v>44499</v>
      </c>
      <c r="G12" s="123"/>
      <c r="H12" s="123"/>
      <c r="I12" s="123"/>
      <c r="J12" s="123"/>
      <c r="K12" s="123"/>
      <c r="R12" s="174" t="str">
        <f>'リーグ１次'!L5</f>
        <v>大和</v>
      </c>
      <c r="S12" s="175"/>
      <c r="T12" s="175"/>
      <c r="U12" s="175"/>
      <c r="V12" s="175"/>
      <c r="W12" s="175"/>
      <c r="X12" s="176" t="s">
        <v>58</v>
      </c>
      <c r="AB12" s="191">
        <f>'リーグ１次'!L7</f>
        <v>0.5625</v>
      </c>
      <c r="AC12" s="192"/>
      <c r="AD12" s="192"/>
      <c r="AE12" s="192"/>
      <c r="AJ12" s="211" t="s">
        <v>132</v>
      </c>
      <c r="AK12" s="212" t="s">
        <v>133</v>
      </c>
      <c r="AL12" s="212" t="s">
        <v>134</v>
      </c>
      <c r="AM12" s="212" t="s">
        <v>135</v>
      </c>
      <c r="AN12" s="212" t="s">
        <v>136</v>
      </c>
      <c r="AO12" s="212" t="s">
        <v>137</v>
      </c>
      <c r="AP12" s="212" t="s">
        <v>138</v>
      </c>
      <c r="AQ12" s="212" t="s">
        <v>139</v>
      </c>
    </row>
    <row r="13" spans="2:43" ht="13.5">
      <c r="B13" s="124" t="s">
        <v>140</v>
      </c>
      <c r="C13" s="125"/>
      <c r="D13" s="125" t="s">
        <v>108</v>
      </c>
      <c r="E13" s="125"/>
      <c r="F13" s="125"/>
      <c r="G13" s="125"/>
      <c r="H13" s="125"/>
      <c r="I13" s="125" t="s">
        <v>141</v>
      </c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 t="s">
        <v>142</v>
      </c>
      <c r="AC13" s="125"/>
      <c r="AD13" s="125"/>
      <c r="AE13" s="125"/>
      <c r="AF13" s="125"/>
      <c r="AG13" s="213"/>
      <c r="AM13" s="214"/>
      <c r="AN13" s="214"/>
      <c r="AO13" s="214"/>
      <c r="AP13" s="214"/>
      <c r="AQ13" s="214"/>
    </row>
    <row r="14" spans="2:43" ht="13.5">
      <c r="B14" s="126">
        <v>1</v>
      </c>
      <c r="C14" s="127"/>
      <c r="D14" s="128">
        <f>AB12</f>
        <v>0.5625</v>
      </c>
      <c r="E14" s="129"/>
      <c r="F14" s="129"/>
      <c r="G14" s="129"/>
      <c r="H14" s="129"/>
      <c r="I14" s="157" t="str">
        <f>'予選リーグ組合せ'!D5</f>
        <v>大和</v>
      </c>
      <c r="J14" s="157"/>
      <c r="K14" s="157"/>
      <c r="L14" s="157"/>
      <c r="M14" s="157"/>
      <c r="N14" s="157"/>
      <c r="O14" s="158"/>
      <c r="P14" s="159"/>
      <c r="Q14" s="177">
        <v>7</v>
      </c>
      <c r="R14" s="350" t="s">
        <v>143</v>
      </c>
      <c r="S14" s="177">
        <v>1</v>
      </c>
      <c r="T14" s="159"/>
      <c r="U14" s="178" t="str">
        <f>'予選リーグ組合せ'!D7</f>
        <v>桜ヶ丘ＦＣ</v>
      </c>
      <c r="V14" s="178"/>
      <c r="W14" s="178"/>
      <c r="X14" s="178"/>
      <c r="Y14" s="178"/>
      <c r="Z14" s="178"/>
      <c r="AA14" s="178"/>
      <c r="AB14" s="193" t="str">
        <f>'予選リーグ組合せ'!D6</f>
        <v>関さくら</v>
      </c>
      <c r="AC14" s="194"/>
      <c r="AD14" s="194"/>
      <c r="AE14" s="194"/>
      <c r="AF14" s="194"/>
      <c r="AG14" s="215"/>
      <c r="AI14" s="121" t="str">
        <f>I14</f>
        <v>大和</v>
      </c>
      <c r="AJ14" s="214">
        <v>2</v>
      </c>
      <c r="AK14" s="214">
        <v>0</v>
      </c>
      <c r="AL14" s="214">
        <v>0</v>
      </c>
      <c r="AM14" s="214">
        <f>Q14+Q16</f>
        <v>16</v>
      </c>
      <c r="AN14" s="214">
        <f>S14+S16</f>
        <v>1</v>
      </c>
      <c r="AO14" s="214">
        <f>AM14-AN14</f>
        <v>15</v>
      </c>
      <c r="AP14" s="214">
        <f>AJ14*3+AL14*1</f>
        <v>6</v>
      </c>
      <c r="AQ14" s="225">
        <v>1</v>
      </c>
    </row>
    <row r="15" spans="2:43" ht="13.5">
      <c r="B15" s="126">
        <v>2</v>
      </c>
      <c r="C15" s="127"/>
      <c r="D15" s="130">
        <f>D14+"０:75"</f>
        <v>0.6145833333333334</v>
      </c>
      <c r="E15" s="127"/>
      <c r="F15" s="127"/>
      <c r="G15" s="127"/>
      <c r="H15" s="127"/>
      <c r="I15" s="160" t="str">
        <f>AB14</f>
        <v>関さくら</v>
      </c>
      <c r="J15" s="160"/>
      <c r="K15" s="160"/>
      <c r="L15" s="160"/>
      <c r="M15" s="160"/>
      <c r="N15" s="160"/>
      <c r="O15" s="161"/>
      <c r="P15" s="162"/>
      <c r="Q15" s="179">
        <v>2</v>
      </c>
      <c r="R15" s="351" t="s">
        <v>143</v>
      </c>
      <c r="S15" s="179">
        <v>4</v>
      </c>
      <c r="T15" s="162"/>
      <c r="U15" s="172" t="str">
        <f>U14</f>
        <v>桜ヶ丘ＦＣ</v>
      </c>
      <c r="V15" s="172"/>
      <c r="W15" s="172"/>
      <c r="X15" s="172"/>
      <c r="Y15" s="172"/>
      <c r="Z15" s="172"/>
      <c r="AA15" s="172"/>
      <c r="AB15" s="195" t="str">
        <f>I14</f>
        <v>大和</v>
      </c>
      <c r="AC15" s="196"/>
      <c r="AD15" s="196"/>
      <c r="AE15" s="196"/>
      <c r="AF15" s="196"/>
      <c r="AG15" s="216"/>
      <c r="AI15" s="121" t="str">
        <f>I15</f>
        <v>関さくら</v>
      </c>
      <c r="AJ15" s="214">
        <v>0</v>
      </c>
      <c r="AK15" s="214">
        <v>2</v>
      </c>
      <c r="AL15" s="214">
        <v>0</v>
      </c>
      <c r="AM15" s="214">
        <f>Q15+S16</f>
        <v>2</v>
      </c>
      <c r="AN15" s="214">
        <f>S15+Q16</f>
        <v>13</v>
      </c>
      <c r="AO15" s="214">
        <f>AM15-AN15</f>
        <v>-11</v>
      </c>
      <c r="AP15" s="214">
        <f>AJ15*3+AL15*1</f>
        <v>0</v>
      </c>
      <c r="AQ15" s="225">
        <v>3</v>
      </c>
    </row>
    <row r="16" spans="2:43" ht="13.5">
      <c r="B16" s="131">
        <v>3</v>
      </c>
      <c r="C16" s="132"/>
      <c r="D16" s="133">
        <f>D15+"０：75"</f>
        <v>0.6666666666666667</v>
      </c>
      <c r="E16" s="134"/>
      <c r="F16" s="134"/>
      <c r="G16" s="134"/>
      <c r="H16" s="134"/>
      <c r="I16" s="163" t="str">
        <f>I14</f>
        <v>大和</v>
      </c>
      <c r="J16" s="163"/>
      <c r="K16" s="163"/>
      <c r="L16" s="163"/>
      <c r="M16" s="163"/>
      <c r="N16" s="163"/>
      <c r="O16" s="164"/>
      <c r="P16" s="165"/>
      <c r="Q16" s="180">
        <v>9</v>
      </c>
      <c r="R16" s="352" t="s">
        <v>143</v>
      </c>
      <c r="S16" s="180">
        <v>0</v>
      </c>
      <c r="T16" s="165"/>
      <c r="U16" s="181" t="str">
        <f>AB14</f>
        <v>関さくら</v>
      </c>
      <c r="V16" s="181"/>
      <c r="W16" s="181"/>
      <c r="X16" s="181"/>
      <c r="Y16" s="181"/>
      <c r="Z16" s="181"/>
      <c r="AA16" s="181"/>
      <c r="AB16" s="197" t="str">
        <f>U14</f>
        <v>桜ヶ丘ＦＣ</v>
      </c>
      <c r="AC16" s="198"/>
      <c r="AD16" s="198"/>
      <c r="AE16" s="198"/>
      <c r="AF16" s="198"/>
      <c r="AG16" s="217"/>
      <c r="AI16" s="121" t="str">
        <f>U14</f>
        <v>桜ヶ丘ＦＣ</v>
      </c>
      <c r="AJ16" s="214">
        <v>1</v>
      </c>
      <c r="AK16" s="214">
        <v>1</v>
      </c>
      <c r="AL16" s="214">
        <v>1</v>
      </c>
      <c r="AM16" s="214">
        <f>S14+S15</f>
        <v>5</v>
      </c>
      <c r="AN16" s="214">
        <f>Q14+Q15</f>
        <v>9</v>
      </c>
      <c r="AO16" s="214">
        <f>AM16-AN16</f>
        <v>-4</v>
      </c>
      <c r="AP16" s="214">
        <f>AJ16*3+AL16*1</f>
        <v>4</v>
      </c>
      <c r="AQ16" s="225">
        <v>2</v>
      </c>
    </row>
    <row r="18" spans="2:16" ht="13.5">
      <c r="B18" s="121" t="s">
        <v>145</v>
      </c>
      <c r="N18"/>
      <c r="P18"/>
    </row>
    <row r="19" spans="2:43" s="121" customFormat="1" ht="13.5">
      <c r="B19" s="135"/>
      <c r="C19" s="135"/>
      <c r="D19" s="135"/>
      <c r="E19" s="135"/>
      <c r="F19" s="123">
        <f>'リーグ１次'!O6</f>
        <v>44500</v>
      </c>
      <c r="G19" s="123"/>
      <c r="H19" s="123"/>
      <c r="I19" s="123"/>
      <c r="J19" s="123"/>
      <c r="K19" s="123"/>
      <c r="L19" s="135"/>
      <c r="M19" s="135"/>
      <c r="N19" s="135"/>
      <c r="O19" s="135"/>
      <c r="P19" s="135"/>
      <c r="Q19" s="135"/>
      <c r="R19" s="174" t="str">
        <f>'リーグ１次'!O5</f>
        <v>片倉</v>
      </c>
      <c r="S19" s="175"/>
      <c r="T19" s="175"/>
      <c r="U19" s="175"/>
      <c r="V19" s="175"/>
      <c r="W19" s="175"/>
      <c r="X19" s="182" t="s">
        <v>58</v>
      </c>
      <c r="Y19" s="135"/>
      <c r="Z19" s="135"/>
      <c r="AA19" s="135"/>
      <c r="AB19" s="191">
        <f>'リーグ１次'!O7</f>
        <v>0.5520833333333334</v>
      </c>
      <c r="AC19" s="192"/>
      <c r="AD19" s="192"/>
      <c r="AE19" s="192"/>
      <c r="AF19" s="135"/>
      <c r="AG19" s="135"/>
      <c r="AJ19" s="211" t="s">
        <v>132</v>
      </c>
      <c r="AK19" s="212" t="s">
        <v>133</v>
      </c>
      <c r="AL19" s="212" t="s">
        <v>134</v>
      </c>
      <c r="AM19" s="212" t="s">
        <v>135</v>
      </c>
      <c r="AN19" s="212" t="s">
        <v>136</v>
      </c>
      <c r="AO19" s="212" t="s">
        <v>137</v>
      </c>
      <c r="AP19" s="212" t="s">
        <v>138</v>
      </c>
      <c r="AQ19" s="212" t="s">
        <v>139</v>
      </c>
    </row>
    <row r="20" spans="2:43" ht="13.5">
      <c r="B20" s="124" t="s">
        <v>140</v>
      </c>
      <c r="C20" s="125"/>
      <c r="D20" s="125" t="s">
        <v>108</v>
      </c>
      <c r="E20" s="125"/>
      <c r="F20" s="125"/>
      <c r="G20" s="125"/>
      <c r="H20" s="125"/>
      <c r="I20" s="125" t="s">
        <v>141</v>
      </c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 t="s">
        <v>142</v>
      </c>
      <c r="AC20" s="125"/>
      <c r="AD20" s="125"/>
      <c r="AE20" s="125"/>
      <c r="AF20" s="125"/>
      <c r="AG20" s="213"/>
      <c r="AM20" s="214"/>
      <c r="AN20" s="214"/>
      <c r="AO20" s="214"/>
      <c r="AP20" s="214"/>
      <c r="AQ20" s="214"/>
    </row>
    <row r="21" spans="2:43" ht="13.5">
      <c r="B21" s="126">
        <v>1</v>
      </c>
      <c r="C21" s="127"/>
      <c r="D21" s="128">
        <f>AB19</f>
        <v>0.5520833333333334</v>
      </c>
      <c r="E21" s="129"/>
      <c r="F21" s="129"/>
      <c r="G21" s="129"/>
      <c r="H21" s="129"/>
      <c r="I21" s="157" t="str">
        <f>'リーグ１次'!O9</f>
        <v>旭ヶ丘</v>
      </c>
      <c r="J21" s="157"/>
      <c r="K21" s="157"/>
      <c r="L21" s="157"/>
      <c r="M21" s="157"/>
      <c r="N21" s="157"/>
      <c r="O21" s="158"/>
      <c r="P21" s="159"/>
      <c r="Q21" s="177">
        <v>3</v>
      </c>
      <c r="R21" s="350" t="s">
        <v>143</v>
      </c>
      <c r="S21" s="177">
        <v>0</v>
      </c>
      <c r="T21" s="159"/>
      <c r="U21" s="178" t="str">
        <f>'リーグ１次'!Q9</f>
        <v>安桜</v>
      </c>
      <c r="V21" s="178"/>
      <c r="W21" s="178"/>
      <c r="X21" s="178"/>
      <c r="Y21" s="178"/>
      <c r="Z21" s="178"/>
      <c r="AA21" s="178"/>
      <c r="AB21" s="193" t="str">
        <f>'リーグ１次'!P9</f>
        <v>武芸川</v>
      </c>
      <c r="AC21" s="194"/>
      <c r="AD21" s="194"/>
      <c r="AE21" s="194"/>
      <c r="AF21" s="194"/>
      <c r="AG21" s="215"/>
      <c r="AI21" s="121" t="str">
        <f>I21</f>
        <v>旭ヶ丘</v>
      </c>
      <c r="AJ21" s="214">
        <v>2</v>
      </c>
      <c r="AK21" s="214">
        <v>0</v>
      </c>
      <c r="AL21" s="214">
        <v>0</v>
      </c>
      <c r="AM21" s="214">
        <f>Q21+Q23</f>
        <v>8</v>
      </c>
      <c r="AN21" s="214">
        <f>S21+S23</f>
        <v>0</v>
      </c>
      <c r="AO21" s="214">
        <f>AM21-AN21</f>
        <v>8</v>
      </c>
      <c r="AP21" s="214">
        <f>AJ21*3+AL21*1</f>
        <v>6</v>
      </c>
      <c r="AQ21" s="225">
        <v>1</v>
      </c>
    </row>
    <row r="22" spans="2:43" ht="13.5">
      <c r="B22" s="126">
        <v>2</v>
      </c>
      <c r="C22" s="127"/>
      <c r="D22" s="130">
        <f>D21+"０:75"</f>
        <v>0.6041666666666667</v>
      </c>
      <c r="E22" s="127"/>
      <c r="F22" s="127"/>
      <c r="G22" s="127"/>
      <c r="H22" s="127"/>
      <c r="I22" s="160" t="str">
        <f>AB21</f>
        <v>武芸川</v>
      </c>
      <c r="J22" s="160"/>
      <c r="K22" s="160"/>
      <c r="L22" s="160"/>
      <c r="M22" s="160"/>
      <c r="N22" s="160"/>
      <c r="O22" s="161"/>
      <c r="P22" s="162"/>
      <c r="Q22" s="179">
        <v>3</v>
      </c>
      <c r="R22" s="351" t="s">
        <v>143</v>
      </c>
      <c r="S22" s="179">
        <v>0</v>
      </c>
      <c r="T22" s="162"/>
      <c r="U22" s="172" t="str">
        <f>U21</f>
        <v>安桜</v>
      </c>
      <c r="V22" s="172"/>
      <c r="W22" s="172"/>
      <c r="X22" s="172"/>
      <c r="Y22" s="172"/>
      <c r="Z22" s="172"/>
      <c r="AA22" s="172"/>
      <c r="AB22" s="195" t="str">
        <f>I21</f>
        <v>旭ヶ丘</v>
      </c>
      <c r="AC22" s="196"/>
      <c r="AD22" s="196"/>
      <c r="AE22" s="196"/>
      <c r="AF22" s="196"/>
      <c r="AG22" s="216"/>
      <c r="AI22" s="121" t="str">
        <f>I22</f>
        <v>武芸川</v>
      </c>
      <c r="AJ22" s="214">
        <v>1</v>
      </c>
      <c r="AK22" s="214">
        <v>1</v>
      </c>
      <c r="AL22" s="214">
        <v>0</v>
      </c>
      <c r="AM22" s="214">
        <f>Q22+S23</f>
        <v>3</v>
      </c>
      <c r="AN22" s="214">
        <f>S22+Q23</f>
        <v>5</v>
      </c>
      <c r="AO22" s="214">
        <f>AM22-AN22</f>
        <v>-2</v>
      </c>
      <c r="AP22" s="214">
        <f>AJ22*3+AL22*1</f>
        <v>3</v>
      </c>
      <c r="AQ22" s="225">
        <v>2</v>
      </c>
    </row>
    <row r="23" spans="2:43" ht="13.5">
      <c r="B23" s="131">
        <v>3</v>
      </c>
      <c r="C23" s="132"/>
      <c r="D23" s="133">
        <f>D22+"０：75"</f>
        <v>0.6562500000000001</v>
      </c>
      <c r="E23" s="134"/>
      <c r="F23" s="134"/>
      <c r="G23" s="134"/>
      <c r="H23" s="134"/>
      <c r="I23" s="163" t="str">
        <f>I21</f>
        <v>旭ヶ丘</v>
      </c>
      <c r="J23" s="163"/>
      <c r="K23" s="163"/>
      <c r="L23" s="163"/>
      <c r="M23" s="163"/>
      <c r="N23" s="163"/>
      <c r="O23" s="164"/>
      <c r="P23" s="165"/>
      <c r="Q23" s="180">
        <v>5</v>
      </c>
      <c r="R23" s="352" t="s">
        <v>143</v>
      </c>
      <c r="S23" s="180">
        <v>0</v>
      </c>
      <c r="T23" s="165"/>
      <c r="U23" s="181" t="str">
        <f>AB21</f>
        <v>武芸川</v>
      </c>
      <c r="V23" s="181"/>
      <c r="W23" s="181"/>
      <c r="X23" s="181"/>
      <c r="Y23" s="181"/>
      <c r="Z23" s="181"/>
      <c r="AA23" s="181"/>
      <c r="AB23" s="197" t="str">
        <f>U21</f>
        <v>安桜</v>
      </c>
      <c r="AC23" s="198"/>
      <c r="AD23" s="198"/>
      <c r="AE23" s="198"/>
      <c r="AF23" s="198"/>
      <c r="AG23" s="217"/>
      <c r="AI23" s="121" t="str">
        <f>U21</f>
        <v>安桜</v>
      </c>
      <c r="AJ23" s="214">
        <v>0</v>
      </c>
      <c r="AK23" s="214">
        <v>2</v>
      </c>
      <c r="AL23" s="214">
        <v>0</v>
      </c>
      <c r="AM23" s="214">
        <f>S21+S22</f>
        <v>0</v>
      </c>
      <c r="AN23" s="214">
        <f>Q21+Q22</f>
        <v>6</v>
      </c>
      <c r="AO23" s="214">
        <f>AM23-AN23</f>
        <v>-6</v>
      </c>
      <c r="AP23" s="214">
        <f>AJ23*3+AL23*1</f>
        <v>0</v>
      </c>
      <c r="AQ23" s="225">
        <v>3</v>
      </c>
    </row>
    <row r="25" spans="2:16" ht="13.5">
      <c r="B25" s="121" t="s">
        <v>146</v>
      </c>
      <c r="N25"/>
      <c r="P25"/>
    </row>
    <row r="26" spans="2:43" s="121" customFormat="1" ht="13.5">
      <c r="B26" s="135"/>
      <c r="C26" s="135"/>
      <c r="D26" s="135"/>
      <c r="E26" s="135"/>
      <c r="F26" s="123">
        <f>'リーグ１次'!R6</f>
        <v>44499</v>
      </c>
      <c r="G26" s="123"/>
      <c r="H26" s="123"/>
      <c r="I26" s="123"/>
      <c r="J26" s="123"/>
      <c r="K26" s="123"/>
      <c r="L26" s="135"/>
      <c r="M26" s="135"/>
      <c r="N26" s="135"/>
      <c r="O26" s="135"/>
      <c r="P26" s="135"/>
      <c r="Q26" s="135"/>
      <c r="R26" s="174" t="str">
        <f>'リーグ１次'!R5</f>
        <v>中池多目的</v>
      </c>
      <c r="S26" s="175"/>
      <c r="T26" s="175"/>
      <c r="U26" s="175"/>
      <c r="V26" s="175"/>
      <c r="W26" s="175"/>
      <c r="X26" s="182" t="s">
        <v>58</v>
      </c>
      <c r="Y26" s="135"/>
      <c r="Z26" s="135"/>
      <c r="AA26" s="135"/>
      <c r="AB26" s="191">
        <f>'リーグ１次'!R7</f>
        <v>0.3958333333333333</v>
      </c>
      <c r="AC26" s="192"/>
      <c r="AD26" s="192"/>
      <c r="AE26" s="192"/>
      <c r="AF26" s="135"/>
      <c r="AG26" s="135"/>
      <c r="AJ26" s="211" t="s">
        <v>132</v>
      </c>
      <c r="AK26" s="212" t="s">
        <v>133</v>
      </c>
      <c r="AL26" s="212" t="s">
        <v>134</v>
      </c>
      <c r="AM26" s="212" t="s">
        <v>135</v>
      </c>
      <c r="AN26" s="212" t="s">
        <v>136</v>
      </c>
      <c r="AO26" s="212" t="s">
        <v>137</v>
      </c>
      <c r="AP26" s="212" t="s">
        <v>138</v>
      </c>
      <c r="AQ26" s="212" t="s">
        <v>139</v>
      </c>
    </row>
    <row r="27" spans="2:43" ht="13.5">
      <c r="B27" s="124" t="s">
        <v>140</v>
      </c>
      <c r="C27" s="125"/>
      <c r="D27" s="125" t="s">
        <v>108</v>
      </c>
      <c r="E27" s="125"/>
      <c r="F27" s="125"/>
      <c r="G27" s="125"/>
      <c r="H27" s="125"/>
      <c r="I27" s="125" t="s">
        <v>141</v>
      </c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 t="s">
        <v>142</v>
      </c>
      <c r="AC27" s="125"/>
      <c r="AD27" s="125"/>
      <c r="AE27" s="125"/>
      <c r="AF27" s="125"/>
      <c r="AG27" s="213"/>
      <c r="AM27" s="214"/>
      <c r="AN27" s="214"/>
      <c r="AO27" s="214"/>
      <c r="AP27" s="214"/>
      <c r="AQ27" s="214"/>
    </row>
    <row r="28" spans="2:43" ht="13.5">
      <c r="B28" s="126">
        <v>1</v>
      </c>
      <c r="C28" s="127"/>
      <c r="D28" s="128">
        <f>AB26</f>
        <v>0.3958333333333333</v>
      </c>
      <c r="E28" s="129"/>
      <c r="F28" s="129"/>
      <c r="G28" s="129"/>
      <c r="H28" s="129"/>
      <c r="I28" s="157" t="str">
        <f>'予選リーグ組合せ'!D12</f>
        <v>金竜</v>
      </c>
      <c r="J28" s="157"/>
      <c r="K28" s="157"/>
      <c r="L28" s="157"/>
      <c r="M28" s="157"/>
      <c r="N28" s="157"/>
      <c r="O28" s="158"/>
      <c r="P28" s="159"/>
      <c r="Q28" s="177">
        <v>0</v>
      </c>
      <c r="R28" s="350" t="s">
        <v>143</v>
      </c>
      <c r="S28" s="177">
        <v>6</v>
      </c>
      <c r="T28" s="159"/>
      <c r="U28" s="178" t="str">
        <f>'予選リーグ組合せ'!D13</f>
        <v>アンフィニ青</v>
      </c>
      <c r="V28" s="178"/>
      <c r="W28" s="178"/>
      <c r="X28" s="178"/>
      <c r="Y28" s="178"/>
      <c r="Z28" s="178"/>
      <c r="AA28" s="178"/>
      <c r="AB28" s="195" t="str">
        <f>I29</f>
        <v>西可児</v>
      </c>
      <c r="AC28" s="196"/>
      <c r="AD28" s="196"/>
      <c r="AE28" s="196"/>
      <c r="AF28" s="196"/>
      <c r="AG28" s="216"/>
      <c r="AI28" s="121" t="str">
        <f>I29</f>
        <v>西可児</v>
      </c>
      <c r="AJ28" s="214">
        <v>0</v>
      </c>
      <c r="AK28" s="214">
        <v>3</v>
      </c>
      <c r="AL28" s="214">
        <v>0</v>
      </c>
      <c r="AM28" s="214">
        <f>Q28+Q30+Q32</f>
        <v>16</v>
      </c>
      <c r="AN28" s="214">
        <f>S28+S30+S332</f>
        <v>8</v>
      </c>
      <c r="AO28" s="214">
        <f>AM28-AN28</f>
        <v>8</v>
      </c>
      <c r="AP28" s="214">
        <f>AJ28*3+AL28*1</f>
        <v>0</v>
      </c>
      <c r="AQ28" s="225">
        <v>4</v>
      </c>
    </row>
    <row r="29" spans="2:43" ht="12.75" customHeight="1">
      <c r="B29" s="126">
        <v>2</v>
      </c>
      <c r="C29" s="127"/>
      <c r="D29" s="130">
        <f>D28+"０:55"</f>
        <v>0.43402777777777773</v>
      </c>
      <c r="E29" s="127"/>
      <c r="F29" s="127"/>
      <c r="G29" s="127"/>
      <c r="H29" s="127"/>
      <c r="I29" s="157" t="str">
        <f>'予選リーグ組合せ'!D11</f>
        <v>西可児</v>
      </c>
      <c r="J29" s="157"/>
      <c r="K29" s="157"/>
      <c r="L29" s="157"/>
      <c r="M29" s="157"/>
      <c r="N29" s="157"/>
      <c r="O29" s="158"/>
      <c r="P29" s="162"/>
      <c r="Q29" s="179">
        <v>1</v>
      </c>
      <c r="R29" s="351" t="s">
        <v>143</v>
      </c>
      <c r="S29" s="179">
        <v>3</v>
      </c>
      <c r="T29" s="162"/>
      <c r="U29" s="178" t="str">
        <f>'予選リーグ組合せ'!D14</f>
        <v>美濃</v>
      </c>
      <c r="V29" s="178"/>
      <c r="W29" s="178"/>
      <c r="X29" s="178"/>
      <c r="Y29" s="178"/>
      <c r="Z29" s="178"/>
      <c r="AA29" s="178"/>
      <c r="AB29" s="195" t="str">
        <f>I30</f>
        <v>金竜</v>
      </c>
      <c r="AC29" s="196"/>
      <c r="AD29" s="196"/>
      <c r="AE29" s="196"/>
      <c r="AF29" s="196"/>
      <c r="AG29" s="216"/>
      <c r="AI29" s="121" t="str">
        <f>I28</f>
        <v>金竜</v>
      </c>
      <c r="AJ29" s="214">
        <v>2</v>
      </c>
      <c r="AK29" s="214">
        <v>1</v>
      </c>
      <c r="AL29" s="214">
        <v>0</v>
      </c>
      <c r="AM29" s="214">
        <f>Q29+Q30+S33</f>
        <v>11</v>
      </c>
      <c r="AN29" s="214">
        <f>S28+S30+Q33</f>
        <v>9</v>
      </c>
      <c r="AO29" s="214">
        <f>AM29-AN29</f>
        <v>2</v>
      </c>
      <c r="AP29" s="214">
        <f>AJ29*3+AL29*1</f>
        <v>6</v>
      </c>
      <c r="AQ29" s="225">
        <v>2</v>
      </c>
    </row>
    <row r="30" spans="2:43" ht="13.5">
      <c r="B30" s="126">
        <v>3</v>
      </c>
      <c r="C30" s="127"/>
      <c r="D30" s="130">
        <f>D29+"０：75"</f>
        <v>0.48611111111111105</v>
      </c>
      <c r="E30" s="127"/>
      <c r="F30" s="127"/>
      <c r="G30" s="127"/>
      <c r="H30" s="127"/>
      <c r="I30" s="166" t="str">
        <f>I28</f>
        <v>金竜</v>
      </c>
      <c r="J30" s="166"/>
      <c r="K30" s="166"/>
      <c r="L30" s="166"/>
      <c r="M30" s="166"/>
      <c r="N30" s="166"/>
      <c r="O30" s="167"/>
      <c r="P30" s="162"/>
      <c r="Q30" s="179">
        <v>8</v>
      </c>
      <c r="R30" s="350" t="s">
        <v>143</v>
      </c>
      <c r="S30" s="179">
        <v>2</v>
      </c>
      <c r="T30" s="162"/>
      <c r="U30" s="183" t="str">
        <f>U29</f>
        <v>美濃</v>
      </c>
      <c r="V30" s="183"/>
      <c r="W30" s="183"/>
      <c r="X30" s="183"/>
      <c r="Y30" s="183"/>
      <c r="Z30" s="183"/>
      <c r="AA30" s="199"/>
      <c r="AB30" s="193" t="str">
        <f>U28</f>
        <v>アンフィニ青</v>
      </c>
      <c r="AC30" s="194"/>
      <c r="AD30" s="194"/>
      <c r="AE30" s="194"/>
      <c r="AF30" s="194"/>
      <c r="AG30" s="215"/>
      <c r="AI30" s="121" t="str">
        <f>U28</f>
        <v>アンフィニ青</v>
      </c>
      <c r="AJ30" s="214">
        <v>3</v>
      </c>
      <c r="AK30" s="214">
        <v>0</v>
      </c>
      <c r="AL30" s="214">
        <v>0</v>
      </c>
      <c r="AM30" s="214">
        <f>S28+S31+Q32</f>
        <v>17</v>
      </c>
      <c r="AN30" s="214">
        <f>Q28+Q31+S32</f>
        <v>0</v>
      </c>
      <c r="AO30" s="214">
        <f>AM30-AN30</f>
        <v>17</v>
      </c>
      <c r="AP30" s="214">
        <f>AJ30*3+AL30*1</f>
        <v>9</v>
      </c>
      <c r="AQ30" s="225">
        <v>1</v>
      </c>
    </row>
    <row r="31" spans="2:43" ht="13.5">
      <c r="B31" s="136">
        <v>4</v>
      </c>
      <c r="C31" s="137"/>
      <c r="D31" s="130">
        <f>D30+"０：55"</f>
        <v>0.5243055555555555</v>
      </c>
      <c r="E31" s="127"/>
      <c r="F31" s="127"/>
      <c r="G31" s="127"/>
      <c r="H31" s="127"/>
      <c r="I31" s="157" t="str">
        <f>I29</f>
        <v>西可児</v>
      </c>
      <c r="J31" s="157"/>
      <c r="K31" s="157"/>
      <c r="L31" s="157"/>
      <c r="M31" s="157"/>
      <c r="N31" s="157"/>
      <c r="O31" s="158"/>
      <c r="Q31" s="177">
        <v>0</v>
      </c>
      <c r="R31" s="350" t="s">
        <v>143</v>
      </c>
      <c r="S31" s="177">
        <v>3</v>
      </c>
      <c r="T31" s="184"/>
      <c r="U31" s="183" t="str">
        <f>U28</f>
        <v>アンフィニ青</v>
      </c>
      <c r="V31" s="183"/>
      <c r="W31" s="183"/>
      <c r="X31" s="183"/>
      <c r="Y31" s="183"/>
      <c r="Z31" s="183"/>
      <c r="AA31" s="199"/>
      <c r="AB31" s="200" t="s">
        <v>147</v>
      </c>
      <c r="AC31" s="200"/>
      <c r="AD31" s="200"/>
      <c r="AE31" s="200"/>
      <c r="AF31" s="200"/>
      <c r="AG31" s="200"/>
      <c r="AH31" s="218"/>
      <c r="AI31" s="121" t="str">
        <f>U29</f>
        <v>美濃</v>
      </c>
      <c r="AJ31" s="214">
        <v>1</v>
      </c>
      <c r="AK31" s="214">
        <v>2</v>
      </c>
      <c r="AL31" s="214">
        <v>0</v>
      </c>
      <c r="AM31" s="214">
        <f>S29+S30+S32</f>
        <v>5</v>
      </c>
      <c r="AN31" s="214">
        <f>Q29+Q30+Q32</f>
        <v>17</v>
      </c>
      <c r="AO31" s="214">
        <f>AM31-AN31</f>
        <v>-12</v>
      </c>
      <c r="AP31" s="214">
        <f>AJ31*3+AL31*1</f>
        <v>3</v>
      </c>
      <c r="AQ31" s="225">
        <v>3</v>
      </c>
    </row>
    <row r="32" spans="1:34" ht="12.75" customHeight="1">
      <c r="A32" s="138"/>
      <c r="B32" s="139">
        <v>5</v>
      </c>
      <c r="C32" s="139"/>
      <c r="D32" s="130">
        <f>D31+"０：75"</f>
        <v>0.5763888888888888</v>
      </c>
      <c r="E32" s="127"/>
      <c r="F32" s="127"/>
      <c r="G32" s="127"/>
      <c r="H32" s="127"/>
      <c r="I32" s="157" t="str">
        <f>U28</f>
        <v>アンフィニ青</v>
      </c>
      <c r="J32" s="157"/>
      <c r="K32" s="157"/>
      <c r="L32" s="157"/>
      <c r="M32" s="157"/>
      <c r="N32" s="157"/>
      <c r="O32" s="158"/>
      <c r="P32" s="168"/>
      <c r="Q32" s="179">
        <v>8</v>
      </c>
      <c r="R32" s="351" t="s">
        <v>143</v>
      </c>
      <c r="S32" s="179">
        <v>0</v>
      </c>
      <c r="U32" s="183" t="str">
        <f>U29</f>
        <v>美濃</v>
      </c>
      <c r="V32" s="183"/>
      <c r="W32" s="183"/>
      <c r="X32" s="183"/>
      <c r="Y32" s="183"/>
      <c r="Z32" s="183"/>
      <c r="AA32" s="199"/>
      <c r="AB32" s="195" t="str">
        <f>I33</f>
        <v>西可児</v>
      </c>
      <c r="AC32" s="196"/>
      <c r="AD32" s="196"/>
      <c r="AE32" s="196"/>
      <c r="AF32" s="196"/>
      <c r="AG32" s="216"/>
      <c r="AH32" s="218"/>
    </row>
    <row r="33" spans="2:43" s="121" customFormat="1" ht="13.5">
      <c r="B33" s="140">
        <v>6</v>
      </c>
      <c r="C33" s="141"/>
      <c r="D33" s="133">
        <f>D32+"０：55"</f>
        <v>0.6145833333333333</v>
      </c>
      <c r="E33" s="134"/>
      <c r="F33" s="134"/>
      <c r="G33" s="134"/>
      <c r="H33" s="134"/>
      <c r="I33" s="169" t="str">
        <f>I31</f>
        <v>西可児</v>
      </c>
      <c r="J33" s="169"/>
      <c r="K33" s="169"/>
      <c r="L33" s="169"/>
      <c r="M33" s="169"/>
      <c r="N33" s="169"/>
      <c r="O33" s="170"/>
      <c r="P33" s="171"/>
      <c r="Q33" s="180">
        <v>1</v>
      </c>
      <c r="R33" s="352" t="s">
        <v>143</v>
      </c>
      <c r="S33" s="180">
        <v>2</v>
      </c>
      <c r="T33" s="171"/>
      <c r="U33" s="173" t="str">
        <f>I28</f>
        <v>金竜</v>
      </c>
      <c r="V33" s="173"/>
      <c r="W33" s="173"/>
      <c r="X33" s="173"/>
      <c r="Y33" s="173"/>
      <c r="Z33" s="173"/>
      <c r="AA33" s="201"/>
      <c r="AB33" s="202" t="s">
        <v>148</v>
      </c>
      <c r="AC33" s="202"/>
      <c r="AD33" s="202"/>
      <c r="AE33" s="202"/>
      <c r="AF33" s="202"/>
      <c r="AG33" s="202"/>
      <c r="AH33" s="218"/>
      <c r="AJ33" s="211"/>
      <c r="AK33" s="212"/>
      <c r="AL33" s="212"/>
      <c r="AM33" s="212"/>
      <c r="AN33" s="212"/>
      <c r="AO33" s="212"/>
      <c r="AP33" s="212"/>
      <c r="AQ33" s="212"/>
    </row>
    <row r="34" spans="2:43" ht="13.5"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85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219"/>
      <c r="AJ34" s="211"/>
      <c r="AK34" s="212"/>
      <c r="AL34" s="212"/>
      <c r="AM34" s="212"/>
      <c r="AN34" s="212"/>
      <c r="AO34" s="212"/>
      <c r="AP34" s="212"/>
      <c r="AQ34" s="212"/>
    </row>
    <row r="35" spans="2:20" ht="12.75" customHeight="1">
      <c r="B35" s="121" t="s">
        <v>149</v>
      </c>
      <c r="N35"/>
      <c r="P35"/>
      <c r="T35" s="186"/>
    </row>
    <row r="36" spans="2:43" ht="12.75" customHeight="1">
      <c r="B36" s="135"/>
      <c r="C36" s="135"/>
      <c r="D36" s="135"/>
      <c r="E36" s="135"/>
      <c r="F36" s="123">
        <f>'リーグ１次'!V6</f>
        <v>44499</v>
      </c>
      <c r="G36" s="123"/>
      <c r="H36" s="123"/>
      <c r="I36" s="123"/>
      <c r="J36" s="123"/>
      <c r="K36" s="123"/>
      <c r="L36" s="135"/>
      <c r="M36" s="135"/>
      <c r="N36" s="135"/>
      <c r="O36" s="135"/>
      <c r="P36" s="135"/>
      <c r="Q36" s="135"/>
      <c r="R36" s="174" t="str">
        <f>'リーグ１次'!V5</f>
        <v>中池多目的</v>
      </c>
      <c r="S36" s="175"/>
      <c r="T36" s="175"/>
      <c r="U36" s="175"/>
      <c r="V36" s="175"/>
      <c r="W36" s="175"/>
      <c r="X36" s="182" t="s">
        <v>58</v>
      </c>
      <c r="Y36" s="135"/>
      <c r="Z36" s="135"/>
      <c r="AA36" s="135"/>
      <c r="AB36" s="191">
        <f>'リーグ１次'!V7</f>
        <v>0.4375</v>
      </c>
      <c r="AC36" s="192"/>
      <c r="AD36" s="192"/>
      <c r="AE36" s="192"/>
      <c r="AF36" s="135"/>
      <c r="AG36" s="135"/>
      <c r="AJ36" s="211" t="s">
        <v>132</v>
      </c>
      <c r="AK36" s="212" t="s">
        <v>133</v>
      </c>
      <c r="AL36" s="212" t="s">
        <v>134</v>
      </c>
      <c r="AM36" s="212" t="s">
        <v>135</v>
      </c>
      <c r="AN36" s="212" t="s">
        <v>136</v>
      </c>
      <c r="AO36" s="212" t="s">
        <v>137</v>
      </c>
      <c r="AP36" s="212" t="s">
        <v>138</v>
      </c>
      <c r="AQ36" s="212" t="s">
        <v>139</v>
      </c>
    </row>
    <row r="37" spans="2:43" ht="12.75" customHeight="1">
      <c r="B37" s="124" t="s">
        <v>140</v>
      </c>
      <c r="C37" s="125"/>
      <c r="D37" s="125" t="s">
        <v>108</v>
      </c>
      <c r="E37" s="125"/>
      <c r="F37" s="125"/>
      <c r="G37" s="125"/>
      <c r="H37" s="125"/>
      <c r="I37" s="125" t="s">
        <v>141</v>
      </c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203" t="s">
        <v>142</v>
      </c>
      <c r="AC37" s="204"/>
      <c r="AD37" s="204"/>
      <c r="AE37" s="204"/>
      <c r="AF37" s="204"/>
      <c r="AG37" s="220"/>
      <c r="AH37" s="219"/>
      <c r="AJ37" s="211"/>
      <c r="AK37" s="212"/>
      <c r="AL37" s="212"/>
      <c r="AM37" s="212"/>
      <c r="AN37" s="212"/>
      <c r="AO37" s="212"/>
      <c r="AP37" s="212"/>
      <c r="AQ37" s="212"/>
    </row>
    <row r="38" spans="2:43" ht="12.75" customHeight="1">
      <c r="B38" s="143">
        <v>1</v>
      </c>
      <c r="C38" s="144"/>
      <c r="D38" s="145">
        <f>AB36</f>
        <v>0.4375</v>
      </c>
      <c r="E38" s="146"/>
      <c r="F38" s="146"/>
      <c r="G38" s="146"/>
      <c r="H38" s="147"/>
      <c r="I38" s="157" t="str">
        <f>'予選リーグ組合せ'!D16</f>
        <v>アンフィニ白</v>
      </c>
      <c r="J38" s="157"/>
      <c r="K38" s="157"/>
      <c r="L38" s="157"/>
      <c r="M38" s="157"/>
      <c r="N38" s="157"/>
      <c r="O38" s="158"/>
      <c r="P38" s="159"/>
      <c r="Q38" s="177">
        <v>1</v>
      </c>
      <c r="R38" s="350" t="s">
        <v>143</v>
      </c>
      <c r="S38" s="177">
        <v>5</v>
      </c>
      <c r="T38" s="159"/>
      <c r="U38" s="157" t="str">
        <f>'予選リーグ組合せ'!D17</f>
        <v>土田</v>
      </c>
      <c r="V38" s="157"/>
      <c r="W38" s="157"/>
      <c r="X38" s="157"/>
      <c r="Y38" s="157"/>
      <c r="Z38" s="157"/>
      <c r="AA38" s="158"/>
      <c r="AB38" s="205" t="str">
        <f>I39</f>
        <v>郡上八幡</v>
      </c>
      <c r="AC38" s="206"/>
      <c r="AD38" s="206"/>
      <c r="AE38" s="206"/>
      <c r="AF38" s="206"/>
      <c r="AG38" s="221"/>
      <c r="AH38" s="222"/>
      <c r="AI38" s="121" t="str">
        <f>I39</f>
        <v>郡上八幡</v>
      </c>
      <c r="AJ38" s="214">
        <v>1</v>
      </c>
      <c r="AK38" s="214">
        <v>2</v>
      </c>
      <c r="AL38" s="214">
        <v>0</v>
      </c>
      <c r="AM38" s="214">
        <f>Q39+Q41+Q43</f>
        <v>3</v>
      </c>
      <c r="AN38" s="214">
        <f>S39+S41+S43</f>
        <v>9</v>
      </c>
      <c r="AO38" s="214">
        <f>AM38-AN38</f>
        <v>-6</v>
      </c>
      <c r="AP38" s="214">
        <f>AJ38*3+AL38*1</f>
        <v>3</v>
      </c>
      <c r="AQ38" s="225">
        <v>3</v>
      </c>
    </row>
    <row r="39" spans="2:44" ht="12.75" customHeight="1">
      <c r="B39" s="143">
        <v>2</v>
      </c>
      <c r="C39" s="144"/>
      <c r="D39" s="145">
        <f>D38+"０：55"</f>
        <v>0.4756944444444444</v>
      </c>
      <c r="E39" s="146"/>
      <c r="F39" s="146"/>
      <c r="G39" s="146"/>
      <c r="H39" s="147"/>
      <c r="I39" s="157" t="str">
        <f>'予選リーグ組合せ'!D15</f>
        <v>郡上八幡</v>
      </c>
      <c r="J39" s="157"/>
      <c r="K39" s="157"/>
      <c r="L39" s="157"/>
      <c r="M39" s="157"/>
      <c r="N39" s="157"/>
      <c r="O39" s="158"/>
      <c r="P39" s="162"/>
      <c r="Q39" s="179">
        <v>1</v>
      </c>
      <c r="R39" s="351" t="s">
        <v>143</v>
      </c>
      <c r="S39" s="179">
        <v>0</v>
      </c>
      <c r="T39" s="162"/>
      <c r="U39" s="157" t="str">
        <f>'予選リーグ組合せ'!D18</f>
        <v>瀬尻</v>
      </c>
      <c r="V39" s="157"/>
      <c r="W39" s="157"/>
      <c r="X39" s="157"/>
      <c r="Y39" s="157"/>
      <c r="Z39" s="157"/>
      <c r="AA39" s="158"/>
      <c r="AB39" s="205" t="str">
        <f>I38</f>
        <v>アンフィニ白</v>
      </c>
      <c r="AC39" s="206"/>
      <c r="AD39" s="206"/>
      <c r="AE39" s="206"/>
      <c r="AF39" s="206"/>
      <c r="AG39" s="221"/>
      <c r="AH39" s="222"/>
      <c r="AI39" s="121" t="str">
        <f>I38</f>
        <v>アンフィニ白</v>
      </c>
      <c r="AJ39" s="214">
        <v>2</v>
      </c>
      <c r="AK39" s="214">
        <v>1</v>
      </c>
      <c r="AL39" s="214">
        <v>0</v>
      </c>
      <c r="AM39" s="214">
        <f>Q38+Q40+S43</f>
        <v>13</v>
      </c>
      <c r="AN39" s="214">
        <f>S38+S40+Q43</f>
        <v>7</v>
      </c>
      <c r="AO39" s="214">
        <f>AM39-AN39</f>
        <v>6</v>
      </c>
      <c r="AP39" s="214">
        <f>AJ39*3+AL39*1</f>
        <v>6</v>
      </c>
      <c r="AQ39" s="225">
        <v>2</v>
      </c>
      <c r="AR39" s="225"/>
    </row>
    <row r="40" spans="2:43" ht="12.75" customHeight="1">
      <c r="B40" s="143">
        <v>3</v>
      </c>
      <c r="C40" s="144"/>
      <c r="D40" s="145">
        <f>D39+"１：15"</f>
        <v>0.5277777777777778</v>
      </c>
      <c r="E40" s="146"/>
      <c r="F40" s="146"/>
      <c r="G40" s="146"/>
      <c r="H40" s="147"/>
      <c r="I40" s="161" t="str">
        <f>I38</f>
        <v>アンフィニ白</v>
      </c>
      <c r="J40" s="172"/>
      <c r="K40" s="172"/>
      <c r="L40" s="172"/>
      <c r="M40" s="172"/>
      <c r="N40" s="172"/>
      <c r="O40" s="172"/>
      <c r="P40" s="162"/>
      <c r="Q40" s="179">
        <v>7</v>
      </c>
      <c r="R40" s="351" t="s">
        <v>143</v>
      </c>
      <c r="S40" s="179">
        <v>0</v>
      </c>
      <c r="T40" s="162"/>
      <c r="U40" s="172" t="str">
        <f>U39</f>
        <v>瀬尻</v>
      </c>
      <c r="V40" s="172"/>
      <c r="W40" s="172"/>
      <c r="X40" s="172"/>
      <c r="Y40" s="172"/>
      <c r="Z40" s="172"/>
      <c r="AA40" s="207"/>
      <c r="AB40" s="205" t="str">
        <f>U38</f>
        <v>土田</v>
      </c>
      <c r="AC40" s="206"/>
      <c r="AD40" s="206"/>
      <c r="AE40" s="206"/>
      <c r="AF40" s="206"/>
      <c r="AG40" s="221"/>
      <c r="AH40" s="222"/>
      <c r="AI40" s="121" t="str">
        <f>U38</f>
        <v>土田</v>
      </c>
      <c r="AJ40" s="214">
        <v>3</v>
      </c>
      <c r="AK40" s="214">
        <v>0</v>
      </c>
      <c r="AL40" s="214">
        <v>0</v>
      </c>
      <c r="AM40" s="214">
        <f>S38+S41+Q42</f>
        <v>20</v>
      </c>
      <c r="AN40" s="214">
        <f>Q38+Q41+S42</f>
        <v>1</v>
      </c>
      <c r="AO40" s="214">
        <f>AM40-AN40</f>
        <v>19</v>
      </c>
      <c r="AP40" s="214">
        <f>AJ40*3+AL40*1</f>
        <v>9</v>
      </c>
      <c r="AQ40" s="225">
        <v>1</v>
      </c>
    </row>
    <row r="41" spans="2:43" ht="13.5">
      <c r="B41" s="143">
        <v>4</v>
      </c>
      <c r="C41" s="144"/>
      <c r="D41" s="145">
        <f>D40+"０：55"</f>
        <v>0.5659722222222222</v>
      </c>
      <c r="E41" s="146"/>
      <c r="F41" s="146"/>
      <c r="G41" s="146"/>
      <c r="H41" s="147"/>
      <c r="I41" s="161" t="str">
        <f>I39</f>
        <v>郡上八幡</v>
      </c>
      <c r="J41" s="172"/>
      <c r="K41" s="172"/>
      <c r="L41" s="172"/>
      <c r="M41" s="172"/>
      <c r="N41" s="172"/>
      <c r="O41" s="172"/>
      <c r="P41" s="159"/>
      <c r="Q41" s="177">
        <v>0</v>
      </c>
      <c r="R41" s="350" t="s">
        <v>143</v>
      </c>
      <c r="S41" s="177">
        <v>4</v>
      </c>
      <c r="T41" s="159"/>
      <c r="U41" s="172" t="str">
        <f>U38</f>
        <v>土田</v>
      </c>
      <c r="V41" s="172"/>
      <c r="W41" s="172"/>
      <c r="X41" s="172"/>
      <c r="Y41" s="172"/>
      <c r="Z41" s="172"/>
      <c r="AA41" s="207"/>
      <c r="AB41" s="205" t="str">
        <f>I40</f>
        <v>アンフィニ白</v>
      </c>
      <c r="AC41" s="206"/>
      <c r="AD41" s="206"/>
      <c r="AE41" s="206"/>
      <c r="AF41" s="206"/>
      <c r="AG41" s="221"/>
      <c r="AH41" s="222"/>
      <c r="AI41" s="121" t="str">
        <f>U39</f>
        <v>瀬尻</v>
      </c>
      <c r="AJ41" s="214">
        <v>0</v>
      </c>
      <c r="AK41" s="214">
        <v>3</v>
      </c>
      <c r="AL41" s="214">
        <v>0</v>
      </c>
      <c r="AM41" s="214">
        <f>S39+S40+S42</f>
        <v>0</v>
      </c>
      <c r="AN41" s="214">
        <f>Q39+Q40+Q42</f>
        <v>19</v>
      </c>
      <c r="AO41" s="214">
        <f>AM41-AN41</f>
        <v>-19</v>
      </c>
      <c r="AP41" s="214">
        <f>AJ41*3+AL41*1</f>
        <v>0</v>
      </c>
      <c r="AQ41" s="225">
        <v>4</v>
      </c>
    </row>
    <row r="42" spans="2:34" ht="13.5">
      <c r="B42" s="143">
        <v>5</v>
      </c>
      <c r="C42" s="144"/>
      <c r="D42" s="145">
        <f>D41+"１：15"</f>
        <v>0.6180555555555556</v>
      </c>
      <c r="E42" s="146"/>
      <c r="F42" s="146"/>
      <c r="G42" s="146"/>
      <c r="H42" s="147"/>
      <c r="I42" s="161" t="str">
        <f>U41</f>
        <v>土田</v>
      </c>
      <c r="J42" s="172"/>
      <c r="K42" s="172"/>
      <c r="L42" s="172"/>
      <c r="M42" s="172"/>
      <c r="N42" s="172"/>
      <c r="O42" s="172"/>
      <c r="P42" s="162"/>
      <c r="Q42" s="179">
        <v>11</v>
      </c>
      <c r="R42" s="351" t="s">
        <v>143</v>
      </c>
      <c r="S42" s="179">
        <v>0</v>
      </c>
      <c r="T42" s="162"/>
      <c r="U42" s="172" t="str">
        <f>U40</f>
        <v>瀬尻</v>
      </c>
      <c r="V42" s="172"/>
      <c r="W42" s="172"/>
      <c r="X42" s="172"/>
      <c r="Y42" s="172"/>
      <c r="Z42" s="172"/>
      <c r="AA42" s="207"/>
      <c r="AB42" s="205" t="str">
        <f>I43</f>
        <v>郡上八幡</v>
      </c>
      <c r="AC42" s="206"/>
      <c r="AD42" s="206"/>
      <c r="AE42" s="206"/>
      <c r="AF42" s="206"/>
      <c r="AG42" s="221"/>
      <c r="AH42" s="222"/>
    </row>
    <row r="43" spans="2:34" s="121" customFormat="1" ht="13.5">
      <c r="B43" s="148">
        <v>6</v>
      </c>
      <c r="C43" s="149"/>
      <c r="D43" s="150">
        <f>D42+"０：55"</f>
        <v>0.65625</v>
      </c>
      <c r="E43" s="151"/>
      <c r="F43" s="151"/>
      <c r="G43" s="151"/>
      <c r="H43" s="152"/>
      <c r="I43" s="170" t="str">
        <f>I41</f>
        <v>郡上八幡</v>
      </c>
      <c r="J43" s="173"/>
      <c r="K43" s="173"/>
      <c r="L43" s="173"/>
      <c r="M43" s="173"/>
      <c r="N43" s="173"/>
      <c r="O43" s="173"/>
      <c r="P43" s="165"/>
      <c r="Q43" s="180">
        <v>2</v>
      </c>
      <c r="R43" s="352" t="s">
        <v>143</v>
      </c>
      <c r="S43" s="180">
        <v>5</v>
      </c>
      <c r="T43" s="165"/>
      <c r="U43" s="173" t="str">
        <f>I38</f>
        <v>アンフィニ白</v>
      </c>
      <c r="V43" s="173"/>
      <c r="W43" s="173"/>
      <c r="X43" s="173"/>
      <c r="Y43" s="173"/>
      <c r="Z43" s="173"/>
      <c r="AA43" s="201"/>
      <c r="AB43" s="208" t="str">
        <f>U42</f>
        <v>瀬尻</v>
      </c>
      <c r="AC43" s="209"/>
      <c r="AD43" s="209"/>
      <c r="AE43" s="209"/>
      <c r="AF43" s="209"/>
      <c r="AG43" s="223"/>
      <c r="AH43" s="222"/>
    </row>
    <row r="45" spans="2:16" ht="12.75" customHeight="1">
      <c r="B45" s="121" t="s">
        <v>150</v>
      </c>
      <c r="N45"/>
      <c r="P45"/>
    </row>
    <row r="46" spans="2:43" ht="12.75" customHeight="1">
      <c r="B46" s="135"/>
      <c r="C46" s="135"/>
      <c r="D46" s="135"/>
      <c r="E46" s="135"/>
      <c r="F46" s="123" t="str">
        <f>'リーグ１次'!Z6</f>
        <v>10/30・31</v>
      </c>
      <c r="G46" s="123"/>
      <c r="H46" s="123"/>
      <c r="I46" s="123"/>
      <c r="J46" s="123"/>
      <c r="K46" s="123"/>
      <c r="L46" s="135"/>
      <c r="M46" s="135"/>
      <c r="N46" s="135"/>
      <c r="O46" s="135"/>
      <c r="P46" s="135"/>
      <c r="Q46" s="135"/>
      <c r="R46" s="187" t="str">
        <f>'リーグ１次'!Z5</f>
        <v>エコパ</v>
      </c>
      <c r="S46" s="187"/>
      <c r="T46" s="187"/>
      <c r="U46" s="187"/>
      <c r="V46" s="187"/>
      <c r="W46" s="187"/>
      <c r="X46" s="188" t="s">
        <v>58</v>
      </c>
      <c r="Y46" s="210"/>
      <c r="Z46" s="210"/>
      <c r="AA46" s="210"/>
      <c r="AB46" s="191">
        <f>'リーグ１次'!Z7</f>
        <v>0.3958333333333333</v>
      </c>
      <c r="AC46" s="191"/>
      <c r="AD46" s="191"/>
      <c r="AE46" s="191"/>
      <c r="AF46" s="135"/>
      <c r="AG46" s="135"/>
      <c r="AJ46" s="211" t="s">
        <v>132</v>
      </c>
      <c r="AK46" s="212" t="s">
        <v>133</v>
      </c>
      <c r="AL46" s="212" t="s">
        <v>134</v>
      </c>
      <c r="AM46" s="212" t="s">
        <v>135</v>
      </c>
      <c r="AN46" s="212" t="s">
        <v>136</v>
      </c>
      <c r="AO46" s="212" t="s">
        <v>137</v>
      </c>
      <c r="AP46" s="212" t="s">
        <v>138</v>
      </c>
      <c r="AQ46" s="212" t="s">
        <v>139</v>
      </c>
    </row>
    <row r="47" spans="2:43" ht="12.75" customHeight="1">
      <c r="B47" s="153" t="s">
        <v>140</v>
      </c>
      <c r="C47" s="154"/>
      <c r="D47" s="155" t="s">
        <v>108</v>
      </c>
      <c r="E47" s="156"/>
      <c r="F47" s="156"/>
      <c r="G47" s="156"/>
      <c r="H47" s="154"/>
      <c r="I47" s="155" t="s">
        <v>141</v>
      </c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4"/>
      <c r="AB47" s="203" t="s">
        <v>142</v>
      </c>
      <c r="AC47" s="204"/>
      <c r="AD47" s="204"/>
      <c r="AE47" s="204"/>
      <c r="AF47" s="204"/>
      <c r="AG47" s="220"/>
      <c r="AH47" s="219"/>
      <c r="AJ47" s="211"/>
      <c r="AK47" s="212"/>
      <c r="AL47" s="212"/>
      <c r="AM47" s="212"/>
      <c r="AN47" s="212"/>
      <c r="AO47" s="212"/>
      <c r="AP47" s="212"/>
      <c r="AQ47" s="212"/>
    </row>
    <row r="48" spans="2:43" ht="12.75" customHeight="1">
      <c r="B48" s="143">
        <v>1</v>
      </c>
      <c r="C48" s="144"/>
      <c r="D48" s="145">
        <f>AB46</f>
        <v>0.3958333333333333</v>
      </c>
      <c r="E48" s="146"/>
      <c r="F48" s="146"/>
      <c r="G48" s="146"/>
      <c r="H48" s="147"/>
      <c r="I48" s="157" t="str">
        <f>'予選リーグ組合せ'!D20</f>
        <v>坂祝</v>
      </c>
      <c r="J48" s="157"/>
      <c r="K48" s="157"/>
      <c r="L48" s="157"/>
      <c r="M48" s="157"/>
      <c r="N48" s="157"/>
      <c r="O48" s="158"/>
      <c r="P48" s="159"/>
      <c r="Q48" s="177">
        <v>4</v>
      </c>
      <c r="R48" s="350" t="s">
        <v>143</v>
      </c>
      <c r="S48" s="177">
        <v>0</v>
      </c>
      <c r="T48" s="159"/>
      <c r="U48" s="178" t="str">
        <f>'予選リーグ組合せ'!D21</f>
        <v>太田</v>
      </c>
      <c r="V48" s="178"/>
      <c r="W48" s="178"/>
      <c r="X48" s="178"/>
      <c r="Y48" s="178"/>
      <c r="Z48" s="178"/>
      <c r="AA48" s="178"/>
      <c r="AB48" s="205" t="str">
        <f>I49</f>
        <v>加茂野</v>
      </c>
      <c r="AC48" s="206"/>
      <c r="AD48" s="206"/>
      <c r="AE48" s="206"/>
      <c r="AF48" s="206"/>
      <c r="AG48" s="221"/>
      <c r="AH48" s="222"/>
      <c r="AI48" s="121" t="str">
        <f>I49</f>
        <v>加茂野</v>
      </c>
      <c r="AJ48" s="214">
        <v>2</v>
      </c>
      <c r="AK48" s="214">
        <v>0</v>
      </c>
      <c r="AL48" s="214">
        <v>1</v>
      </c>
      <c r="AM48" s="214">
        <f>Q49+Q51+Q53</f>
        <v>8</v>
      </c>
      <c r="AN48" s="214">
        <f>S49+S51+S53</f>
        <v>1</v>
      </c>
      <c r="AO48" s="214">
        <f>AM48-AN48</f>
        <v>7</v>
      </c>
      <c r="AP48" s="214">
        <f>AJ48*3+AL48*1</f>
        <v>7</v>
      </c>
      <c r="AQ48" s="225">
        <v>1</v>
      </c>
    </row>
    <row r="49" spans="2:44" ht="12.75" customHeight="1">
      <c r="B49" s="143">
        <v>2</v>
      </c>
      <c r="C49" s="144"/>
      <c r="D49" s="145">
        <f>D48+"０：55"</f>
        <v>0.43402777777777773</v>
      </c>
      <c r="E49" s="146"/>
      <c r="F49" s="146"/>
      <c r="G49" s="146"/>
      <c r="H49" s="147"/>
      <c r="I49" s="157" t="str">
        <f>'予選リーグ組合せ'!D19</f>
        <v>加茂野</v>
      </c>
      <c r="J49" s="157"/>
      <c r="K49" s="157"/>
      <c r="L49" s="157"/>
      <c r="M49" s="157"/>
      <c r="N49" s="157"/>
      <c r="O49" s="158"/>
      <c r="P49" s="162"/>
      <c r="Q49" s="179">
        <v>3</v>
      </c>
      <c r="R49" s="351" t="s">
        <v>143</v>
      </c>
      <c r="S49" s="179">
        <v>0</v>
      </c>
      <c r="T49" s="162"/>
      <c r="U49" s="178" t="str">
        <f>'予選リーグ組合せ'!D22</f>
        <v>川辺</v>
      </c>
      <c r="V49" s="178"/>
      <c r="W49" s="178"/>
      <c r="X49" s="178"/>
      <c r="Y49" s="178"/>
      <c r="Z49" s="178"/>
      <c r="AA49" s="178"/>
      <c r="AB49" s="205" t="str">
        <f>I48</f>
        <v>坂祝</v>
      </c>
      <c r="AC49" s="206"/>
      <c r="AD49" s="206"/>
      <c r="AE49" s="206"/>
      <c r="AF49" s="206"/>
      <c r="AG49" s="221"/>
      <c r="AH49" s="222"/>
      <c r="AI49" s="121" t="str">
        <f>I48</f>
        <v>坂祝</v>
      </c>
      <c r="AJ49" s="214">
        <v>1</v>
      </c>
      <c r="AK49" s="214">
        <v>0</v>
      </c>
      <c r="AL49" s="214">
        <v>2</v>
      </c>
      <c r="AM49" s="214">
        <f>Q48+Q50+S53</f>
        <v>5</v>
      </c>
      <c r="AN49" s="214">
        <f>S48+S50+Q53</f>
        <v>1</v>
      </c>
      <c r="AO49" s="214">
        <f>AM49-AN49</f>
        <v>4</v>
      </c>
      <c r="AP49" s="214">
        <f>AJ49*3+AL49*1</f>
        <v>5</v>
      </c>
      <c r="AQ49" s="225">
        <v>2</v>
      </c>
      <c r="AR49" s="225"/>
    </row>
    <row r="50" spans="2:43" ht="12.75" customHeight="1">
      <c r="B50" s="143">
        <v>3</v>
      </c>
      <c r="C50" s="144"/>
      <c r="D50" s="145">
        <f>D49+"１：15"</f>
        <v>0.48611111111111105</v>
      </c>
      <c r="E50" s="146"/>
      <c r="F50" s="146"/>
      <c r="G50" s="146"/>
      <c r="H50" s="147"/>
      <c r="I50" s="161" t="str">
        <f>I48</f>
        <v>坂祝</v>
      </c>
      <c r="J50" s="172"/>
      <c r="K50" s="172"/>
      <c r="L50" s="172"/>
      <c r="M50" s="172"/>
      <c r="N50" s="172"/>
      <c r="O50" s="172"/>
      <c r="P50" s="162"/>
      <c r="Q50" s="179">
        <v>1</v>
      </c>
      <c r="R50" s="351" t="s">
        <v>143</v>
      </c>
      <c r="S50" s="179">
        <v>1</v>
      </c>
      <c r="T50" s="162"/>
      <c r="U50" s="172" t="str">
        <f>U49</f>
        <v>川辺</v>
      </c>
      <c r="V50" s="172"/>
      <c r="W50" s="172"/>
      <c r="X50" s="172"/>
      <c r="Y50" s="172"/>
      <c r="Z50" s="172"/>
      <c r="AA50" s="207"/>
      <c r="AB50" s="205" t="str">
        <f>U48</f>
        <v>太田</v>
      </c>
      <c r="AC50" s="206"/>
      <c r="AD50" s="206"/>
      <c r="AE50" s="206"/>
      <c r="AF50" s="206"/>
      <c r="AG50" s="221"/>
      <c r="AH50" s="222"/>
      <c r="AI50" s="121" t="str">
        <f>U48</f>
        <v>太田</v>
      </c>
      <c r="AJ50" s="214">
        <v>0</v>
      </c>
      <c r="AK50" s="214">
        <v>2</v>
      </c>
      <c r="AL50" s="214">
        <v>1</v>
      </c>
      <c r="AM50" s="214">
        <f>S48+S51+Q52</f>
        <v>5</v>
      </c>
      <c r="AN50" s="214">
        <f>Q48+Q51+S52</f>
        <v>13</v>
      </c>
      <c r="AO50" s="214">
        <f>AM50-AN50</f>
        <v>-8</v>
      </c>
      <c r="AP50" s="214">
        <f>AJ50*3+AL50*1</f>
        <v>1</v>
      </c>
      <c r="AQ50" s="225">
        <v>4</v>
      </c>
    </row>
    <row r="51" spans="2:43" ht="13.5">
      <c r="B51" s="143">
        <v>4</v>
      </c>
      <c r="C51" s="144"/>
      <c r="D51" s="145">
        <f>D50+"０：55"</f>
        <v>0.5243055555555555</v>
      </c>
      <c r="E51" s="146"/>
      <c r="F51" s="146"/>
      <c r="G51" s="146"/>
      <c r="H51" s="147"/>
      <c r="I51" s="161" t="str">
        <f>I49</f>
        <v>加茂野</v>
      </c>
      <c r="J51" s="172"/>
      <c r="K51" s="172"/>
      <c r="L51" s="172"/>
      <c r="M51" s="172"/>
      <c r="N51" s="172"/>
      <c r="O51" s="172"/>
      <c r="P51" s="159"/>
      <c r="Q51" s="177">
        <v>5</v>
      </c>
      <c r="R51" s="350" t="s">
        <v>143</v>
      </c>
      <c r="S51" s="177">
        <v>1</v>
      </c>
      <c r="T51" s="159"/>
      <c r="U51" s="172" t="str">
        <f>U48</f>
        <v>太田</v>
      </c>
      <c r="V51" s="172"/>
      <c r="W51" s="172"/>
      <c r="X51" s="172"/>
      <c r="Y51" s="172"/>
      <c r="Z51" s="172"/>
      <c r="AA51" s="207"/>
      <c r="AB51" s="205" t="str">
        <f>I50</f>
        <v>坂祝</v>
      </c>
      <c r="AC51" s="206"/>
      <c r="AD51" s="206"/>
      <c r="AE51" s="206"/>
      <c r="AF51" s="206"/>
      <c r="AG51" s="221"/>
      <c r="AH51" s="222"/>
      <c r="AI51" s="121" t="str">
        <f>U49</f>
        <v>川辺</v>
      </c>
      <c r="AJ51" s="214">
        <v>0</v>
      </c>
      <c r="AK51" s="214">
        <v>1</v>
      </c>
      <c r="AL51" s="214">
        <v>2</v>
      </c>
      <c r="AM51" s="214">
        <f>S49+S50+S52</f>
        <v>5</v>
      </c>
      <c r="AN51" s="214">
        <f>Q49+Q50+Q52</f>
        <v>8</v>
      </c>
      <c r="AO51" s="214">
        <f>AM51-AN51</f>
        <v>-3</v>
      </c>
      <c r="AP51" s="214">
        <f>AJ51*3+AL51*1</f>
        <v>2</v>
      </c>
      <c r="AQ51" s="225">
        <v>3</v>
      </c>
    </row>
    <row r="52" spans="2:34" ht="13.5">
      <c r="B52" s="143">
        <v>5</v>
      </c>
      <c r="C52" s="144"/>
      <c r="D52" s="145">
        <f>D51+"１：15"</f>
        <v>0.5763888888888888</v>
      </c>
      <c r="E52" s="146"/>
      <c r="F52" s="146"/>
      <c r="G52" s="146"/>
      <c r="H52" s="147"/>
      <c r="I52" s="161" t="str">
        <f>U51</f>
        <v>太田</v>
      </c>
      <c r="J52" s="172"/>
      <c r="K52" s="172"/>
      <c r="L52" s="172"/>
      <c r="M52" s="172"/>
      <c r="N52" s="172"/>
      <c r="O52" s="172"/>
      <c r="P52" s="162"/>
      <c r="Q52" s="179">
        <v>4</v>
      </c>
      <c r="R52" s="351" t="s">
        <v>143</v>
      </c>
      <c r="S52" s="179">
        <v>4</v>
      </c>
      <c r="T52" s="162"/>
      <c r="U52" s="172" t="str">
        <f>U50</f>
        <v>川辺</v>
      </c>
      <c r="V52" s="172"/>
      <c r="W52" s="172"/>
      <c r="X52" s="172"/>
      <c r="Y52" s="172"/>
      <c r="Z52" s="172"/>
      <c r="AA52" s="207"/>
      <c r="AB52" s="205" t="str">
        <f>I53</f>
        <v>加茂野</v>
      </c>
      <c r="AC52" s="206"/>
      <c r="AD52" s="206"/>
      <c r="AE52" s="206"/>
      <c r="AF52" s="206"/>
      <c r="AG52" s="221"/>
      <c r="AH52" s="222"/>
    </row>
    <row r="53" spans="2:34" s="121" customFormat="1" ht="13.5">
      <c r="B53" s="148">
        <v>6</v>
      </c>
      <c r="C53" s="149"/>
      <c r="D53" s="150">
        <f>D52+"０：55"</f>
        <v>0.6145833333333333</v>
      </c>
      <c r="E53" s="151"/>
      <c r="F53" s="151"/>
      <c r="G53" s="151"/>
      <c r="H53" s="152"/>
      <c r="I53" s="170" t="str">
        <f>I51</f>
        <v>加茂野</v>
      </c>
      <c r="J53" s="173"/>
      <c r="K53" s="173"/>
      <c r="L53" s="173"/>
      <c r="M53" s="173"/>
      <c r="N53" s="173"/>
      <c r="O53" s="173"/>
      <c r="P53" s="165"/>
      <c r="Q53" s="180">
        <v>0</v>
      </c>
      <c r="R53" s="352" t="s">
        <v>143</v>
      </c>
      <c r="S53" s="180">
        <v>0</v>
      </c>
      <c r="T53" s="165"/>
      <c r="U53" s="173" t="str">
        <f>I50</f>
        <v>坂祝</v>
      </c>
      <c r="V53" s="173"/>
      <c r="W53" s="173"/>
      <c r="X53" s="173"/>
      <c r="Y53" s="173"/>
      <c r="Z53" s="173"/>
      <c r="AA53" s="201"/>
      <c r="AB53" s="208" t="str">
        <f>U52</f>
        <v>川辺</v>
      </c>
      <c r="AC53" s="209"/>
      <c r="AD53" s="209"/>
      <c r="AE53" s="209"/>
      <c r="AF53" s="209"/>
      <c r="AG53" s="223"/>
      <c r="AH53" s="222"/>
    </row>
    <row r="55" spans="2:16" ht="12.75" customHeight="1">
      <c r="B55" s="121" t="s">
        <v>151</v>
      </c>
      <c r="N55"/>
      <c r="P55"/>
    </row>
    <row r="56" spans="2:43" ht="12.75" customHeight="1">
      <c r="B56" s="135"/>
      <c r="C56" s="135"/>
      <c r="D56" s="135"/>
      <c r="E56" s="135"/>
      <c r="F56" s="123">
        <f>'リーグ１次'!AD6</f>
        <v>44499</v>
      </c>
      <c r="G56" s="123"/>
      <c r="H56" s="123"/>
      <c r="I56" s="123"/>
      <c r="J56" s="123"/>
      <c r="K56" s="123"/>
      <c r="L56" s="135"/>
      <c r="M56" s="135"/>
      <c r="N56" s="135"/>
      <c r="O56" s="135"/>
      <c r="P56" s="135"/>
      <c r="Q56" s="135"/>
      <c r="R56" s="187" t="str">
        <f>'リーグ１次'!AD5</f>
        <v>片倉</v>
      </c>
      <c r="S56" s="187"/>
      <c r="T56" s="187"/>
      <c r="U56" s="187"/>
      <c r="V56" s="187"/>
      <c r="W56" s="187"/>
      <c r="X56" s="182" t="s">
        <v>58</v>
      </c>
      <c r="Y56" s="135"/>
      <c r="Z56" s="135"/>
      <c r="AA56" s="135"/>
      <c r="AB56" s="191">
        <f>'リーグ１次'!AD7</f>
        <v>0.4166666666666667</v>
      </c>
      <c r="AC56" s="191"/>
      <c r="AD56" s="191"/>
      <c r="AE56" s="191"/>
      <c r="AF56" s="135"/>
      <c r="AG56" s="135"/>
      <c r="AJ56" s="211" t="s">
        <v>132</v>
      </c>
      <c r="AK56" s="212" t="s">
        <v>133</v>
      </c>
      <c r="AL56" s="212" t="s">
        <v>134</v>
      </c>
      <c r="AM56" s="212" t="s">
        <v>135</v>
      </c>
      <c r="AN56" s="212" t="s">
        <v>136</v>
      </c>
      <c r="AO56" s="212" t="s">
        <v>137</v>
      </c>
      <c r="AP56" s="212" t="s">
        <v>138</v>
      </c>
      <c r="AQ56" s="212" t="s">
        <v>139</v>
      </c>
    </row>
    <row r="57" spans="2:42" ht="12.75" customHeight="1">
      <c r="B57" s="153" t="s">
        <v>140</v>
      </c>
      <c r="C57" s="154"/>
      <c r="D57" s="155" t="s">
        <v>108</v>
      </c>
      <c r="E57" s="156"/>
      <c r="F57" s="156"/>
      <c r="G57" s="156"/>
      <c r="H57" s="154"/>
      <c r="I57" s="155" t="s">
        <v>141</v>
      </c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4"/>
      <c r="AB57" s="155" t="s">
        <v>142</v>
      </c>
      <c r="AC57" s="156"/>
      <c r="AD57" s="156"/>
      <c r="AE57" s="156"/>
      <c r="AF57" s="156"/>
      <c r="AG57" s="224"/>
      <c r="AM57" s="214"/>
      <c r="AN57" s="214"/>
      <c r="AO57" s="214"/>
      <c r="AP57" s="214"/>
    </row>
    <row r="58" spans="2:43" ht="12.75" customHeight="1">
      <c r="B58" s="143">
        <v>1</v>
      </c>
      <c r="C58" s="144"/>
      <c r="D58" s="145">
        <f>AB56</f>
        <v>0.4166666666666667</v>
      </c>
      <c r="E58" s="146"/>
      <c r="F58" s="146"/>
      <c r="G58" s="146"/>
      <c r="H58" s="147"/>
      <c r="I58" s="157" t="str">
        <f>'予選リーグ組合せ'!D24</f>
        <v>下有知</v>
      </c>
      <c r="J58" s="157"/>
      <c r="K58" s="157"/>
      <c r="L58" s="157"/>
      <c r="M58" s="157"/>
      <c r="N58" s="157"/>
      <c r="O58" s="158"/>
      <c r="P58" s="159"/>
      <c r="Q58" s="177">
        <v>0</v>
      </c>
      <c r="R58" s="350" t="s">
        <v>143</v>
      </c>
      <c r="S58" s="177">
        <v>7</v>
      </c>
      <c r="T58" s="159"/>
      <c r="U58" s="178" t="str">
        <f>'予選リーグ組合せ'!D25</f>
        <v>白鳥</v>
      </c>
      <c r="V58" s="178"/>
      <c r="W58" s="178"/>
      <c r="X58" s="178"/>
      <c r="Y58" s="178"/>
      <c r="Z58" s="178"/>
      <c r="AA58" s="178"/>
      <c r="AB58" s="205" t="str">
        <f>I59</f>
        <v>ティグレイ</v>
      </c>
      <c r="AC58" s="206"/>
      <c r="AD58" s="206"/>
      <c r="AE58" s="206"/>
      <c r="AF58" s="206"/>
      <c r="AG58" s="221"/>
      <c r="AH58" s="222"/>
      <c r="AI58" s="121" t="str">
        <f>I59</f>
        <v>ティグレイ</v>
      </c>
      <c r="AJ58" s="214">
        <v>2</v>
      </c>
      <c r="AK58" s="214">
        <v>1</v>
      </c>
      <c r="AL58" s="214">
        <v>0</v>
      </c>
      <c r="AM58" s="214">
        <f>Q59+Q61+Q63</f>
        <v>6</v>
      </c>
      <c r="AN58" s="214">
        <f>S59+S61+S63</f>
        <v>9</v>
      </c>
      <c r="AO58" s="214">
        <f>AM58-AN58</f>
        <v>-3</v>
      </c>
      <c r="AP58" s="214">
        <f>AJ58*3+AL58*1</f>
        <v>6</v>
      </c>
      <c r="AQ58" s="225">
        <v>2</v>
      </c>
    </row>
    <row r="59" spans="2:44" ht="12.75" customHeight="1">
      <c r="B59" s="143">
        <v>2</v>
      </c>
      <c r="C59" s="144"/>
      <c r="D59" s="145">
        <f>D58+"０：55"</f>
        <v>0.4548611111111111</v>
      </c>
      <c r="E59" s="146"/>
      <c r="F59" s="146"/>
      <c r="G59" s="146"/>
      <c r="H59" s="147"/>
      <c r="I59" s="157" t="str">
        <f>'予選リーグ組合せ'!D23</f>
        <v>ティグレイ</v>
      </c>
      <c r="J59" s="157"/>
      <c r="K59" s="157"/>
      <c r="L59" s="157"/>
      <c r="M59" s="157"/>
      <c r="N59" s="157"/>
      <c r="O59" s="158"/>
      <c r="P59" s="162"/>
      <c r="Q59" s="179">
        <v>0</v>
      </c>
      <c r="R59" s="351" t="s">
        <v>143</v>
      </c>
      <c r="S59" s="179">
        <v>9</v>
      </c>
      <c r="T59" s="162"/>
      <c r="U59" s="178" t="str">
        <f>'予選リーグ組合せ'!D26</f>
        <v>中部</v>
      </c>
      <c r="V59" s="178"/>
      <c r="W59" s="178"/>
      <c r="X59" s="178"/>
      <c r="Y59" s="178"/>
      <c r="Z59" s="178"/>
      <c r="AA59" s="178"/>
      <c r="AB59" s="205" t="str">
        <f>I58</f>
        <v>下有知</v>
      </c>
      <c r="AC59" s="206"/>
      <c r="AD59" s="206"/>
      <c r="AE59" s="206"/>
      <c r="AF59" s="206"/>
      <c r="AG59" s="221"/>
      <c r="AH59" s="222"/>
      <c r="AI59" s="121" t="str">
        <f>I58</f>
        <v>下有知</v>
      </c>
      <c r="AJ59" s="214">
        <v>0</v>
      </c>
      <c r="AK59" s="214">
        <v>3</v>
      </c>
      <c r="AL59" s="214">
        <v>0</v>
      </c>
      <c r="AM59" s="214">
        <f>Q58+Q60+S63</f>
        <v>0</v>
      </c>
      <c r="AN59" s="214">
        <f>S58+S60+Q63</f>
        <v>27</v>
      </c>
      <c r="AO59" s="214">
        <f>AM59-AN59</f>
        <v>-27</v>
      </c>
      <c r="AP59" s="214">
        <f>AJ59*3+AL59*1</f>
        <v>0</v>
      </c>
      <c r="AQ59" s="225">
        <v>4</v>
      </c>
      <c r="AR59" s="225"/>
    </row>
    <row r="60" spans="2:43" ht="12.75" customHeight="1">
      <c r="B60" s="143">
        <v>3</v>
      </c>
      <c r="C60" s="144"/>
      <c r="D60" s="145">
        <f>D59+"１：15"</f>
        <v>0.5069444444444444</v>
      </c>
      <c r="E60" s="146"/>
      <c r="F60" s="146"/>
      <c r="G60" s="146"/>
      <c r="H60" s="147"/>
      <c r="I60" s="161" t="str">
        <f>I58</f>
        <v>下有知</v>
      </c>
      <c r="J60" s="172"/>
      <c r="K60" s="172"/>
      <c r="L60" s="172"/>
      <c r="M60" s="172"/>
      <c r="N60" s="172"/>
      <c r="O60" s="172"/>
      <c r="P60" s="162"/>
      <c r="Q60" s="179">
        <v>0</v>
      </c>
      <c r="R60" s="351" t="s">
        <v>143</v>
      </c>
      <c r="S60" s="179">
        <v>15</v>
      </c>
      <c r="T60" s="162"/>
      <c r="U60" s="172" t="str">
        <f>U59</f>
        <v>中部</v>
      </c>
      <c r="V60" s="172"/>
      <c r="W60" s="172"/>
      <c r="X60" s="172"/>
      <c r="Y60" s="172"/>
      <c r="Z60" s="172"/>
      <c r="AA60" s="207"/>
      <c r="AB60" s="205" t="str">
        <f>U58</f>
        <v>白鳥</v>
      </c>
      <c r="AC60" s="206"/>
      <c r="AD60" s="206"/>
      <c r="AE60" s="206"/>
      <c r="AF60" s="206"/>
      <c r="AG60" s="221"/>
      <c r="AH60" s="222"/>
      <c r="AI60" s="121" t="str">
        <f>U58</f>
        <v>白鳥</v>
      </c>
      <c r="AJ60" s="214">
        <v>1</v>
      </c>
      <c r="AK60" s="214">
        <v>2</v>
      </c>
      <c r="AL60" s="214">
        <v>0</v>
      </c>
      <c r="AM60" s="214">
        <f>S58+S61+Q62</f>
        <v>7</v>
      </c>
      <c r="AN60" s="214">
        <f>Q58+Q61+S62</f>
        <v>4</v>
      </c>
      <c r="AO60" s="214">
        <f>AM60-AN60</f>
        <v>3</v>
      </c>
      <c r="AP60" s="214">
        <f>AJ60*3+AL60*1</f>
        <v>3</v>
      </c>
      <c r="AQ60" s="225">
        <v>3</v>
      </c>
    </row>
    <row r="61" spans="2:43" ht="13.5">
      <c r="B61" s="143">
        <v>4</v>
      </c>
      <c r="C61" s="144"/>
      <c r="D61" s="145">
        <f>D60+"０：55"</f>
        <v>0.5451388888888888</v>
      </c>
      <c r="E61" s="146"/>
      <c r="F61" s="146"/>
      <c r="G61" s="146"/>
      <c r="H61" s="147"/>
      <c r="I61" s="161" t="str">
        <f>I59</f>
        <v>ティグレイ</v>
      </c>
      <c r="J61" s="172"/>
      <c r="K61" s="172"/>
      <c r="L61" s="172"/>
      <c r="M61" s="172"/>
      <c r="N61" s="172"/>
      <c r="O61" s="172"/>
      <c r="P61" s="159"/>
      <c r="Q61" s="177">
        <v>1</v>
      </c>
      <c r="R61" s="350" t="s">
        <v>143</v>
      </c>
      <c r="S61" s="177">
        <v>0</v>
      </c>
      <c r="T61" s="159"/>
      <c r="U61" s="172" t="str">
        <f>U58</f>
        <v>白鳥</v>
      </c>
      <c r="V61" s="172"/>
      <c r="W61" s="172"/>
      <c r="X61" s="172"/>
      <c r="Y61" s="172"/>
      <c r="Z61" s="172"/>
      <c r="AA61" s="207"/>
      <c r="AB61" s="205" t="str">
        <f>I60</f>
        <v>下有知</v>
      </c>
      <c r="AC61" s="206"/>
      <c r="AD61" s="206"/>
      <c r="AE61" s="206"/>
      <c r="AF61" s="206"/>
      <c r="AG61" s="221"/>
      <c r="AH61" s="222"/>
      <c r="AI61" s="121" t="str">
        <f>U59</f>
        <v>中部</v>
      </c>
      <c r="AJ61" s="214">
        <v>3</v>
      </c>
      <c r="AK61" s="214">
        <v>0</v>
      </c>
      <c r="AL61" s="214">
        <v>0</v>
      </c>
      <c r="AM61" s="214">
        <f>S59+S60+S62</f>
        <v>27</v>
      </c>
      <c r="AN61" s="214">
        <f>Q59+Q60+Q62</f>
        <v>0</v>
      </c>
      <c r="AO61" s="214">
        <f>AM61-AN61</f>
        <v>27</v>
      </c>
      <c r="AP61" s="214">
        <f>AJ61*3+AL61*1</f>
        <v>9</v>
      </c>
      <c r="AQ61" s="225">
        <v>1</v>
      </c>
    </row>
    <row r="62" spans="2:34" ht="13.5">
      <c r="B62" s="143">
        <v>5</v>
      </c>
      <c r="C62" s="144"/>
      <c r="D62" s="145">
        <f>D61+"１：15"</f>
        <v>0.5972222222222222</v>
      </c>
      <c r="E62" s="146"/>
      <c r="F62" s="146"/>
      <c r="G62" s="146"/>
      <c r="H62" s="147"/>
      <c r="I62" s="161" t="str">
        <f>U61</f>
        <v>白鳥</v>
      </c>
      <c r="J62" s="172"/>
      <c r="K62" s="172"/>
      <c r="L62" s="172"/>
      <c r="M62" s="172"/>
      <c r="N62" s="172"/>
      <c r="O62" s="172"/>
      <c r="P62" s="162"/>
      <c r="Q62" s="179">
        <v>0</v>
      </c>
      <c r="R62" s="351" t="s">
        <v>143</v>
      </c>
      <c r="S62" s="179">
        <v>3</v>
      </c>
      <c r="T62" s="162"/>
      <c r="U62" s="172" t="str">
        <f>U60</f>
        <v>中部</v>
      </c>
      <c r="V62" s="172"/>
      <c r="W62" s="172"/>
      <c r="X62" s="172"/>
      <c r="Y62" s="172"/>
      <c r="Z62" s="172"/>
      <c r="AA62" s="207"/>
      <c r="AB62" s="205" t="str">
        <f>I63</f>
        <v>ティグレイ</v>
      </c>
      <c r="AC62" s="206"/>
      <c r="AD62" s="206"/>
      <c r="AE62" s="206"/>
      <c r="AF62" s="206"/>
      <c r="AG62" s="221"/>
      <c r="AH62" s="222"/>
    </row>
    <row r="63" spans="2:34" ht="13.5">
      <c r="B63" s="148">
        <v>6</v>
      </c>
      <c r="C63" s="149"/>
      <c r="D63" s="150">
        <f>D62+"０：55"</f>
        <v>0.6354166666666666</v>
      </c>
      <c r="E63" s="151"/>
      <c r="F63" s="151"/>
      <c r="G63" s="151"/>
      <c r="H63" s="152"/>
      <c r="I63" s="170" t="str">
        <f>I61</f>
        <v>ティグレイ</v>
      </c>
      <c r="J63" s="173"/>
      <c r="K63" s="173"/>
      <c r="L63" s="173"/>
      <c r="M63" s="173"/>
      <c r="N63" s="173"/>
      <c r="O63" s="173"/>
      <c r="P63" s="165"/>
      <c r="Q63" s="180">
        <v>5</v>
      </c>
      <c r="R63" s="352" t="s">
        <v>143</v>
      </c>
      <c r="S63" s="180">
        <v>0</v>
      </c>
      <c r="T63" s="165"/>
      <c r="U63" s="173" t="str">
        <f>I60</f>
        <v>下有知</v>
      </c>
      <c r="V63" s="173"/>
      <c r="W63" s="173"/>
      <c r="X63" s="173"/>
      <c r="Y63" s="173"/>
      <c r="Z63" s="173"/>
      <c r="AA63" s="201"/>
      <c r="AB63" s="208" t="str">
        <f>U62</f>
        <v>中部</v>
      </c>
      <c r="AC63" s="209"/>
      <c r="AD63" s="209"/>
      <c r="AE63" s="209"/>
      <c r="AF63" s="209"/>
      <c r="AG63" s="223"/>
      <c r="AH63" s="222"/>
    </row>
    <row r="65" spans="2:43" ht="12.75" customHeight="1">
      <c r="B65" s="121" t="s">
        <v>152</v>
      </c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 s="233"/>
      <c r="AC65" s="233"/>
      <c r="AD65" s="233"/>
      <c r="AE65" s="233"/>
      <c r="AF65" s="233"/>
      <c r="AG65" s="233"/>
      <c r="AH65" s="233"/>
      <c r="AI65"/>
      <c r="AJ65"/>
      <c r="AK65"/>
      <c r="AL65"/>
      <c r="AM65"/>
      <c r="AN65"/>
      <c r="AO65"/>
      <c r="AP65"/>
      <c r="AQ65"/>
    </row>
    <row r="66" spans="2:43" ht="12.75" customHeight="1">
      <c r="B66"/>
      <c r="C66"/>
      <c r="D66" s="226">
        <f>'リーグ１次'!AH6</f>
        <v>44499</v>
      </c>
      <c r="E66" s="226"/>
      <c r="F66" s="226"/>
      <c r="G66" s="226"/>
      <c r="H66" s="226"/>
      <c r="I66" s="230"/>
      <c r="J66" s="230"/>
      <c r="K66" s="230"/>
      <c r="L66" s="230"/>
      <c r="M66"/>
      <c r="N66"/>
      <c r="O66"/>
      <c r="R66" s="230" t="str">
        <f>'リーグ１次'!AD5</f>
        <v>片倉</v>
      </c>
      <c r="S66" s="230"/>
      <c r="T66" s="230"/>
      <c r="U66" s="230"/>
      <c r="V66" s="230"/>
      <c r="W66" s="230"/>
      <c r="X66" s="231" t="s">
        <v>153</v>
      </c>
      <c r="Y66"/>
      <c r="Z66"/>
      <c r="AA66"/>
      <c r="AB66" s="191">
        <f>'リーグ１次'!AH7</f>
        <v>0.3958333333333333</v>
      </c>
      <c r="AC66" s="191"/>
      <c r="AD66" s="191"/>
      <c r="AE66" s="191"/>
      <c r="AG66" s="233"/>
      <c r="AH66" s="233"/>
      <c r="AI66"/>
      <c r="AJ66" s="211" t="s">
        <v>132</v>
      </c>
      <c r="AK66" s="212" t="s">
        <v>133</v>
      </c>
      <c r="AL66" s="212" t="s">
        <v>134</v>
      </c>
      <c r="AM66" s="212" t="s">
        <v>135</v>
      </c>
      <c r="AN66" s="212" t="s">
        <v>136</v>
      </c>
      <c r="AO66" s="212" t="s">
        <v>137</v>
      </c>
      <c r="AP66" s="212" t="s">
        <v>138</v>
      </c>
      <c r="AQ66" s="212" t="s">
        <v>139</v>
      </c>
    </row>
    <row r="67" spans="2:34" ht="12.75" customHeight="1">
      <c r="B67" s="153" t="s">
        <v>140</v>
      </c>
      <c r="C67" s="154"/>
      <c r="D67" s="155" t="s">
        <v>108</v>
      </c>
      <c r="E67" s="156"/>
      <c r="F67" s="156"/>
      <c r="G67" s="156"/>
      <c r="H67" s="154"/>
      <c r="I67" s="155" t="s">
        <v>141</v>
      </c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4"/>
      <c r="AB67" s="203" t="s">
        <v>142</v>
      </c>
      <c r="AC67" s="204"/>
      <c r="AD67" s="204"/>
      <c r="AE67" s="204"/>
      <c r="AF67" s="204"/>
      <c r="AG67" s="220"/>
      <c r="AH67" s="219"/>
    </row>
    <row r="68" spans="2:43" ht="12.75" customHeight="1">
      <c r="B68" s="143">
        <v>1</v>
      </c>
      <c r="C68" s="144"/>
      <c r="D68" s="145">
        <f>AB66</f>
        <v>0.3958333333333333</v>
      </c>
      <c r="E68" s="146"/>
      <c r="F68" s="146"/>
      <c r="G68" s="146"/>
      <c r="H68" s="147"/>
      <c r="I68" s="157" t="str">
        <f>'予選リーグ組合せ'!D28</f>
        <v>コヴィーダ</v>
      </c>
      <c r="J68" s="157"/>
      <c r="K68" s="157"/>
      <c r="L68" s="157"/>
      <c r="M68" s="157"/>
      <c r="N68" s="157"/>
      <c r="O68" s="158"/>
      <c r="P68" s="159"/>
      <c r="Q68" s="177">
        <v>4</v>
      </c>
      <c r="R68" s="350" t="s">
        <v>143</v>
      </c>
      <c r="S68" s="177">
        <v>0</v>
      </c>
      <c r="T68" s="159"/>
      <c r="U68" s="178" t="str">
        <f>'予選リーグ組合せ'!D29</f>
        <v>山手</v>
      </c>
      <c r="V68" s="178"/>
      <c r="W68" s="178"/>
      <c r="X68" s="178"/>
      <c r="Y68" s="178"/>
      <c r="Z68" s="178"/>
      <c r="AA68" s="178"/>
      <c r="AB68" s="205" t="str">
        <f>I69</f>
        <v>御嵩</v>
      </c>
      <c r="AC68" s="206"/>
      <c r="AD68" s="206"/>
      <c r="AE68" s="206"/>
      <c r="AF68" s="206"/>
      <c r="AG68" s="221"/>
      <c r="AH68" s="222"/>
      <c r="AI68" s="121" t="str">
        <f>I69</f>
        <v>御嵩</v>
      </c>
      <c r="AJ68" s="214">
        <v>3</v>
      </c>
      <c r="AK68" s="214">
        <v>0</v>
      </c>
      <c r="AL68" s="214">
        <v>0</v>
      </c>
      <c r="AM68" s="214">
        <f>Q69+Q71+Q73</f>
        <v>8</v>
      </c>
      <c r="AN68" s="214">
        <f>S69+S71+S73</f>
        <v>0</v>
      </c>
      <c r="AO68" s="214">
        <f>AM68-AN68</f>
        <v>8</v>
      </c>
      <c r="AP68" s="214">
        <f>AJ68*3+AL68*1</f>
        <v>9</v>
      </c>
      <c r="AQ68" s="225">
        <v>1</v>
      </c>
    </row>
    <row r="69" spans="2:44" ht="12.75" customHeight="1">
      <c r="B69" s="143">
        <v>2</v>
      </c>
      <c r="C69" s="144"/>
      <c r="D69" s="145">
        <f>D68+"０：55"</f>
        <v>0.43402777777777773</v>
      </c>
      <c r="E69" s="146"/>
      <c r="F69" s="146"/>
      <c r="G69" s="146"/>
      <c r="H69" s="147"/>
      <c r="I69" s="157" t="str">
        <f>'予選リーグ組合せ'!D27</f>
        <v>御嵩</v>
      </c>
      <c r="J69" s="157"/>
      <c r="K69" s="157"/>
      <c r="L69" s="157"/>
      <c r="M69" s="157"/>
      <c r="N69" s="157"/>
      <c r="O69" s="158"/>
      <c r="P69" s="162"/>
      <c r="Q69" s="179">
        <v>5</v>
      </c>
      <c r="R69" s="351" t="s">
        <v>143</v>
      </c>
      <c r="S69" s="179">
        <v>0</v>
      </c>
      <c r="T69" s="162"/>
      <c r="U69" s="178" t="str">
        <f>'予選リーグ組合せ'!D30</f>
        <v>八百津</v>
      </c>
      <c r="V69" s="178"/>
      <c r="W69" s="178"/>
      <c r="X69" s="178"/>
      <c r="Y69" s="178"/>
      <c r="Z69" s="178"/>
      <c r="AA69" s="178"/>
      <c r="AB69" s="205" t="str">
        <f>I68</f>
        <v>コヴィーダ</v>
      </c>
      <c r="AC69" s="206"/>
      <c r="AD69" s="206"/>
      <c r="AE69" s="206"/>
      <c r="AF69" s="206"/>
      <c r="AG69" s="221"/>
      <c r="AH69" s="222"/>
      <c r="AI69" s="121" t="str">
        <f>I68</f>
        <v>コヴィーダ</v>
      </c>
      <c r="AJ69" s="214">
        <v>2</v>
      </c>
      <c r="AK69" s="214">
        <v>1</v>
      </c>
      <c r="AL69" s="214">
        <v>0</v>
      </c>
      <c r="AM69" s="214">
        <f>Q68+Q70+S73</f>
        <v>9</v>
      </c>
      <c r="AN69" s="214">
        <f>S68+S70+Q73</f>
        <v>2</v>
      </c>
      <c r="AO69" s="214">
        <f>AM69-AN69</f>
        <v>7</v>
      </c>
      <c r="AP69" s="214">
        <f>AJ69*3+AL69*1</f>
        <v>6</v>
      </c>
      <c r="AQ69" s="225">
        <v>2</v>
      </c>
      <c r="AR69" s="225"/>
    </row>
    <row r="70" spans="2:43" ht="12.75" customHeight="1">
      <c r="B70" s="143">
        <v>3</v>
      </c>
      <c r="C70" s="144"/>
      <c r="D70" s="145">
        <f>D69+"１：15"</f>
        <v>0.48611111111111105</v>
      </c>
      <c r="E70" s="146"/>
      <c r="F70" s="146"/>
      <c r="G70" s="146"/>
      <c r="H70" s="147"/>
      <c r="I70" s="161" t="str">
        <f>I68</f>
        <v>コヴィーダ</v>
      </c>
      <c r="J70" s="172"/>
      <c r="K70" s="172"/>
      <c r="L70" s="172"/>
      <c r="M70" s="172"/>
      <c r="N70" s="172"/>
      <c r="O70" s="172"/>
      <c r="P70" s="162"/>
      <c r="Q70" s="179">
        <v>5</v>
      </c>
      <c r="R70" s="351" t="s">
        <v>143</v>
      </c>
      <c r="S70" s="179">
        <v>0</v>
      </c>
      <c r="T70" s="162"/>
      <c r="U70" s="172" t="str">
        <f>U69</f>
        <v>八百津</v>
      </c>
      <c r="V70" s="172"/>
      <c r="W70" s="172"/>
      <c r="X70" s="172"/>
      <c r="Y70" s="172"/>
      <c r="Z70" s="172"/>
      <c r="AA70" s="207"/>
      <c r="AB70" s="205" t="str">
        <f>U68</f>
        <v>山手</v>
      </c>
      <c r="AC70" s="206"/>
      <c r="AD70" s="206"/>
      <c r="AE70" s="206"/>
      <c r="AF70" s="206"/>
      <c r="AG70" s="221"/>
      <c r="AH70" s="222"/>
      <c r="AI70" s="121" t="str">
        <f>U68</f>
        <v>山手</v>
      </c>
      <c r="AJ70" s="214">
        <v>1</v>
      </c>
      <c r="AK70" s="214">
        <v>2</v>
      </c>
      <c r="AL70" s="214">
        <v>0</v>
      </c>
      <c r="AM70" s="214">
        <f>S68+S71+Q72</f>
        <v>5</v>
      </c>
      <c r="AN70" s="214">
        <f>Q68+Q71+S72</f>
        <v>5</v>
      </c>
      <c r="AO70" s="214">
        <f>AM70-AN70</f>
        <v>0</v>
      </c>
      <c r="AP70" s="214">
        <f>AJ70*3+AL70*1</f>
        <v>3</v>
      </c>
      <c r="AQ70" s="225">
        <v>3</v>
      </c>
    </row>
    <row r="71" spans="2:43" ht="13.5">
      <c r="B71" s="143">
        <v>4</v>
      </c>
      <c r="C71" s="144"/>
      <c r="D71" s="145">
        <f>D70+"０：55"</f>
        <v>0.5243055555555555</v>
      </c>
      <c r="E71" s="146"/>
      <c r="F71" s="146"/>
      <c r="G71" s="146"/>
      <c r="H71" s="147"/>
      <c r="I71" s="161" t="str">
        <f>I69</f>
        <v>御嵩</v>
      </c>
      <c r="J71" s="172"/>
      <c r="K71" s="172"/>
      <c r="L71" s="172"/>
      <c r="M71" s="172"/>
      <c r="N71" s="172"/>
      <c r="O71" s="172"/>
      <c r="P71" s="159"/>
      <c r="Q71" s="177">
        <v>1</v>
      </c>
      <c r="R71" s="350" t="s">
        <v>143</v>
      </c>
      <c r="S71" s="177">
        <v>0</v>
      </c>
      <c r="T71" s="159"/>
      <c r="U71" s="172" t="str">
        <f>U68</f>
        <v>山手</v>
      </c>
      <c r="V71" s="172"/>
      <c r="W71" s="172"/>
      <c r="X71" s="172"/>
      <c r="Y71" s="172"/>
      <c r="Z71" s="172"/>
      <c r="AA71" s="207"/>
      <c r="AB71" s="205" t="str">
        <f>I70</f>
        <v>コヴィーダ</v>
      </c>
      <c r="AC71" s="206"/>
      <c r="AD71" s="206"/>
      <c r="AE71" s="206"/>
      <c r="AF71" s="206"/>
      <c r="AG71" s="221"/>
      <c r="AH71" s="222"/>
      <c r="AI71" s="121" t="str">
        <f>U69</f>
        <v>八百津</v>
      </c>
      <c r="AJ71" s="214">
        <v>0</v>
      </c>
      <c r="AK71" s="214">
        <v>3</v>
      </c>
      <c r="AL71" s="214">
        <v>0</v>
      </c>
      <c r="AM71" s="214">
        <f>S69+S70+S72</f>
        <v>0</v>
      </c>
      <c r="AN71" s="214">
        <f>Q69+Q70+Q72</f>
        <v>15</v>
      </c>
      <c r="AO71" s="214">
        <f>AM71-AN71</f>
        <v>-15</v>
      </c>
      <c r="AP71" s="214">
        <f>AJ71*3+AL71*1</f>
        <v>0</v>
      </c>
      <c r="AQ71" s="225">
        <v>4</v>
      </c>
    </row>
    <row r="72" spans="2:34" ht="13.5">
      <c r="B72" s="143">
        <v>5</v>
      </c>
      <c r="C72" s="144"/>
      <c r="D72" s="145">
        <f>D71+"１：15"</f>
        <v>0.5763888888888888</v>
      </c>
      <c r="E72" s="146"/>
      <c r="F72" s="146"/>
      <c r="G72" s="146"/>
      <c r="H72" s="147"/>
      <c r="I72" s="161" t="str">
        <f>U71</f>
        <v>山手</v>
      </c>
      <c r="J72" s="172"/>
      <c r="K72" s="172"/>
      <c r="L72" s="172"/>
      <c r="M72" s="172"/>
      <c r="N72" s="172"/>
      <c r="O72" s="172"/>
      <c r="P72" s="162"/>
      <c r="Q72" s="179">
        <v>5</v>
      </c>
      <c r="R72" s="351" t="s">
        <v>143</v>
      </c>
      <c r="S72" s="179">
        <v>0</v>
      </c>
      <c r="T72" s="162"/>
      <c r="U72" s="172" t="str">
        <f>U70</f>
        <v>八百津</v>
      </c>
      <c r="V72" s="172"/>
      <c r="W72" s="172"/>
      <c r="X72" s="172"/>
      <c r="Y72" s="172"/>
      <c r="Z72" s="172"/>
      <c r="AA72" s="207"/>
      <c r="AB72" s="205" t="str">
        <f>I73</f>
        <v>御嵩</v>
      </c>
      <c r="AC72" s="206"/>
      <c r="AD72" s="206"/>
      <c r="AE72" s="206"/>
      <c r="AF72" s="206"/>
      <c r="AG72" s="221"/>
      <c r="AH72" s="222"/>
    </row>
    <row r="73" spans="2:34" ht="13.5">
      <c r="B73" s="148">
        <v>6</v>
      </c>
      <c r="C73" s="149"/>
      <c r="D73" s="150">
        <f>D72+"０：55"</f>
        <v>0.6145833333333333</v>
      </c>
      <c r="E73" s="151"/>
      <c r="F73" s="151"/>
      <c r="G73" s="151"/>
      <c r="H73" s="152"/>
      <c r="I73" s="170" t="str">
        <f>I71</f>
        <v>御嵩</v>
      </c>
      <c r="J73" s="173"/>
      <c r="K73" s="173"/>
      <c r="L73" s="173"/>
      <c r="M73" s="173"/>
      <c r="N73" s="173"/>
      <c r="O73" s="173"/>
      <c r="P73" s="165"/>
      <c r="Q73" s="180">
        <v>2</v>
      </c>
      <c r="R73" s="352" t="s">
        <v>143</v>
      </c>
      <c r="S73" s="180">
        <v>0</v>
      </c>
      <c r="T73" s="165"/>
      <c r="U73" s="173" t="str">
        <f>I70</f>
        <v>コヴィーダ</v>
      </c>
      <c r="V73" s="173"/>
      <c r="W73" s="173"/>
      <c r="X73" s="173"/>
      <c r="Y73" s="173"/>
      <c r="Z73" s="173"/>
      <c r="AA73" s="201"/>
      <c r="AB73" s="208" t="str">
        <f>U72</f>
        <v>八百津</v>
      </c>
      <c r="AC73" s="209"/>
      <c r="AD73" s="209"/>
      <c r="AE73" s="209"/>
      <c r="AF73" s="209"/>
      <c r="AG73" s="223"/>
      <c r="AH73" s="222"/>
    </row>
    <row r="74" spans="2:34" ht="13.5">
      <c r="B74" s="227"/>
      <c r="C74" s="227"/>
      <c r="D74" s="228"/>
      <c r="E74" s="228"/>
      <c r="F74" s="228"/>
      <c r="G74" s="228"/>
      <c r="H74" s="228"/>
      <c r="I74" s="178"/>
      <c r="J74" s="178"/>
      <c r="K74" s="178"/>
      <c r="L74" s="178"/>
      <c r="M74" s="178"/>
      <c r="N74" s="178"/>
      <c r="O74" s="178"/>
      <c r="P74" s="159"/>
      <c r="Q74" s="232"/>
      <c r="R74" s="232"/>
      <c r="X74" s="178"/>
      <c r="Y74" s="178"/>
      <c r="Z74" s="178"/>
      <c r="AA74" s="178"/>
      <c r="AB74" s="222"/>
      <c r="AC74" s="222"/>
      <c r="AD74" s="222"/>
      <c r="AE74" s="222"/>
      <c r="AF74" s="222"/>
      <c r="AG74" s="222"/>
      <c r="AH74" s="222"/>
    </row>
    <row r="75" spans="2:34" ht="13.5">
      <c r="B75" s="227"/>
      <c r="C75" s="227"/>
      <c r="D75" s="228"/>
      <c r="E75" s="228"/>
      <c r="F75" s="228"/>
      <c r="G75" s="228"/>
      <c r="H75" s="228"/>
      <c r="I75" s="178"/>
      <c r="J75" s="178"/>
      <c r="K75" s="178"/>
      <c r="L75" s="178"/>
      <c r="M75" s="178"/>
      <c r="N75" s="178"/>
      <c r="O75" s="178"/>
      <c r="P75" s="159"/>
      <c r="Q75" s="232"/>
      <c r="R75" s="232"/>
      <c r="S75" s="232"/>
      <c r="T75" s="159"/>
      <c r="U75" s="178"/>
      <c r="V75" s="178"/>
      <c r="W75" s="178"/>
      <c r="X75" s="178"/>
      <c r="Y75" s="178"/>
      <c r="Z75" s="178"/>
      <c r="AA75" s="178"/>
      <c r="AB75" s="222"/>
      <c r="AC75" s="222"/>
      <c r="AD75" s="222"/>
      <c r="AE75" s="222"/>
      <c r="AF75" s="222"/>
      <c r="AG75" s="222"/>
      <c r="AH75" s="222"/>
    </row>
    <row r="76" spans="2:34" ht="13.5">
      <c r="B76" s="227"/>
      <c r="C76" s="227"/>
      <c r="D76" s="228"/>
      <c r="E76" s="228"/>
      <c r="F76" s="228"/>
      <c r="G76" s="228"/>
      <c r="H76" s="228"/>
      <c r="I76" s="178"/>
      <c r="J76" s="178"/>
      <c r="K76" s="178"/>
      <c r="L76" s="178"/>
      <c r="M76" s="178"/>
      <c r="N76" s="178"/>
      <c r="O76" s="178"/>
      <c r="P76" s="159"/>
      <c r="Q76" s="232"/>
      <c r="R76" s="232"/>
      <c r="S76" s="232"/>
      <c r="T76" s="159"/>
      <c r="U76" s="178"/>
      <c r="V76" s="178"/>
      <c r="W76" s="178"/>
      <c r="X76" s="178"/>
      <c r="Y76" s="178"/>
      <c r="Z76" s="178"/>
      <c r="AA76" s="178"/>
      <c r="AB76" s="222"/>
      <c r="AC76" s="222"/>
      <c r="AD76" s="222"/>
      <c r="AE76" s="222"/>
      <c r="AF76" s="222"/>
      <c r="AG76" s="222"/>
      <c r="AH76" s="222"/>
    </row>
    <row r="77" spans="2:34" ht="13.5">
      <c r="B77" s="227"/>
      <c r="C77" s="227"/>
      <c r="D77" s="228"/>
      <c r="E77" s="228"/>
      <c r="F77" s="228"/>
      <c r="G77" s="228"/>
      <c r="H77" s="228"/>
      <c r="I77" s="178"/>
      <c r="J77" s="178"/>
      <c r="K77" s="178"/>
      <c r="L77" s="178"/>
      <c r="M77" s="178"/>
      <c r="N77" s="178"/>
      <c r="O77" s="178"/>
      <c r="P77" s="159"/>
      <c r="Q77" s="232"/>
      <c r="R77" s="232"/>
      <c r="S77" s="232"/>
      <c r="T77" s="159"/>
      <c r="U77" s="178"/>
      <c r="V77" s="178"/>
      <c r="W77" s="178"/>
      <c r="X77" s="178"/>
      <c r="Y77" s="178"/>
      <c r="Z77" s="178"/>
      <c r="AA77" s="178"/>
      <c r="AB77" s="222"/>
      <c r="AC77" s="222"/>
      <c r="AD77" s="222"/>
      <c r="AE77" s="222"/>
      <c r="AF77" s="222"/>
      <c r="AG77" s="222"/>
      <c r="AH77" s="222"/>
    </row>
    <row r="78" spans="2:34" ht="13.5">
      <c r="B78" s="227"/>
      <c r="C78" s="227"/>
      <c r="D78" s="228"/>
      <c r="E78" s="228"/>
      <c r="F78" s="228"/>
      <c r="G78" s="228"/>
      <c r="H78" s="228"/>
      <c r="I78" s="178"/>
      <c r="J78" s="178"/>
      <c r="K78" s="178"/>
      <c r="L78" s="178"/>
      <c r="M78" s="178"/>
      <c r="N78" s="178"/>
      <c r="O78" s="178"/>
      <c r="P78" s="159"/>
      <c r="Q78" s="232"/>
      <c r="R78" s="232"/>
      <c r="S78" s="232"/>
      <c r="T78" s="159"/>
      <c r="U78" s="178"/>
      <c r="V78" s="178"/>
      <c r="W78" s="178"/>
      <c r="X78" s="178"/>
      <c r="Y78" s="178"/>
      <c r="Z78" s="178"/>
      <c r="AA78" s="178"/>
      <c r="AB78" s="222"/>
      <c r="AC78" s="222"/>
      <c r="AD78" s="222"/>
      <c r="AE78" s="222"/>
      <c r="AF78" s="222"/>
      <c r="AG78" s="222"/>
      <c r="AH78" s="222"/>
    </row>
    <row r="79" spans="2:34" ht="13.5">
      <c r="B79" s="227"/>
      <c r="C79" s="227"/>
      <c r="D79" s="228"/>
      <c r="E79" s="228"/>
      <c r="F79" s="228"/>
      <c r="G79" s="228"/>
      <c r="H79" s="228"/>
      <c r="I79" s="178"/>
      <c r="J79" s="178"/>
      <c r="K79" s="178"/>
      <c r="L79" s="178"/>
      <c r="M79" s="178"/>
      <c r="N79" s="178"/>
      <c r="O79" s="178"/>
      <c r="P79" s="159"/>
      <c r="Q79" s="232"/>
      <c r="R79" s="232"/>
      <c r="S79" s="232"/>
      <c r="T79" s="159"/>
      <c r="U79" s="178"/>
      <c r="V79" s="178"/>
      <c r="W79" s="178"/>
      <c r="X79" s="178"/>
      <c r="Y79" s="178"/>
      <c r="Z79" s="178"/>
      <c r="AA79" s="178"/>
      <c r="AB79" s="222"/>
      <c r="AC79" s="222"/>
      <c r="AD79" s="222"/>
      <c r="AE79" s="222"/>
      <c r="AF79" s="222"/>
      <c r="AG79" s="222"/>
      <c r="AH79" s="222"/>
    </row>
    <row r="80" spans="2:34" ht="13.5">
      <c r="B80" s="227"/>
      <c r="C80" s="227"/>
      <c r="D80" s="228"/>
      <c r="E80" s="228"/>
      <c r="F80" s="228"/>
      <c r="G80" s="228"/>
      <c r="H80" s="228"/>
      <c r="I80" s="178"/>
      <c r="J80" s="178"/>
      <c r="K80" s="178"/>
      <c r="L80" s="178"/>
      <c r="M80" s="178"/>
      <c r="N80" s="178"/>
      <c r="O80" s="178"/>
      <c r="P80" s="159"/>
      <c r="Q80" s="232"/>
      <c r="R80" s="232"/>
      <c r="S80" s="232"/>
      <c r="T80" s="159"/>
      <c r="U80" s="178"/>
      <c r="V80" s="178"/>
      <c r="W80" s="178"/>
      <c r="X80" s="178"/>
      <c r="Y80" s="178"/>
      <c r="Z80" s="178"/>
      <c r="AA80" s="178"/>
      <c r="AB80" s="222"/>
      <c r="AC80" s="222"/>
      <c r="AD80" s="222"/>
      <c r="AE80" s="222"/>
      <c r="AF80" s="222"/>
      <c r="AG80" s="222"/>
      <c r="AH80" s="222"/>
    </row>
    <row r="81" spans="2:34" ht="13.5">
      <c r="B81" s="227"/>
      <c r="C81" s="227"/>
      <c r="D81" s="228"/>
      <c r="E81" s="228"/>
      <c r="F81" s="228"/>
      <c r="G81" s="228"/>
      <c r="H81" s="228"/>
      <c r="I81" s="178"/>
      <c r="J81" s="178"/>
      <c r="K81" s="178"/>
      <c r="L81" s="178"/>
      <c r="M81" s="178"/>
      <c r="N81" s="178"/>
      <c r="O81" s="178"/>
      <c r="P81" s="159"/>
      <c r="Q81" s="232"/>
      <c r="R81" s="232"/>
      <c r="S81" s="232"/>
      <c r="T81" s="159"/>
      <c r="U81" s="178"/>
      <c r="V81" s="178"/>
      <c r="W81" s="178"/>
      <c r="X81" s="178"/>
      <c r="Y81" s="178"/>
      <c r="Z81" s="178"/>
      <c r="AA81" s="178"/>
      <c r="AB81" s="222"/>
      <c r="AC81" s="222"/>
      <c r="AD81" s="222"/>
      <c r="AE81" s="222"/>
      <c r="AF81" s="222"/>
      <c r="AG81" s="222"/>
      <c r="AH81" s="222"/>
    </row>
    <row r="82" spans="2:43" ht="13.5"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  <c r="AI82" s="229"/>
      <c r="AJ82" s="229"/>
      <c r="AK82" s="229"/>
      <c r="AL82" s="229"/>
      <c r="AM82" s="229"/>
      <c r="AN82" s="229"/>
      <c r="AO82" s="229"/>
      <c r="AP82" s="229"/>
      <c r="AQ82" s="229"/>
    </row>
    <row r="83" spans="2:43" s="121" customFormat="1" ht="13.5"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  <c r="AJ83" s="229"/>
      <c r="AK83" s="229"/>
      <c r="AL83" s="229"/>
      <c r="AM83" s="229"/>
      <c r="AN83" s="229"/>
      <c r="AO83" s="229"/>
      <c r="AP83" s="229"/>
      <c r="AQ83" s="229"/>
    </row>
    <row r="84" spans="2:43" ht="13.5"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  <c r="AJ84" s="229"/>
      <c r="AK84" s="229"/>
      <c r="AL84" s="229"/>
      <c r="AM84" s="229"/>
      <c r="AN84" s="229"/>
      <c r="AO84" s="229"/>
      <c r="AP84" s="229"/>
      <c r="AQ84" s="229"/>
    </row>
    <row r="85" spans="2:43" ht="12.75" customHeight="1">
      <c r="B85" s="229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229"/>
      <c r="AQ85" s="229"/>
    </row>
    <row r="86" spans="2:43" ht="12.75" customHeight="1">
      <c r="B86" s="229"/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  <c r="AG86" s="229"/>
      <c r="AH86" s="229"/>
      <c r="AI86" s="229"/>
      <c r="AJ86" s="229"/>
      <c r="AK86" s="229"/>
      <c r="AL86" s="229"/>
      <c r="AM86" s="229"/>
      <c r="AN86" s="229"/>
      <c r="AO86" s="229"/>
      <c r="AP86" s="229"/>
      <c r="AQ86" s="229"/>
    </row>
    <row r="87" spans="2:43" ht="12.75" customHeight="1">
      <c r="B87" s="229"/>
      <c r="C87" s="229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229"/>
      <c r="AH87" s="229"/>
      <c r="AI87" s="229"/>
      <c r="AJ87" s="229"/>
      <c r="AK87" s="229"/>
      <c r="AL87" s="229"/>
      <c r="AM87" s="229"/>
      <c r="AN87" s="229"/>
      <c r="AO87" s="229"/>
      <c r="AP87" s="229"/>
      <c r="AQ87" s="229"/>
    </row>
  </sheetData>
  <sheetProtection/>
  <mergeCells count="252">
    <mergeCell ref="B1:AH1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F12:K12"/>
    <mergeCell ref="R12:W12"/>
    <mergeCell ref="AB12:AE12"/>
    <mergeCell ref="B13:C13"/>
    <mergeCell ref="D13:H13"/>
    <mergeCell ref="I13:AA13"/>
    <mergeCell ref="AB13:AG13"/>
    <mergeCell ref="B14:C14"/>
    <mergeCell ref="D14:H14"/>
    <mergeCell ref="I14:O14"/>
    <mergeCell ref="U14:AA14"/>
    <mergeCell ref="AB14:AG14"/>
    <mergeCell ref="B15:C15"/>
    <mergeCell ref="D15:H15"/>
    <mergeCell ref="I15:O15"/>
    <mergeCell ref="U15:AA15"/>
    <mergeCell ref="AB15:AG15"/>
    <mergeCell ref="B16:C16"/>
    <mergeCell ref="D16:H16"/>
    <mergeCell ref="I16:O16"/>
    <mergeCell ref="U16:AA16"/>
    <mergeCell ref="AB16:AG16"/>
    <mergeCell ref="F19:K19"/>
    <mergeCell ref="R19:W19"/>
    <mergeCell ref="AB19:AE19"/>
    <mergeCell ref="B20:C20"/>
    <mergeCell ref="D20:H20"/>
    <mergeCell ref="I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F26:K26"/>
    <mergeCell ref="R26:W26"/>
    <mergeCell ref="AB26:AE26"/>
    <mergeCell ref="B27:C27"/>
    <mergeCell ref="D27:H27"/>
    <mergeCell ref="I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B30:C30"/>
    <mergeCell ref="D30:H30"/>
    <mergeCell ref="I30:O30"/>
    <mergeCell ref="U30:AA30"/>
    <mergeCell ref="AB30:AG30"/>
    <mergeCell ref="B31:C31"/>
    <mergeCell ref="D31:H31"/>
    <mergeCell ref="I31:O31"/>
    <mergeCell ref="U31:AA31"/>
    <mergeCell ref="AB31:AG31"/>
    <mergeCell ref="B32:C32"/>
    <mergeCell ref="D32:H32"/>
    <mergeCell ref="I32:O32"/>
    <mergeCell ref="U32:AA32"/>
    <mergeCell ref="AB32:AG32"/>
    <mergeCell ref="B33:C33"/>
    <mergeCell ref="D33:H33"/>
    <mergeCell ref="I33:O33"/>
    <mergeCell ref="U33:AA33"/>
    <mergeCell ref="AB33:AG33"/>
    <mergeCell ref="F36:K36"/>
    <mergeCell ref="R36:W36"/>
    <mergeCell ref="AB36:AE36"/>
    <mergeCell ref="B37:C37"/>
    <mergeCell ref="D37:H37"/>
    <mergeCell ref="I37:AA37"/>
    <mergeCell ref="AB37:AG37"/>
    <mergeCell ref="B38:C38"/>
    <mergeCell ref="D38:H38"/>
    <mergeCell ref="I38:O38"/>
    <mergeCell ref="U38:AA38"/>
    <mergeCell ref="AB38:AG38"/>
    <mergeCell ref="B39:C39"/>
    <mergeCell ref="D39:H39"/>
    <mergeCell ref="I39:O39"/>
    <mergeCell ref="U39:AA39"/>
    <mergeCell ref="AB39:AG39"/>
    <mergeCell ref="B40:C40"/>
    <mergeCell ref="D40:H40"/>
    <mergeCell ref="I40:O40"/>
    <mergeCell ref="U40:AA40"/>
    <mergeCell ref="AB40:AG40"/>
    <mergeCell ref="B41:C41"/>
    <mergeCell ref="D41:H41"/>
    <mergeCell ref="I41:O41"/>
    <mergeCell ref="U41:AA41"/>
    <mergeCell ref="AB41:AG41"/>
    <mergeCell ref="B42:C42"/>
    <mergeCell ref="D42:H42"/>
    <mergeCell ref="I42:O42"/>
    <mergeCell ref="U42:AA42"/>
    <mergeCell ref="AB42:AG42"/>
    <mergeCell ref="B43:C43"/>
    <mergeCell ref="D43:H43"/>
    <mergeCell ref="I43:O43"/>
    <mergeCell ref="U43:AA43"/>
    <mergeCell ref="AB43:AG43"/>
    <mergeCell ref="F46:K46"/>
    <mergeCell ref="R46:W46"/>
    <mergeCell ref="AB46:AE46"/>
    <mergeCell ref="B47:C47"/>
    <mergeCell ref="D47:H47"/>
    <mergeCell ref="I47:AA47"/>
    <mergeCell ref="AB47:AG47"/>
    <mergeCell ref="B48:C48"/>
    <mergeCell ref="D48:H48"/>
    <mergeCell ref="I48:O48"/>
    <mergeCell ref="U48:AA48"/>
    <mergeCell ref="AB48:AG48"/>
    <mergeCell ref="B49:C49"/>
    <mergeCell ref="D49:H49"/>
    <mergeCell ref="I49:O49"/>
    <mergeCell ref="U49:AA49"/>
    <mergeCell ref="AB49:AG49"/>
    <mergeCell ref="B50:C50"/>
    <mergeCell ref="D50:H50"/>
    <mergeCell ref="I50:O50"/>
    <mergeCell ref="U50:AA50"/>
    <mergeCell ref="AB50:AG50"/>
    <mergeCell ref="B51:C51"/>
    <mergeCell ref="D51:H51"/>
    <mergeCell ref="I51:O51"/>
    <mergeCell ref="U51:AA51"/>
    <mergeCell ref="AB51:AG51"/>
    <mergeCell ref="B52:C52"/>
    <mergeCell ref="D52:H52"/>
    <mergeCell ref="I52:O52"/>
    <mergeCell ref="U52:AA52"/>
    <mergeCell ref="AB52:AG52"/>
    <mergeCell ref="B53:C53"/>
    <mergeCell ref="D53:H53"/>
    <mergeCell ref="I53:O53"/>
    <mergeCell ref="U53:AA53"/>
    <mergeCell ref="AB53:AG53"/>
    <mergeCell ref="F56:J56"/>
    <mergeCell ref="R56:W56"/>
    <mergeCell ref="AB56:AE56"/>
    <mergeCell ref="B57:C57"/>
    <mergeCell ref="D57:H57"/>
    <mergeCell ref="I57:AA57"/>
    <mergeCell ref="AB57:AG57"/>
    <mergeCell ref="B58:C58"/>
    <mergeCell ref="D58:H58"/>
    <mergeCell ref="I58:O58"/>
    <mergeCell ref="U58:AA58"/>
    <mergeCell ref="AB58:AG58"/>
    <mergeCell ref="B59:C59"/>
    <mergeCell ref="D59:H59"/>
    <mergeCell ref="I59:O59"/>
    <mergeCell ref="U59:AA59"/>
    <mergeCell ref="AB59:AG59"/>
    <mergeCell ref="B60:C60"/>
    <mergeCell ref="D60:H60"/>
    <mergeCell ref="I60:O60"/>
    <mergeCell ref="U60:AA60"/>
    <mergeCell ref="AB60:AG60"/>
    <mergeCell ref="B61:C61"/>
    <mergeCell ref="D61:H61"/>
    <mergeCell ref="I61:O61"/>
    <mergeCell ref="U61:AA61"/>
    <mergeCell ref="AB61:AG61"/>
    <mergeCell ref="B62:C62"/>
    <mergeCell ref="D62:H62"/>
    <mergeCell ref="I62:O62"/>
    <mergeCell ref="U62:AA62"/>
    <mergeCell ref="AB62:AG62"/>
    <mergeCell ref="B63:C63"/>
    <mergeCell ref="D63:H63"/>
    <mergeCell ref="I63:O63"/>
    <mergeCell ref="U63:AA63"/>
    <mergeCell ref="AB63:AG63"/>
    <mergeCell ref="D66:H66"/>
    <mergeCell ref="R66:W66"/>
    <mergeCell ref="AB66:AE66"/>
    <mergeCell ref="B67:C67"/>
    <mergeCell ref="D67:H67"/>
    <mergeCell ref="I67:AA67"/>
    <mergeCell ref="AB67:AG67"/>
    <mergeCell ref="B68:C68"/>
    <mergeCell ref="D68:H68"/>
    <mergeCell ref="I68:O68"/>
    <mergeCell ref="U68:AA68"/>
    <mergeCell ref="AB68:AG68"/>
    <mergeCell ref="B69:C69"/>
    <mergeCell ref="D69:H69"/>
    <mergeCell ref="I69:O69"/>
    <mergeCell ref="U69:AA69"/>
    <mergeCell ref="AB69:AG69"/>
    <mergeCell ref="B70:C70"/>
    <mergeCell ref="D70:H70"/>
    <mergeCell ref="I70:O70"/>
    <mergeCell ref="U70:AA70"/>
    <mergeCell ref="AB70:AG70"/>
    <mergeCell ref="B71:C71"/>
    <mergeCell ref="D71:H71"/>
    <mergeCell ref="I71:O71"/>
    <mergeCell ref="U71:AA71"/>
    <mergeCell ref="AB71:AG71"/>
    <mergeCell ref="B72:C72"/>
    <mergeCell ref="D72:H72"/>
    <mergeCell ref="I72:O72"/>
    <mergeCell ref="U72:AA72"/>
    <mergeCell ref="AB72:AG72"/>
    <mergeCell ref="B73:C73"/>
    <mergeCell ref="D73:H73"/>
    <mergeCell ref="I73:O73"/>
    <mergeCell ref="U73:AA73"/>
    <mergeCell ref="AB73:AG73"/>
  </mergeCells>
  <printOptions/>
  <pageMargins left="0.787" right="0.787" top="0.26" bottom="0.4" header="0.16" footer="0.27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I13" sqref="I13"/>
    </sheetView>
  </sheetViews>
  <sheetFormatPr defaultColWidth="9.00390625" defaultRowHeight="13.5"/>
  <cols>
    <col min="1" max="1" width="18.125" style="0" customWidth="1"/>
    <col min="2" max="2" width="6.50390625" style="0" customWidth="1"/>
    <col min="3" max="3" width="7.50390625" style="0" bestFit="1" customWidth="1"/>
    <col min="4" max="4" width="2.125" style="0" customWidth="1"/>
    <col min="5" max="5" width="10.50390625" style="0" bestFit="1" customWidth="1"/>
    <col min="6" max="6" width="11.375" style="0" customWidth="1"/>
  </cols>
  <sheetData>
    <row r="1" spans="1:5" s="111" customFormat="1" ht="13.5">
      <c r="A1" s="111" t="s">
        <v>154</v>
      </c>
      <c r="C1" s="111" t="s">
        <v>1</v>
      </c>
      <c r="E1" s="111" t="s">
        <v>3</v>
      </c>
    </row>
    <row r="2" spans="1:6" ht="13.5">
      <c r="A2" s="112" t="s">
        <v>155</v>
      </c>
      <c r="B2" t="str">
        <f aca="true" t="shared" si="0" ref="B2:B9">C2&amp;ASC(F2)</f>
        <v>N011</v>
      </c>
      <c r="C2" s="113" t="s">
        <v>156</v>
      </c>
      <c r="D2" s="114"/>
      <c r="E2" s="114">
        <f>IF(ISERROR(VLOOKUP(A2,組合せ2次,4,FALSE)),"",VLOOKUP(A2,組合せ2次,4,FALSE))</f>
      </c>
      <c r="F2" s="115">
        <v>1</v>
      </c>
    </row>
    <row r="3" spans="1:6" ht="13.5">
      <c r="A3" s="112" t="s">
        <v>157</v>
      </c>
      <c r="B3" t="str">
        <f t="shared" si="0"/>
        <v>N012</v>
      </c>
      <c r="C3" s="116" t="s">
        <v>156</v>
      </c>
      <c r="D3" s="112"/>
      <c r="E3" s="117" t="s">
        <v>55</v>
      </c>
      <c r="F3" s="118">
        <v>2</v>
      </c>
    </row>
    <row r="4" spans="1:6" ht="13.5">
      <c r="A4" s="112" t="s">
        <v>158</v>
      </c>
      <c r="B4" t="str">
        <f t="shared" si="0"/>
        <v>N013</v>
      </c>
      <c r="C4" s="116" t="s">
        <v>156</v>
      </c>
      <c r="D4" s="112"/>
      <c r="E4" s="117" t="s">
        <v>8</v>
      </c>
      <c r="F4" s="118">
        <v>3</v>
      </c>
    </row>
    <row r="5" spans="1:8" ht="17.25">
      <c r="A5" s="117" t="s">
        <v>159</v>
      </c>
      <c r="B5" t="str">
        <f t="shared" si="0"/>
        <v>N014</v>
      </c>
      <c r="C5" s="116" t="s">
        <v>156</v>
      </c>
      <c r="D5" s="112"/>
      <c r="E5" s="117" t="s">
        <v>33</v>
      </c>
      <c r="F5" s="118">
        <v>4</v>
      </c>
      <c r="H5" s="119" t="s">
        <v>160</v>
      </c>
    </row>
    <row r="6" spans="1:6" ht="13.5">
      <c r="A6" s="112" t="s">
        <v>161</v>
      </c>
      <c r="B6" t="str">
        <f t="shared" si="0"/>
        <v>N015</v>
      </c>
      <c r="C6" s="116" t="s">
        <v>156</v>
      </c>
      <c r="D6" s="112"/>
      <c r="E6" s="117" t="s">
        <v>16</v>
      </c>
      <c r="F6" s="118">
        <v>5</v>
      </c>
    </row>
    <row r="7" spans="1:6" ht="13.5">
      <c r="A7" s="117" t="s">
        <v>162</v>
      </c>
      <c r="B7" t="str">
        <f t="shared" si="0"/>
        <v>N016</v>
      </c>
      <c r="C7" s="116" t="s">
        <v>156</v>
      </c>
      <c r="D7" s="112"/>
      <c r="E7" s="117" t="s">
        <v>48</v>
      </c>
      <c r="F7" s="118">
        <v>6</v>
      </c>
    </row>
    <row r="8" spans="1:6" ht="13.5">
      <c r="A8" s="112" t="s">
        <v>163</v>
      </c>
      <c r="B8" t="str">
        <f t="shared" si="0"/>
        <v>N017</v>
      </c>
      <c r="C8" s="116" t="s">
        <v>156</v>
      </c>
      <c r="D8" s="112"/>
      <c r="E8" s="117" t="s">
        <v>36</v>
      </c>
      <c r="F8" s="118">
        <v>7</v>
      </c>
    </row>
    <row r="9" spans="1:6" ht="13.5">
      <c r="A9" s="117" t="s">
        <v>164</v>
      </c>
      <c r="B9" t="str">
        <f t="shared" si="0"/>
        <v>N018</v>
      </c>
      <c r="C9" s="116" t="s">
        <v>156</v>
      </c>
      <c r="D9" s="112"/>
      <c r="E9" s="117" t="s">
        <v>50</v>
      </c>
      <c r="F9" s="118">
        <v>8</v>
      </c>
    </row>
    <row r="10" spans="1:6" ht="13.5">
      <c r="A10" s="112"/>
      <c r="B10" s="112"/>
      <c r="C10" s="114"/>
      <c r="D10" s="114"/>
      <c r="E10" s="120"/>
      <c r="F10" s="120"/>
    </row>
    <row r="11" spans="1:6" ht="13.5">
      <c r="A11" s="112"/>
      <c r="B11" s="112"/>
      <c r="C11" s="112"/>
      <c r="D11" s="112"/>
      <c r="E11" s="117"/>
      <c r="F11" s="117"/>
    </row>
    <row r="12" spans="1:6" ht="13.5">
      <c r="A12" s="112"/>
      <c r="B12" s="112"/>
      <c r="C12" s="112"/>
      <c r="D12" s="112"/>
      <c r="E12" s="117"/>
      <c r="F12" s="117"/>
    </row>
    <row r="13" spans="1:6" ht="13.5">
      <c r="A13" s="112"/>
      <c r="B13" s="112"/>
      <c r="C13" s="112"/>
      <c r="D13" s="112"/>
      <c r="E13" s="117"/>
      <c r="F13" s="117"/>
    </row>
    <row r="14" spans="1:6" ht="13.5">
      <c r="A14" s="112"/>
      <c r="B14" s="112"/>
      <c r="C14" s="112"/>
      <c r="D14" s="112"/>
      <c r="E14" s="117"/>
      <c r="F14" s="117"/>
    </row>
    <row r="15" spans="1:6" ht="13.5">
      <c r="A15" s="112"/>
      <c r="B15" s="112"/>
      <c r="C15" s="112"/>
      <c r="D15" s="112"/>
      <c r="E15" s="117"/>
      <c r="F15" s="117"/>
    </row>
    <row r="16" spans="1:6" ht="13.5">
      <c r="A16" s="112"/>
      <c r="B16" s="112"/>
      <c r="C16" s="112"/>
      <c r="D16" s="112"/>
      <c r="E16" s="117"/>
      <c r="F16" s="117"/>
    </row>
    <row r="17" spans="1:6" ht="13.5">
      <c r="A17" s="112"/>
      <c r="B17" s="112"/>
      <c r="C17" s="112"/>
      <c r="D17" s="112"/>
      <c r="E17" s="117"/>
      <c r="F17" s="117"/>
    </row>
    <row r="18" spans="1:6" ht="13.5">
      <c r="A18" s="112"/>
      <c r="B18" s="112"/>
      <c r="C18" s="112"/>
      <c r="D18" s="112"/>
      <c r="E18" s="117"/>
      <c r="F18" s="117"/>
    </row>
    <row r="19" spans="1:6" ht="13.5">
      <c r="A19" s="112"/>
      <c r="B19" s="112"/>
      <c r="C19" s="112"/>
      <c r="D19" s="112"/>
      <c r="E19" s="117"/>
      <c r="F19" s="117"/>
    </row>
    <row r="20" spans="1:6" ht="13.5">
      <c r="A20" s="112"/>
      <c r="B20" s="112"/>
      <c r="C20" s="112"/>
      <c r="D20" s="112"/>
      <c r="E20" s="117"/>
      <c r="F20" s="117"/>
    </row>
    <row r="21" spans="1:6" ht="13.5">
      <c r="A21" s="112"/>
      <c r="B21" s="112"/>
      <c r="C21" s="112"/>
      <c r="D21" s="112"/>
      <c r="E21" s="117"/>
      <c r="F21" s="117"/>
    </row>
    <row r="22" spans="1:6" ht="13.5">
      <c r="A22" s="112"/>
      <c r="B22" s="112"/>
      <c r="C22" s="112"/>
      <c r="D22" s="112"/>
      <c r="E22" s="117"/>
      <c r="F22" s="117"/>
    </row>
    <row r="23" spans="1:6" ht="13.5">
      <c r="A23" s="112"/>
      <c r="B23" s="112"/>
      <c r="C23" s="112"/>
      <c r="D23" s="112"/>
      <c r="E23" s="117"/>
      <c r="F23" s="117"/>
    </row>
    <row r="24" spans="1:6" ht="13.5">
      <c r="A24" s="112"/>
      <c r="B24" s="112"/>
      <c r="C24" s="112"/>
      <c r="D24" s="112"/>
      <c r="E24" s="117"/>
      <c r="F24" s="117"/>
    </row>
    <row r="25" spans="1:6" ht="13.5">
      <c r="A25" s="112"/>
      <c r="B25" s="112"/>
      <c r="C25" s="112"/>
      <c r="D25" s="112"/>
      <c r="E25" s="117"/>
      <c r="F25" s="117"/>
    </row>
    <row r="26" spans="1:6" ht="13.5">
      <c r="A26" s="112"/>
      <c r="B26" s="112"/>
      <c r="C26" s="112"/>
      <c r="D26" s="112"/>
      <c r="E26" s="117"/>
      <c r="F26" s="117"/>
    </row>
    <row r="27" spans="1:6" ht="13.5">
      <c r="A27" s="112"/>
      <c r="B27" s="112"/>
      <c r="C27" s="112"/>
      <c r="D27" s="112"/>
      <c r="E27" s="117"/>
      <c r="F27" s="117"/>
    </row>
    <row r="28" spans="1:6" ht="13.5">
      <c r="A28" s="112"/>
      <c r="B28" s="112"/>
      <c r="C28" s="112"/>
      <c r="D28" s="112"/>
      <c r="E28" s="117"/>
      <c r="F28" s="117"/>
    </row>
    <row r="29" spans="1:6" ht="13.5">
      <c r="A29" s="112"/>
      <c r="B29" s="112"/>
      <c r="C29" s="112"/>
      <c r="D29" s="112"/>
      <c r="E29" s="117"/>
      <c r="F29" s="117"/>
    </row>
  </sheetData>
  <sheetProtection/>
  <printOptions/>
  <pageMargins left="0.787" right="0.787" top="0.984" bottom="0.984" header="0.512" footer="0.51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45"/>
  <sheetViews>
    <sheetView workbookViewId="0" topLeftCell="A28">
      <selection activeCell="Z23" sqref="Z23"/>
    </sheetView>
  </sheetViews>
  <sheetFormatPr defaultColWidth="2.50390625" defaultRowHeight="13.5"/>
  <cols>
    <col min="1" max="30" width="2.50390625" style="2" customWidth="1"/>
    <col min="31" max="31" width="2.875" style="2" bestFit="1" customWidth="1"/>
    <col min="32" max="16384" width="2.50390625" style="2" customWidth="1"/>
  </cols>
  <sheetData>
    <row r="1" spans="3:53" ht="14.25" customHeight="1">
      <c r="C1" s="3" t="s">
        <v>165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S1" s="94">
        <v>44507</v>
      </c>
      <c r="AT1" s="94"/>
      <c r="AU1" s="94"/>
      <c r="AV1" s="94"/>
      <c r="AW1" s="94"/>
      <c r="AX1" s="94"/>
      <c r="AY1" s="94"/>
      <c r="AZ1" s="94"/>
      <c r="BA1" s="94"/>
    </row>
    <row r="2" spans="3:53" ht="13.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S2" s="1"/>
      <c r="AT2" s="95" t="s">
        <v>153</v>
      </c>
      <c r="AU2" s="95"/>
      <c r="AV2" s="95"/>
      <c r="AW2" s="95"/>
      <c r="AX2" s="95"/>
      <c r="AY2" s="95"/>
      <c r="AZ2" s="95"/>
      <c r="BA2" s="95"/>
    </row>
    <row r="3" s="1" customFormat="1" ht="14.25"/>
    <row r="4" spans="27:28" s="1" customFormat="1" ht="14.25">
      <c r="AA4" s="77" t="s">
        <v>166</v>
      </c>
      <c r="AB4" s="77"/>
    </row>
    <row r="5" spans="27:28" s="1" customFormat="1" ht="14.25">
      <c r="AA5" s="78"/>
      <c r="AB5" s="78"/>
    </row>
    <row r="6" spans="11:42" s="1" customFormat="1" ht="14.25">
      <c r="K6" s="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9"/>
    </row>
    <row r="7" spans="11:42" s="1" customFormat="1" ht="14.25">
      <c r="K7" s="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7" t="s">
        <v>167</v>
      </c>
      <c r="AB7" s="7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11"/>
    </row>
    <row r="8" spans="11:42" s="1" customFormat="1" ht="14.25">
      <c r="K8" s="6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8"/>
      <c r="AB8" s="78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11"/>
    </row>
    <row r="9" spans="11:42" s="1" customFormat="1" ht="14.25">
      <c r="K9" s="6"/>
      <c r="L9" s="7"/>
      <c r="M9" s="7"/>
      <c r="N9" s="7"/>
      <c r="O9" s="7"/>
      <c r="P9" s="7"/>
      <c r="Q9" s="7"/>
      <c r="R9" s="4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9"/>
      <c r="AL9" s="7"/>
      <c r="AM9" s="7"/>
      <c r="AN9" s="7"/>
      <c r="AO9" s="7"/>
      <c r="AP9" s="11"/>
    </row>
    <row r="10" spans="11:42" s="1" customFormat="1" ht="14.25">
      <c r="K10" s="6"/>
      <c r="L10" s="7"/>
      <c r="M10" s="7"/>
      <c r="N10" s="7"/>
      <c r="O10" s="7"/>
      <c r="P10" s="7"/>
      <c r="Q10" s="7"/>
      <c r="R10" s="6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11"/>
      <c r="AL10" s="7"/>
      <c r="AM10" s="7"/>
      <c r="AN10" s="7"/>
      <c r="AO10" s="7"/>
      <c r="AP10" s="11"/>
    </row>
    <row r="11" spans="6:48" s="1" customFormat="1" ht="18.75">
      <c r="F11" s="4"/>
      <c r="G11" s="5"/>
      <c r="H11" s="5"/>
      <c r="I11" s="5"/>
      <c r="J11" s="8" t="s">
        <v>168</v>
      </c>
      <c r="K11" s="8"/>
      <c r="L11" s="8"/>
      <c r="M11" s="5"/>
      <c r="N11" s="5"/>
      <c r="O11" s="5"/>
      <c r="P11" s="5"/>
      <c r="Q11" s="5"/>
      <c r="R11" s="9"/>
      <c r="AK11" s="4"/>
      <c r="AL11" s="5"/>
      <c r="AM11" s="5"/>
      <c r="AN11" s="5"/>
      <c r="AO11" s="5"/>
      <c r="AP11" s="8" t="s">
        <v>169</v>
      </c>
      <c r="AQ11" s="8"/>
      <c r="AR11" s="5"/>
      <c r="AS11" s="5"/>
      <c r="AT11" s="5"/>
      <c r="AU11" s="5"/>
      <c r="AV11" s="9"/>
    </row>
    <row r="12" spans="6:48" s="1" customFormat="1" ht="18.75">
      <c r="F12" s="6"/>
      <c r="G12" s="7"/>
      <c r="H12" s="7"/>
      <c r="I12" s="7"/>
      <c r="J12" s="10"/>
      <c r="K12" s="10"/>
      <c r="L12" s="10"/>
      <c r="M12" s="7"/>
      <c r="N12" s="7"/>
      <c r="O12" s="7"/>
      <c r="P12" s="7"/>
      <c r="Q12" s="7"/>
      <c r="R12" s="11"/>
      <c r="AK12" s="6"/>
      <c r="AL12" s="7"/>
      <c r="AM12" s="7"/>
      <c r="AN12" s="7"/>
      <c r="AO12" s="7"/>
      <c r="AP12" s="10"/>
      <c r="AQ12" s="10"/>
      <c r="AR12" s="7"/>
      <c r="AS12" s="7"/>
      <c r="AT12" s="7"/>
      <c r="AU12" s="7"/>
      <c r="AV12" s="11"/>
    </row>
    <row r="13" spans="3:51" s="1" customFormat="1" ht="14.25">
      <c r="C13" s="4"/>
      <c r="D13" s="5"/>
      <c r="E13" s="8" t="s">
        <v>170</v>
      </c>
      <c r="F13" s="8"/>
      <c r="G13" s="5"/>
      <c r="H13" s="9"/>
      <c r="P13" s="4"/>
      <c r="Q13" s="5"/>
      <c r="R13" s="8" t="s">
        <v>171</v>
      </c>
      <c r="S13" s="8"/>
      <c r="T13" s="5"/>
      <c r="U13" s="9"/>
      <c r="AH13" s="4"/>
      <c r="AI13" s="5"/>
      <c r="AJ13" s="8" t="s">
        <v>172</v>
      </c>
      <c r="AK13" s="8"/>
      <c r="AL13" s="5"/>
      <c r="AM13" s="9"/>
      <c r="AT13" s="4"/>
      <c r="AU13" s="5"/>
      <c r="AV13" s="8" t="s">
        <v>173</v>
      </c>
      <c r="AW13" s="8"/>
      <c r="AX13" s="5"/>
      <c r="AY13" s="9"/>
    </row>
    <row r="14" spans="3:51" s="1" customFormat="1" ht="14.25">
      <c r="C14" s="6"/>
      <c r="D14" s="7"/>
      <c r="E14" s="10"/>
      <c r="F14" s="10"/>
      <c r="G14" s="7"/>
      <c r="H14" s="11"/>
      <c r="P14" s="6"/>
      <c r="Q14" s="7"/>
      <c r="R14" s="10"/>
      <c r="S14" s="10"/>
      <c r="T14" s="7"/>
      <c r="U14" s="11"/>
      <c r="AH14" s="6"/>
      <c r="AI14" s="7"/>
      <c r="AJ14" s="10"/>
      <c r="AK14" s="10"/>
      <c r="AL14" s="7"/>
      <c r="AM14" s="11"/>
      <c r="AT14" s="6"/>
      <c r="AU14" s="7"/>
      <c r="AV14" s="10"/>
      <c r="AW14" s="10"/>
      <c r="AX14" s="7"/>
      <c r="AY14" s="11"/>
    </row>
    <row r="15" spans="2:52" s="1" customFormat="1" ht="18.75">
      <c r="B15" s="12" t="s">
        <v>174</v>
      </c>
      <c r="C15" s="12"/>
      <c r="D15" s="7"/>
      <c r="E15" s="10"/>
      <c r="F15" s="10"/>
      <c r="G15" s="7"/>
      <c r="H15" s="12" t="s">
        <v>157</v>
      </c>
      <c r="I15" s="12"/>
      <c r="O15" s="12" t="s">
        <v>175</v>
      </c>
      <c r="P15" s="12"/>
      <c r="Q15" s="7"/>
      <c r="R15" s="10"/>
      <c r="S15" s="10"/>
      <c r="T15" s="7"/>
      <c r="U15" s="12" t="s">
        <v>159</v>
      </c>
      <c r="V15" s="12"/>
      <c r="AG15" s="12" t="s">
        <v>176</v>
      </c>
      <c r="AH15" s="12"/>
      <c r="AI15" s="7"/>
      <c r="AJ15" s="10"/>
      <c r="AK15" s="10"/>
      <c r="AL15" s="7"/>
      <c r="AM15" s="12" t="s">
        <v>162</v>
      </c>
      <c r="AN15" s="12"/>
      <c r="AS15" s="12" t="s">
        <v>177</v>
      </c>
      <c r="AT15" s="12"/>
      <c r="AU15" s="7"/>
      <c r="AV15" s="10"/>
      <c r="AW15" s="10"/>
      <c r="AX15" s="7"/>
      <c r="AY15" s="12" t="s">
        <v>164</v>
      </c>
      <c r="AZ15" s="12"/>
    </row>
    <row r="16" spans="2:52" s="1" customFormat="1" ht="14.25" customHeight="1">
      <c r="B16" s="13">
        <f>'決勝組合せ'!E2</f>
      </c>
      <c r="C16" s="14"/>
      <c r="H16" s="13" t="str">
        <f>'決勝組合せ'!E3</f>
        <v>中部</v>
      </c>
      <c r="I16" s="14"/>
      <c r="O16" s="13" t="str">
        <f>'決勝組合せ'!E4</f>
        <v>旭ヶ丘</v>
      </c>
      <c r="P16" s="14"/>
      <c r="U16" s="13" t="str">
        <f>'決勝組合せ'!E5</f>
        <v>加茂野</v>
      </c>
      <c r="V16" s="14"/>
      <c r="X16" s="66"/>
      <c r="AG16" s="13" t="str">
        <f>'決勝組合せ'!E6</f>
        <v>大和</v>
      </c>
      <c r="AH16" s="14"/>
      <c r="AM16" s="13" t="str">
        <f>'決勝組合せ'!E7</f>
        <v>土田</v>
      </c>
      <c r="AN16" s="14"/>
      <c r="AS16" s="96" t="str">
        <f>'決勝組合せ'!E8</f>
        <v>アンフィニ青</v>
      </c>
      <c r="AT16" s="97"/>
      <c r="AY16" s="13" t="str">
        <f>'決勝組合せ'!E9</f>
        <v>御嵩</v>
      </c>
      <c r="AZ16" s="14"/>
    </row>
    <row r="17" spans="2:52" s="1" customFormat="1" ht="14.25" customHeight="1">
      <c r="B17" s="15"/>
      <c r="C17" s="16"/>
      <c r="H17" s="15"/>
      <c r="I17" s="16"/>
      <c r="O17" s="15"/>
      <c r="P17" s="16"/>
      <c r="U17" s="15"/>
      <c r="V17" s="16"/>
      <c r="AG17" s="15"/>
      <c r="AH17" s="16"/>
      <c r="AM17" s="15"/>
      <c r="AN17" s="16"/>
      <c r="AS17" s="98"/>
      <c r="AT17" s="99"/>
      <c r="AY17" s="15"/>
      <c r="AZ17" s="16"/>
    </row>
    <row r="18" spans="2:52" s="1" customFormat="1" ht="14.25" customHeight="1">
      <c r="B18" s="15"/>
      <c r="C18" s="16"/>
      <c r="H18" s="15"/>
      <c r="I18" s="16"/>
      <c r="O18" s="15"/>
      <c r="P18" s="16"/>
      <c r="U18" s="15"/>
      <c r="V18" s="16"/>
      <c r="AG18" s="15"/>
      <c r="AH18" s="16"/>
      <c r="AM18" s="15"/>
      <c r="AN18" s="16"/>
      <c r="AS18" s="98"/>
      <c r="AT18" s="99"/>
      <c r="AY18" s="15"/>
      <c r="AZ18" s="16"/>
    </row>
    <row r="19" spans="2:52" s="1" customFormat="1" ht="14.25" customHeight="1">
      <c r="B19" s="15"/>
      <c r="C19" s="16"/>
      <c r="H19" s="15"/>
      <c r="I19" s="16"/>
      <c r="O19" s="15"/>
      <c r="P19" s="16"/>
      <c r="U19" s="15"/>
      <c r="V19" s="16"/>
      <c r="AG19" s="15"/>
      <c r="AH19" s="16"/>
      <c r="AM19" s="15"/>
      <c r="AN19" s="16"/>
      <c r="AS19" s="98"/>
      <c r="AT19" s="99"/>
      <c r="AY19" s="15"/>
      <c r="AZ19" s="16"/>
    </row>
    <row r="20" spans="2:52" s="1" customFormat="1" ht="14.25" customHeight="1">
      <c r="B20" s="15"/>
      <c r="C20" s="16"/>
      <c r="H20" s="15"/>
      <c r="I20" s="16"/>
      <c r="O20" s="15"/>
      <c r="P20" s="16"/>
      <c r="T20" s="67"/>
      <c r="U20" s="15"/>
      <c r="V20" s="16"/>
      <c r="AG20" s="15"/>
      <c r="AH20" s="16"/>
      <c r="AM20" s="15"/>
      <c r="AN20" s="16"/>
      <c r="AS20" s="98"/>
      <c r="AT20" s="99"/>
      <c r="AY20" s="15"/>
      <c r="AZ20" s="16"/>
    </row>
    <row r="21" spans="2:52" s="1" customFormat="1" ht="14.25" customHeight="1">
      <c r="B21" s="17"/>
      <c r="C21" s="18"/>
      <c r="H21" s="17"/>
      <c r="I21" s="18"/>
      <c r="K21" s="55" t="s">
        <v>178</v>
      </c>
      <c r="L21" s="55"/>
      <c r="O21" s="17"/>
      <c r="P21" s="18"/>
      <c r="U21" s="17"/>
      <c r="V21" s="18"/>
      <c r="AG21" s="17"/>
      <c r="AH21" s="18"/>
      <c r="AM21" s="17"/>
      <c r="AN21" s="18"/>
      <c r="AP21" s="55" t="s">
        <v>167</v>
      </c>
      <c r="AQ21" s="55"/>
      <c r="AS21" s="100"/>
      <c r="AT21" s="101"/>
      <c r="AY21" s="17"/>
      <c r="AZ21" s="18"/>
    </row>
    <row r="22" spans="6:49" s="1" customFormat="1" ht="14.25">
      <c r="F22" s="19"/>
      <c r="G22" s="20"/>
      <c r="H22" s="20"/>
      <c r="I22" s="20"/>
      <c r="J22" s="20"/>
      <c r="K22" s="12"/>
      <c r="L22" s="12"/>
      <c r="M22" s="20"/>
      <c r="N22" s="20"/>
      <c r="O22" s="20"/>
      <c r="P22" s="20"/>
      <c r="Q22" s="20"/>
      <c r="R22" s="20"/>
      <c r="S22" s="6"/>
      <c r="AK22" s="19"/>
      <c r="AL22" s="20"/>
      <c r="AM22" s="20"/>
      <c r="AN22" s="20"/>
      <c r="AO22" s="20"/>
      <c r="AP22" s="12"/>
      <c r="AQ22" s="12"/>
      <c r="AR22" s="20"/>
      <c r="AS22" s="20"/>
      <c r="AT22" s="20"/>
      <c r="AU22" s="20"/>
      <c r="AV22" s="20"/>
      <c r="AW22" s="6"/>
    </row>
    <row r="23" spans="2:53" s="1" customFormat="1" ht="33.75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</row>
    <row r="24" spans="1:58" s="1" customFormat="1" ht="33.75" customHeight="1">
      <c r="A24" s="7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F24" s="7"/>
    </row>
    <row r="25" spans="2:53" s="1" customFormat="1" ht="33.75" customHeight="1">
      <c r="B25" s="22" t="s">
        <v>108</v>
      </c>
      <c r="C25" s="23"/>
      <c r="D25" s="23"/>
      <c r="E25" s="23"/>
      <c r="F25" s="24"/>
      <c r="G25" s="22" t="s">
        <v>141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4"/>
      <c r="Z25" s="23" t="s">
        <v>142</v>
      </c>
      <c r="AA25" s="23"/>
      <c r="AB25" s="23"/>
      <c r="AC25" s="23"/>
      <c r="AD25" s="24"/>
      <c r="AE25" s="22" t="s">
        <v>141</v>
      </c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2" t="s">
        <v>142</v>
      </c>
      <c r="AX25" s="23"/>
      <c r="AY25" s="23"/>
      <c r="AZ25" s="23"/>
      <c r="BA25" s="24"/>
    </row>
    <row r="26" spans="2:53" s="1" customFormat="1" ht="33.75" customHeight="1">
      <c r="B26" s="25">
        <v>0.4166666666666667</v>
      </c>
      <c r="C26" s="26"/>
      <c r="D26" s="26"/>
      <c r="E26" s="26"/>
      <c r="F26" s="26"/>
      <c r="G26" s="27" t="s">
        <v>170</v>
      </c>
      <c r="H26" s="28">
        <f>B16</f>
      </c>
      <c r="I26" s="56"/>
      <c r="J26" s="56"/>
      <c r="K26" s="56"/>
      <c r="L26" s="56"/>
      <c r="M26" s="56"/>
      <c r="N26" s="57"/>
      <c r="O26" s="58"/>
      <c r="P26" s="58"/>
      <c r="Q26" s="353" t="s">
        <v>143</v>
      </c>
      <c r="R26" s="58"/>
      <c r="S26" s="58"/>
      <c r="T26" s="69"/>
      <c r="U26" s="70" t="str">
        <f>H16</f>
        <v>中部</v>
      </c>
      <c r="V26" s="70"/>
      <c r="W26" s="70"/>
      <c r="X26" s="70"/>
      <c r="Y26" s="79"/>
      <c r="Z26" s="80" t="s">
        <v>172</v>
      </c>
      <c r="AA26" s="80"/>
      <c r="AB26" s="80"/>
      <c r="AC26" s="80"/>
      <c r="AD26" s="81"/>
      <c r="AE26" s="34" t="s">
        <v>171</v>
      </c>
      <c r="AF26" s="28" t="str">
        <f>O16</f>
        <v>旭ヶ丘</v>
      </c>
      <c r="AG26" s="56"/>
      <c r="AH26" s="56"/>
      <c r="AI26" s="56"/>
      <c r="AJ26" s="56"/>
      <c r="AK26" s="57"/>
      <c r="AL26" s="58"/>
      <c r="AM26" s="58"/>
      <c r="AN26" s="353" t="s">
        <v>143</v>
      </c>
      <c r="AO26" s="58"/>
      <c r="AP26" s="58"/>
      <c r="AQ26" s="102"/>
      <c r="AR26" s="56" t="str">
        <f>U16</f>
        <v>加茂野</v>
      </c>
      <c r="AS26" s="56"/>
      <c r="AT26" s="56"/>
      <c r="AU26" s="56"/>
      <c r="AV26" s="103"/>
      <c r="AW26" s="107" t="s">
        <v>173</v>
      </c>
      <c r="AX26" s="107"/>
      <c r="AY26" s="107"/>
      <c r="AZ26" s="107"/>
      <c r="BA26" s="108"/>
    </row>
    <row r="27" spans="2:53" s="1" customFormat="1" ht="33.75" customHeight="1">
      <c r="B27" s="29">
        <f>B26+"０:55"</f>
        <v>0.4548611111111111</v>
      </c>
      <c r="C27" s="30"/>
      <c r="D27" s="30"/>
      <c r="E27" s="30"/>
      <c r="F27" s="31"/>
      <c r="G27" s="32" t="s">
        <v>173</v>
      </c>
      <c r="H27" s="33" t="str">
        <f>AG16</f>
        <v>大和</v>
      </c>
      <c r="I27" s="59"/>
      <c r="J27" s="59"/>
      <c r="K27" s="59"/>
      <c r="L27" s="59"/>
      <c r="M27" s="59"/>
      <c r="N27" s="60"/>
      <c r="O27" s="59"/>
      <c r="P27" s="59"/>
      <c r="Q27" s="354" t="s">
        <v>143</v>
      </c>
      <c r="R27" s="59"/>
      <c r="S27" s="59"/>
      <c r="T27" s="60"/>
      <c r="U27" s="59" t="str">
        <f>AM16</f>
        <v>土田</v>
      </c>
      <c r="V27" s="59"/>
      <c r="W27" s="59"/>
      <c r="X27" s="59"/>
      <c r="Y27" s="82"/>
      <c r="Z27" s="83" t="s">
        <v>170</v>
      </c>
      <c r="AA27" s="83"/>
      <c r="AB27" s="83"/>
      <c r="AC27" s="83"/>
      <c r="AD27" s="84"/>
      <c r="AE27" s="38" t="s">
        <v>173</v>
      </c>
      <c r="AF27" s="59" t="str">
        <f>AS16</f>
        <v>アンフィニ青</v>
      </c>
      <c r="AG27" s="59"/>
      <c r="AH27" s="59"/>
      <c r="AI27" s="59"/>
      <c r="AJ27" s="59"/>
      <c r="AK27" s="60"/>
      <c r="AL27" s="59"/>
      <c r="AM27" s="59"/>
      <c r="AN27" s="354" t="s">
        <v>143</v>
      </c>
      <c r="AO27" s="59"/>
      <c r="AP27" s="59"/>
      <c r="AQ27" s="60"/>
      <c r="AR27" s="59" t="str">
        <f>AY16</f>
        <v>御嵩</v>
      </c>
      <c r="AS27" s="59"/>
      <c r="AT27" s="59"/>
      <c r="AU27" s="59"/>
      <c r="AV27" s="82"/>
      <c r="AW27" s="83" t="s">
        <v>171</v>
      </c>
      <c r="AX27" s="83"/>
      <c r="AY27" s="83"/>
      <c r="AZ27" s="83"/>
      <c r="BA27" s="84"/>
    </row>
    <row r="28" spans="2:53" s="1" customFormat="1" ht="33.75" customHeight="1">
      <c r="B28" s="29">
        <f>B27+"０:75"</f>
        <v>0.5069444444444444</v>
      </c>
      <c r="C28" s="30"/>
      <c r="D28" s="30"/>
      <c r="E28" s="30"/>
      <c r="F28" s="31"/>
      <c r="G28" s="34" t="s">
        <v>168</v>
      </c>
      <c r="H28" s="33" t="s">
        <v>179</v>
      </c>
      <c r="I28" s="59"/>
      <c r="J28" s="59"/>
      <c r="K28" s="59"/>
      <c r="L28" s="59"/>
      <c r="M28" s="59"/>
      <c r="N28" s="60"/>
      <c r="O28" s="59"/>
      <c r="P28" s="59"/>
      <c r="Q28" s="353" t="s">
        <v>143</v>
      </c>
      <c r="R28" s="59"/>
      <c r="S28" s="59"/>
      <c r="T28" s="60"/>
      <c r="U28" s="59" t="s">
        <v>180</v>
      </c>
      <c r="V28" s="59"/>
      <c r="W28" s="59"/>
      <c r="X28" s="59"/>
      <c r="Y28" s="82"/>
      <c r="Z28" s="83" t="s">
        <v>181</v>
      </c>
      <c r="AA28" s="83"/>
      <c r="AB28" s="83"/>
      <c r="AC28" s="83"/>
      <c r="AD28" s="84"/>
      <c r="AE28" s="34" t="s">
        <v>169</v>
      </c>
      <c r="AF28" s="33" t="s">
        <v>182</v>
      </c>
      <c r="AG28" s="59"/>
      <c r="AH28" s="59"/>
      <c r="AI28" s="59"/>
      <c r="AJ28" s="59"/>
      <c r="AK28" s="60"/>
      <c r="AL28" s="59"/>
      <c r="AM28" s="59"/>
      <c r="AN28" s="353" t="s">
        <v>143</v>
      </c>
      <c r="AO28" s="59"/>
      <c r="AP28" s="59"/>
      <c r="AQ28" s="60"/>
      <c r="AR28" s="59" t="s">
        <v>183</v>
      </c>
      <c r="AS28" s="59"/>
      <c r="AT28" s="59"/>
      <c r="AU28" s="59"/>
      <c r="AV28" s="59"/>
      <c r="AW28" s="109" t="s">
        <v>184</v>
      </c>
      <c r="AX28" s="83"/>
      <c r="AY28" s="83"/>
      <c r="AZ28" s="83"/>
      <c r="BA28" s="84"/>
    </row>
    <row r="29" spans="1:53" ht="33" customHeight="1">
      <c r="A29" s="35"/>
      <c r="B29" s="36">
        <f>B28+"０:55"</f>
        <v>0.5451388888888888</v>
      </c>
      <c r="C29" s="30"/>
      <c r="D29" s="30"/>
      <c r="E29" s="30"/>
      <c r="F29" s="37"/>
      <c r="G29" s="38" t="s">
        <v>185</v>
      </c>
      <c r="H29" s="39" t="s">
        <v>186</v>
      </c>
      <c r="I29" s="39"/>
      <c r="J29" s="39"/>
      <c r="K29" s="39"/>
      <c r="L29" s="39"/>
      <c r="M29" s="39"/>
      <c r="N29" s="61"/>
      <c r="O29" s="59"/>
      <c r="P29" s="59"/>
      <c r="Q29" s="354" t="s">
        <v>143</v>
      </c>
      <c r="R29" s="39"/>
      <c r="S29" s="39"/>
      <c r="T29" s="60"/>
      <c r="U29" s="59" t="s">
        <v>187</v>
      </c>
      <c r="V29" s="59"/>
      <c r="W29" s="59"/>
      <c r="X29" s="59"/>
      <c r="Y29" s="82"/>
      <c r="Z29" s="85" t="s">
        <v>188</v>
      </c>
      <c r="AA29" s="86"/>
      <c r="AB29" s="86"/>
      <c r="AC29" s="86"/>
      <c r="AD29" s="87"/>
      <c r="AE29" s="88" t="s">
        <v>178</v>
      </c>
      <c r="AF29" s="33" t="s">
        <v>189</v>
      </c>
      <c r="AG29" s="59"/>
      <c r="AH29" s="59"/>
      <c r="AI29" s="59"/>
      <c r="AJ29" s="59"/>
      <c r="AK29" s="61"/>
      <c r="AL29" s="39"/>
      <c r="AM29" s="39"/>
      <c r="AN29" s="355" t="s">
        <v>143</v>
      </c>
      <c r="AO29" s="39"/>
      <c r="AP29" s="39"/>
      <c r="AQ29" s="60"/>
      <c r="AR29" s="59" t="s">
        <v>190</v>
      </c>
      <c r="AS29" s="59"/>
      <c r="AT29" s="59"/>
      <c r="AU29" s="59"/>
      <c r="AV29" s="82"/>
      <c r="AW29" s="85" t="s">
        <v>191</v>
      </c>
      <c r="AX29" s="86"/>
      <c r="AY29" s="86"/>
      <c r="AZ29" s="86"/>
      <c r="BA29" s="87"/>
    </row>
    <row r="30" spans="2:54" ht="30.75" customHeight="1">
      <c r="B30" s="40">
        <f>B29+"０:55"</f>
        <v>0.5833333333333333</v>
      </c>
      <c r="C30" s="41"/>
      <c r="D30" s="41"/>
      <c r="E30" s="41"/>
      <c r="F30" s="42"/>
      <c r="G30" s="43" t="s">
        <v>167</v>
      </c>
      <c r="H30" s="44" t="s">
        <v>192</v>
      </c>
      <c r="I30" s="62"/>
      <c r="J30" s="62"/>
      <c r="K30" s="62"/>
      <c r="L30" s="62"/>
      <c r="M30" s="62"/>
      <c r="N30" s="63"/>
      <c r="O30" s="64"/>
      <c r="P30" s="64"/>
      <c r="Q30" s="72"/>
      <c r="R30" s="73"/>
      <c r="S30" s="73"/>
      <c r="T30" s="72"/>
      <c r="U30" s="74" t="s">
        <v>193</v>
      </c>
      <c r="V30" s="74"/>
      <c r="W30" s="74"/>
      <c r="X30" s="74"/>
      <c r="Y30" s="74"/>
      <c r="Z30" s="89" t="s">
        <v>194</v>
      </c>
      <c r="AA30" s="74"/>
      <c r="AB30" s="74"/>
      <c r="AC30" s="74"/>
      <c r="AD30" s="74"/>
      <c r="AE30" s="90" t="s">
        <v>166</v>
      </c>
      <c r="AF30" s="44" t="s">
        <v>195</v>
      </c>
      <c r="AG30" s="62"/>
      <c r="AH30" s="62"/>
      <c r="AI30" s="62"/>
      <c r="AJ30" s="62"/>
      <c r="AK30" s="63"/>
      <c r="AL30" s="73"/>
      <c r="AM30" s="73"/>
      <c r="AN30" s="63"/>
      <c r="AO30" s="104"/>
      <c r="AP30" s="104"/>
      <c r="AQ30" s="105"/>
      <c r="AR30" s="74" t="s">
        <v>196</v>
      </c>
      <c r="AS30" s="74"/>
      <c r="AT30" s="74"/>
      <c r="AU30" s="74"/>
      <c r="AV30" s="74"/>
      <c r="AW30" s="89" t="s">
        <v>194</v>
      </c>
      <c r="AX30" s="74"/>
      <c r="AY30" s="74"/>
      <c r="AZ30" s="74"/>
      <c r="BA30" s="74"/>
      <c r="BB30" s="110"/>
    </row>
    <row r="31" spans="3:41" ht="24">
      <c r="C31" s="45"/>
      <c r="F31" s="45"/>
      <c r="G31" s="46"/>
      <c r="H31" s="47"/>
      <c r="I31" s="47"/>
      <c r="M31" s="47"/>
      <c r="N31" s="47"/>
      <c r="O31" s="47"/>
      <c r="P31" s="47"/>
      <c r="Q31" s="47"/>
      <c r="R31" s="47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</row>
    <row r="32" spans="2:40" ht="21" customHeight="1">
      <c r="B32" s="48"/>
      <c r="C32" s="49"/>
      <c r="D32" s="49"/>
      <c r="E32" s="49"/>
      <c r="F32" s="48"/>
      <c r="G32" s="47" t="s">
        <v>197</v>
      </c>
      <c r="H32" s="47"/>
      <c r="I32" s="47"/>
      <c r="J32"/>
      <c r="K32"/>
      <c r="L32"/>
      <c r="M32" s="47"/>
      <c r="N32" s="47"/>
      <c r="O32" s="47"/>
      <c r="P32" s="47"/>
      <c r="Q32" s="47"/>
      <c r="R32" s="47"/>
      <c r="S32"/>
      <c r="T32"/>
      <c r="U32"/>
      <c r="V32" s="47" t="s">
        <v>198</v>
      </c>
      <c r="W32"/>
      <c r="X32" s="75"/>
      <c r="Y32" s="75"/>
      <c r="Z32" s="75"/>
      <c r="AA32" s="75"/>
      <c r="AB32" s="75"/>
      <c r="AC32" s="75"/>
      <c r="AD32" s="75"/>
      <c r="AE32" s="75"/>
      <c r="AF32" s="75"/>
      <c r="AG32"/>
      <c r="AH32" s="75"/>
      <c r="AI32" s="75"/>
      <c r="AJ32" s="75"/>
      <c r="AK32" s="47" t="s">
        <v>199</v>
      </c>
      <c r="AL32" s="75"/>
      <c r="AM32" s="75"/>
      <c r="AN32" s="75"/>
    </row>
    <row r="33" spans="2:37" ht="21.75" customHeight="1">
      <c r="B33" s="48"/>
      <c r="C33" s="49"/>
      <c r="D33" s="49"/>
      <c r="E33" s="49"/>
      <c r="F33" s="48"/>
      <c r="G33" s="48"/>
      <c r="H33" s="49"/>
      <c r="I33" s="49"/>
      <c r="J33" s="48"/>
      <c r="K33" s="48"/>
      <c r="L33" s="48"/>
      <c r="M33" s="49"/>
      <c r="N33" s="49"/>
      <c r="O33" s="49"/>
      <c r="P33" s="48"/>
      <c r="Q33" s="49"/>
      <c r="R33" s="49"/>
      <c r="S33" s="48"/>
      <c r="T33" s="48"/>
      <c r="U33" s="48"/>
      <c r="V33" s="48"/>
      <c r="W33" s="49"/>
      <c r="X33" s="49"/>
      <c r="Y33" s="48"/>
      <c r="Z33" s="48"/>
      <c r="AA33" s="48"/>
      <c r="AB33" s="48"/>
      <c r="AE33" s="48"/>
      <c r="AF33" s="49"/>
      <c r="AG33" s="48"/>
      <c r="AH33" s="48"/>
      <c r="AI33" s="48"/>
      <c r="AJ33" s="48"/>
      <c r="AK33" s="48"/>
    </row>
    <row r="34" spans="2:53" ht="24">
      <c r="B34"/>
      <c r="C34"/>
      <c r="D34"/>
      <c r="E34"/>
      <c r="F34"/>
      <c r="G34" s="47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75"/>
      <c r="AP34"/>
      <c r="AQ34"/>
      <c r="AR34"/>
      <c r="AS34"/>
      <c r="AT34"/>
      <c r="AU34"/>
      <c r="AV34"/>
      <c r="AW34"/>
      <c r="AX34"/>
      <c r="AY34"/>
      <c r="AZ34"/>
      <c r="BA34"/>
    </row>
    <row r="35" spans="2:53" ht="13.5">
      <c r="B35" s="48" t="s">
        <v>91</v>
      </c>
      <c r="C35" s="49" t="s">
        <v>108</v>
      </c>
      <c r="D35" s="49"/>
      <c r="E35" s="49"/>
      <c r="F35" s="48"/>
      <c r="G35" s="48"/>
      <c r="H35" s="49" t="s">
        <v>109</v>
      </c>
      <c r="I35" s="49"/>
      <c r="J35" s="48"/>
      <c r="K35" s="48"/>
      <c r="L35" s="48"/>
      <c r="M35" s="49"/>
      <c r="N35" s="49"/>
      <c r="O35" s="49"/>
      <c r="P35" s="48" t="s">
        <v>110</v>
      </c>
      <c r="Q35" s="49" t="s">
        <v>111</v>
      </c>
      <c r="R35" s="49"/>
      <c r="S35" s="48"/>
      <c r="T35" s="48"/>
      <c r="U35" s="48"/>
      <c r="V35" s="48"/>
      <c r="W35" s="49" t="s">
        <v>112</v>
      </c>
      <c r="X35" s="49"/>
      <c r="Y35" s="48"/>
      <c r="Z35" s="48"/>
      <c r="AA35" s="48"/>
      <c r="AB35" s="48"/>
      <c r="AC35"/>
      <c r="AD35"/>
      <c r="AE35" s="48" t="s">
        <v>91</v>
      </c>
      <c r="AF35" s="49" t="s">
        <v>113</v>
      </c>
      <c r="AG35" s="48"/>
      <c r="AH35" s="48"/>
      <c r="AI35" s="48"/>
      <c r="AJ35" s="48"/>
      <c r="AK35" s="48"/>
      <c r="AL35"/>
      <c r="AM35" s="2" t="s">
        <v>200</v>
      </c>
      <c r="AN35"/>
      <c r="AO35"/>
      <c r="AP35"/>
      <c r="AQ35"/>
      <c r="AR35"/>
      <c r="AS35"/>
      <c r="AT35"/>
      <c r="AU35"/>
      <c r="AV35" s="2" t="s">
        <v>201</v>
      </c>
      <c r="AW35"/>
      <c r="AX35" s="2" t="s">
        <v>202</v>
      </c>
      <c r="AY35"/>
      <c r="AZ35"/>
      <c r="BA35"/>
    </row>
    <row r="36" spans="2:59" ht="17.25">
      <c r="B36" s="48"/>
      <c r="C36" s="49"/>
      <c r="D36" s="49"/>
      <c r="E36" s="49"/>
      <c r="F36" s="48"/>
      <c r="G36" s="48"/>
      <c r="H36" s="49"/>
      <c r="I36" s="49"/>
      <c r="J36" s="48"/>
      <c r="K36" s="48"/>
      <c r="L36" s="48"/>
      <c r="M36" s="49"/>
      <c r="N36" s="49"/>
      <c r="O36" s="49"/>
      <c r="P36" s="48"/>
      <c r="Q36" s="49"/>
      <c r="R36" s="49"/>
      <c r="S36" s="48"/>
      <c r="T36" s="48"/>
      <c r="U36" s="48"/>
      <c r="V36" s="48"/>
      <c r="W36" s="49"/>
      <c r="X36" s="49"/>
      <c r="Y36" s="48"/>
      <c r="Z36" s="48"/>
      <c r="AA36" s="48"/>
      <c r="AB36" s="48"/>
      <c r="AC36"/>
      <c r="AD36"/>
      <c r="AE36" s="48"/>
      <c r="AF36" s="49"/>
      <c r="AG36" s="48"/>
      <c r="AH36" s="48"/>
      <c r="AI36" s="48"/>
      <c r="AJ36" s="48"/>
      <c r="AK36" s="48"/>
      <c r="AL36"/>
      <c r="AM36" s="2" t="s">
        <v>197</v>
      </c>
      <c r="AN36"/>
      <c r="AO36"/>
      <c r="AP36" s="2" t="s">
        <v>203</v>
      </c>
      <c r="AQ36"/>
      <c r="AR36"/>
      <c r="AS36"/>
      <c r="AT36"/>
      <c r="AU36"/>
      <c r="AV36"/>
      <c r="AW36"/>
      <c r="AX36"/>
      <c r="AY36"/>
      <c r="AZ36"/>
      <c r="BA36"/>
      <c r="BG36" s="75"/>
    </row>
    <row r="37" spans="2:59" ht="17.25">
      <c r="B37" s="48" t="s">
        <v>91</v>
      </c>
      <c r="C37" s="49" t="s">
        <v>204</v>
      </c>
      <c r="D37"/>
      <c r="E37"/>
      <c r="F37"/>
      <c r="G37"/>
      <c r="H37" s="49" t="s">
        <v>205</v>
      </c>
      <c r="I37"/>
      <c r="J37"/>
      <c r="K37"/>
      <c r="L37"/>
      <c r="M37"/>
      <c r="N37"/>
      <c r="O37"/>
      <c r="P37"/>
      <c r="Q37" s="49"/>
      <c r="R37"/>
      <c r="S37"/>
      <c r="T37" s="76" t="s">
        <v>206</v>
      </c>
      <c r="U37" s="76"/>
      <c r="V37" s="76"/>
      <c r="W37" s="76"/>
      <c r="X37" s="76"/>
      <c r="Y37" s="76"/>
      <c r="Z37" s="49" t="s">
        <v>207</v>
      </c>
      <c r="AA37"/>
      <c r="AB37"/>
      <c r="AC37"/>
      <c r="AD37"/>
      <c r="AE37" s="51"/>
      <c r="AF37" s="49"/>
      <c r="AG37" s="48"/>
      <c r="AH37" s="48"/>
      <c r="AI37" s="48"/>
      <c r="AJ37" s="48"/>
      <c r="AK37" s="48"/>
      <c r="AL37" s="48"/>
      <c r="AM37" s="2" t="s">
        <v>198</v>
      </c>
      <c r="AN37"/>
      <c r="AO37"/>
      <c r="AP37" s="2" t="s">
        <v>208</v>
      </c>
      <c r="AQ37"/>
      <c r="AR37"/>
      <c r="AS37"/>
      <c r="AT37"/>
      <c r="AU37"/>
      <c r="AV37"/>
      <c r="AW37"/>
      <c r="AX37"/>
      <c r="AY37"/>
      <c r="AZ37"/>
      <c r="BA37"/>
      <c r="BB37" s="75"/>
      <c r="BC37" s="75"/>
      <c r="BD37" s="75"/>
      <c r="BE37" s="75"/>
      <c r="BF37" s="75"/>
      <c r="BG37" s="75"/>
    </row>
    <row r="38" spans="2:59" ht="17.25">
      <c r="B38"/>
      <c r="C38" s="51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 s="51"/>
      <c r="X38" s="51"/>
      <c r="Y38" s="49"/>
      <c r="Z38" s="48"/>
      <c r="AA38" s="48"/>
      <c r="AB38" s="48"/>
      <c r="AC38" s="48"/>
      <c r="AD38" s="48"/>
      <c r="AE38" s="48"/>
      <c r="AF38" s="48"/>
      <c r="AG38" s="48"/>
      <c r="AH38" s="48"/>
      <c r="AI38" s="51"/>
      <c r="AJ38" s="51"/>
      <c r="AK38" s="49"/>
      <c r="AL38" s="48"/>
      <c r="AM38" s="2" t="s">
        <v>199</v>
      </c>
      <c r="AN38"/>
      <c r="AO38"/>
      <c r="AP38" s="2" t="s">
        <v>209</v>
      </c>
      <c r="AQ38"/>
      <c r="AR38"/>
      <c r="AS38"/>
      <c r="AT38"/>
      <c r="AU38"/>
      <c r="AV38"/>
      <c r="AW38"/>
      <c r="AX38"/>
      <c r="AY38"/>
      <c r="AZ38"/>
      <c r="BA38"/>
      <c r="BB38" s="75"/>
      <c r="BC38" s="75"/>
      <c r="BD38" s="75"/>
      <c r="BE38" s="75"/>
      <c r="BF38" s="75"/>
      <c r="BG38" s="75"/>
    </row>
    <row r="39" spans="2:59" ht="17.25">
      <c r="B39" t="s">
        <v>91</v>
      </c>
      <c r="C39" s="3" t="s">
        <v>210</v>
      </c>
      <c r="D39" s="3"/>
      <c r="E39" s="3"/>
      <c r="F39" s="3"/>
      <c r="G39" s="52" t="s">
        <v>211</v>
      </c>
      <c r="H39" s="52"/>
      <c r="I39" s="52"/>
      <c r="J39" s="52"/>
      <c r="K39" s="52"/>
      <c r="L39" s="52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106"/>
      <c r="AP39" s="106"/>
      <c r="AQ39"/>
      <c r="AR39"/>
      <c r="AS39"/>
      <c r="AT39" s="75"/>
      <c r="AU39" s="75"/>
      <c r="AV39" s="75"/>
      <c r="AW39" s="75"/>
      <c r="AX39" s="75"/>
      <c r="AY39"/>
      <c r="AZ39"/>
      <c r="BA39"/>
      <c r="BB39" s="75"/>
      <c r="BC39" s="75"/>
      <c r="BD39" s="75"/>
      <c r="BE39" s="75"/>
      <c r="BF39" s="75"/>
      <c r="BG39" s="75"/>
    </row>
    <row r="40" spans="2:59" ht="18.75">
      <c r="B40" s="48"/>
      <c r="C40" s="49"/>
      <c r="D40" s="53" t="s">
        <v>110</v>
      </c>
      <c r="E40" s="54" t="s">
        <v>121</v>
      </c>
      <c r="F40" s="54"/>
      <c r="G40" s="54"/>
      <c r="H40" s="54"/>
      <c r="I40" s="54"/>
      <c r="J40" s="54"/>
      <c r="K40" s="54"/>
      <c r="L40" s="54"/>
      <c r="M40" s="65"/>
      <c r="N40" s="65"/>
      <c r="O40" s="65"/>
      <c r="P40" s="65"/>
      <c r="Q40" s="53" t="s">
        <v>110</v>
      </c>
      <c r="R40" s="54" t="s">
        <v>212</v>
      </c>
      <c r="S40" s="54"/>
      <c r="T40" s="54"/>
      <c r="U40" s="54"/>
      <c r="V40" s="54"/>
      <c r="W40" s="54"/>
      <c r="X40" s="54"/>
      <c r="Y40" s="54"/>
      <c r="Z40" s="54"/>
      <c r="AA40" s="53" t="s">
        <v>110</v>
      </c>
      <c r="AB40" s="54" t="s">
        <v>213</v>
      </c>
      <c r="AC40" s="54"/>
      <c r="AD40" s="54"/>
      <c r="AE40" s="54"/>
      <c r="AF40" s="54"/>
      <c r="AG40" s="65"/>
      <c r="AH40" s="65"/>
      <c r="AI40" s="75"/>
      <c r="AJ40" s="75"/>
      <c r="AK40" s="75"/>
      <c r="AL40" s="75"/>
      <c r="AM40" s="75"/>
      <c r="AN40" s="92"/>
      <c r="AO40" s="106"/>
      <c r="AP40" s="106"/>
      <c r="AQ40"/>
      <c r="AR40"/>
      <c r="AS40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</row>
    <row r="41" spans="2:59" ht="24">
      <c r="B41"/>
      <c r="C41"/>
      <c r="D41"/>
      <c r="E41"/>
      <c r="F41"/>
      <c r="G41" s="47"/>
      <c r="H41" s="47"/>
      <c r="I41" s="47"/>
      <c r="J41"/>
      <c r="K41"/>
      <c r="L41"/>
      <c r="M41" s="47"/>
      <c r="N41" s="47"/>
      <c r="O41" s="47"/>
      <c r="P41" s="47"/>
      <c r="Q41" s="47"/>
      <c r="R41" s="47"/>
      <c r="S41"/>
      <c r="T41"/>
      <c r="U41"/>
      <c r="V41"/>
      <c r="W41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/>
      <c r="AQ41"/>
      <c r="AR41"/>
      <c r="AS41"/>
      <c r="AT41"/>
      <c r="AU41"/>
      <c r="AV41"/>
      <c r="AW41"/>
      <c r="AX41"/>
      <c r="AY41"/>
      <c r="AZ41"/>
      <c r="BA41"/>
      <c r="BB41" s="75"/>
      <c r="BC41" s="75"/>
      <c r="BD41" s="75"/>
      <c r="BE41" s="75"/>
      <c r="BF41" s="75"/>
      <c r="BG41" s="75"/>
    </row>
    <row r="42" ht="13.5">
      <c r="AI42" s="93"/>
    </row>
    <row r="43" ht="13.5">
      <c r="AI43" s="93"/>
    </row>
    <row r="44" ht="13.5">
      <c r="AI44" s="93"/>
    </row>
    <row r="45" ht="13.5">
      <c r="AI45" s="93"/>
    </row>
  </sheetData>
  <sheetProtection/>
  <mergeCells count="92">
    <mergeCell ref="AS1:BA1"/>
    <mergeCell ref="AT2:BA2"/>
    <mergeCell ref="B15:C15"/>
    <mergeCell ref="H15:I15"/>
    <mergeCell ref="O15:P15"/>
    <mergeCell ref="U15:V15"/>
    <mergeCell ref="AG15:AH15"/>
    <mergeCell ref="AM15:AN15"/>
    <mergeCell ref="AS15:AT15"/>
    <mergeCell ref="AY15:AZ15"/>
    <mergeCell ref="B25:F25"/>
    <mergeCell ref="G25:Y25"/>
    <mergeCell ref="Z25:AD25"/>
    <mergeCell ref="AE25:AV25"/>
    <mergeCell ref="AW25:BA25"/>
    <mergeCell ref="B26:F26"/>
    <mergeCell ref="H26:M26"/>
    <mergeCell ref="O26:P26"/>
    <mergeCell ref="R26:S26"/>
    <mergeCell ref="U26:Y26"/>
    <mergeCell ref="Z26:AD26"/>
    <mergeCell ref="AF26:AJ26"/>
    <mergeCell ref="AL26:AM26"/>
    <mergeCell ref="AO26:AP26"/>
    <mergeCell ref="AR26:AV26"/>
    <mergeCell ref="AW26:BA26"/>
    <mergeCell ref="B27:F27"/>
    <mergeCell ref="H27:M27"/>
    <mergeCell ref="O27:P27"/>
    <mergeCell ref="R27:S27"/>
    <mergeCell ref="U27:Y27"/>
    <mergeCell ref="Z27:AD27"/>
    <mergeCell ref="AF27:AJ27"/>
    <mergeCell ref="AL27:AM27"/>
    <mergeCell ref="AO27:AP27"/>
    <mergeCell ref="AR27:AV27"/>
    <mergeCell ref="AW27:BA27"/>
    <mergeCell ref="B28:F28"/>
    <mergeCell ref="H28:M28"/>
    <mergeCell ref="O28:P28"/>
    <mergeCell ref="R28:S28"/>
    <mergeCell ref="U28:Y28"/>
    <mergeCell ref="Z28:AD28"/>
    <mergeCell ref="AF28:AJ28"/>
    <mergeCell ref="AL28:AM28"/>
    <mergeCell ref="AO28:AP28"/>
    <mergeCell ref="AR28:AV28"/>
    <mergeCell ref="AW28:BA28"/>
    <mergeCell ref="B29:F29"/>
    <mergeCell ref="H29:M29"/>
    <mergeCell ref="O29:P29"/>
    <mergeCell ref="R29:S29"/>
    <mergeCell ref="U29:Y29"/>
    <mergeCell ref="Z29:AD29"/>
    <mergeCell ref="AF29:AJ29"/>
    <mergeCell ref="AL29:AM29"/>
    <mergeCell ref="AO29:AP29"/>
    <mergeCell ref="AR29:AV29"/>
    <mergeCell ref="AW29:BA29"/>
    <mergeCell ref="B30:F30"/>
    <mergeCell ref="H30:M30"/>
    <mergeCell ref="O30:P30"/>
    <mergeCell ref="R30:S30"/>
    <mergeCell ref="U30:Y30"/>
    <mergeCell ref="Z30:AD30"/>
    <mergeCell ref="AF30:AJ30"/>
    <mergeCell ref="AL30:AM30"/>
    <mergeCell ref="AO30:AP30"/>
    <mergeCell ref="AR30:AV30"/>
    <mergeCell ref="AW30:BA30"/>
    <mergeCell ref="T37:Y37"/>
    <mergeCell ref="C39:F39"/>
    <mergeCell ref="G39:L39"/>
    <mergeCell ref="K21:L22"/>
    <mergeCell ref="AP21:AQ22"/>
    <mergeCell ref="AA4:AB5"/>
    <mergeCell ref="AA7:AB8"/>
    <mergeCell ref="J11:K12"/>
    <mergeCell ref="AP11:AQ12"/>
    <mergeCell ref="C1:AQ2"/>
    <mergeCell ref="E13:F14"/>
    <mergeCell ref="R13:S14"/>
    <mergeCell ref="AJ13:AK14"/>
    <mergeCell ref="AV13:AW14"/>
    <mergeCell ref="B16:C21"/>
    <mergeCell ref="H16:I21"/>
    <mergeCell ref="O16:P21"/>
    <mergeCell ref="U16:V21"/>
    <mergeCell ref="AG16:AH21"/>
    <mergeCell ref="AM16:AN21"/>
    <mergeCell ref="AS16:AT21"/>
    <mergeCell ref="AY16:AZ2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5"/>
  <rowBreaks count="1" manualBreakCount="1">
    <brk id="30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2F</dc:creator>
  <cp:keywords/>
  <dc:description/>
  <cp:lastModifiedBy>user</cp:lastModifiedBy>
  <cp:lastPrinted>2012-10-08T12:34:14Z</cp:lastPrinted>
  <dcterms:created xsi:type="dcterms:W3CDTF">2009-07-05T15:09:22Z</dcterms:created>
  <dcterms:modified xsi:type="dcterms:W3CDTF">2021-11-01T00:26:48Z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1041-10.8.2.6694</vt:lpwstr>
  </property>
</Properties>
</file>