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8385" tabRatio="773" activeTab="4"/>
  </bookViews>
  <sheets>
    <sheet name="予選リーグ組合せ" sheetId="1" r:id="rId1"/>
    <sheet name="リーグ１次" sheetId="2" r:id="rId2"/>
    <sheet name="予選リーグ対戦表" sheetId="3" r:id="rId3"/>
    <sheet name="決勝トーナメント組合せ" sheetId="4" r:id="rId4"/>
    <sheet name="決勝トーナメント" sheetId="5" r:id="rId5"/>
  </sheets>
  <definedNames>
    <definedName name="ku">#REF!</definedName>
    <definedName name="_xlnm.Print_Area" localSheetId="1">'リーグ１次'!$A$1:$AU$59</definedName>
    <definedName name="_xlnm.Print_Area" localSheetId="2">'予選リーグ対戦表'!$A$3:$AG$78</definedName>
    <definedName name="組合せ">'予選リーグ組合せ'!$A$2:$E$23</definedName>
    <definedName name="組合せ2次">'決勝トーナメント組合せ'!$B$2:$F$27</definedName>
    <definedName name="組合せ3次">#REF!</definedName>
  </definedNames>
  <calcPr fullCalcOnLoad="1"/>
</workbook>
</file>

<file path=xl/sharedStrings.xml><?xml version="1.0" encoding="utf-8"?>
<sst xmlns="http://schemas.openxmlformats.org/spreadsheetml/2006/main" count="496" uniqueCount="224">
  <si>
    <t>１次ブロック順位</t>
  </si>
  <si>
    <t>ブロック</t>
  </si>
  <si>
    <t>No</t>
  </si>
  <si>
    <t>チーム名</t>
  </si>
  <si>
    <t>１次リーグブロック順位想定</t>
  </si>
  <si>
    <t>A</t>
  </si>
  <si>
    <t>桜ヶ丘ＦＣ</t>
  </si>
  <si>
    <t>中濃１</t>
  </si>
  <si>
    <t>旭ヶ丘</t>
  </si>
  <si>
    <t>下有知</t>
  </si>
  <si>
    <t>中濃２</t>
  </si>
  <si>
    <t>安桜</t>
  </si>
  <si>
    <t>武儀</t>
  </si>
  <si>
    <t>中濃３</t>
  </si>
  <si>
    <t>関さくら</t>
  </si>
  <si>
    <t>B</t>
  </si>
  <si>
    <t>金竜</t>
  </si>
  <si>
    <t>中濃４</t>
  </si>
  <si>
    <t>瀬尻</t>
  </si>
  <si>
    <t>太田</t>
  </si>
  <si>
    <t>中濃５</t>
  </si>
  <si>
    <t>コヴィーダ２</t>
  </si>
  <si>
    <t>中濃６</t>
  </si>
  <si>
    <t>C</t>
  </si>
  <si>
    <t>土田</t>
  </si>
  <si>
    <t>中濃７</t>
  </si>
  <si>
    <t>武芸川</t>
  </si>
  <si>
    <t>中濃８</t>
  </si>
  <si>
    <t>美濃</t>
  </si>
  <si>
    <t>中濃９</t>
  </si>
  <si>
    <t>D</t>
  </si>
  <si>
    <t>大和</t>
  </si>
  <si>
    <t>中濃１０</t>
  </si>
  <si>
    <t>加茂野</t>
  </si>
  <si>
    <t>中濃１１</t>
  </si>
  <si>
    <t>山手</t>
  </si>
  <si>
    <t>中部</t>
  </si>
  <si>
    <t>中濃１２</t>
  </si>
  <si>
    <t>コヴィーダ１</t>
  </si>
  <si>
    <t>E</t>
  </si>
  <si>
    <t>西可児</t>
  </si>
  <si>
    <t>中濃１３</t>
  </si>
  <si>
    <t>白鳥</t>
  </si>
  <si>
    <t>中濃１４</t>
  </si>
  <si>
    <t>坂祝</t>
  </si>
  <si>
    <t>中濃１５</t>
  </si>
  <si>
    <t>御嵩</t>
  </si>
  <si>
    <t>F</t>
  </si>
  <si>
    <t>中濃１６</t>
  </si>
  <si>
    <t>中濃１７</t>
  </si>
  <si>
    <t>中濃１８</t>
  </si>
  <si>
    <t>G</t>
  </si>
  <si>
    <t>中濃１９</t>
  </si>
  <si>
    <t>中濃２０</t>
  </si>
  <si>
    <t>今渡</t>
  </si>
  <si>
    <t>中濃２１</t>
  </si>
  <si>
    <t>郡上八幡</t>
  </si>
  <si>
    <t>H</t>
  </si>
  <si>
    <t>中濃２２</t>
  </si>
  <si>
    <t>中濃２３</t>
  </si>
  <si>
    <t>中濃２４</t>
  </si>
  <si>
    <t>第1回OKAYAカップU-10サッカー大会　中濃地区予選</t>
  </si>
  <si>
    <t>抽選</t>
  </si>
  <si>
    <t>＊C</t>
  </si>
  <si>
    <t>クラス</t>
  </si>
  <si>
    <t>各ブロック1位上り</t>
  </si>
  <si>
    <t>Ａ</t>
  </si>
  <si>
    <t>Ｂ</t>
  </si>
  <si>
    <t>Ｃ</t>
  </si>
  <si>
    <t>Ｄ</t>
  </si>
  <si>
    <t>Ｅ</t>
  </si>
  <si>
    <t>Ｆ</t>
  </si>
  <si>
    <t>Ｇ</t>
  </si>
  <si>
    <t>Ｈ</t>
  </si>
  <si>
    <t>結果報告責任チーム</t>
  </si>
  <si>
    <t>会場</t>
  </si>
  <si>
    <t>牧野</t>
  </si>
  <si>
    <t>片倉</t>
  </si>
  <si>
    <t>古今伝授</t>
  </si>
  <si>
    <t>南帷子小</t>
  </si>
  <si>
    <t>台山</t>
  </si>
  <si>
    <t>中池多目Ｇ</t>
  </si>
  <si>
    <t>主管チームでお願いします。</t>
  </si>
  <si>
    <t>試合日</t>
  </si>
  <si>
    <t>（ピッチ提供チーム）</t>
  </si>
  <si>
    <t>キックオフ</t>
  </si>
  <si>
    <t>*</t>
  </si>
  <si>
    <t>白鳥＝郡上市合併記念公園</t>
  </si>
  <si>
    <t>１次リーグ</t>
  </si>
  <si>
    <t>市民総合運動広場</t>
  </si>
  <si>
    <t>大和＝古今伝授の里Ｇ</t>
  </si>
  <si>
    <t>八幡＝八幡総合グランド</t>
  </si>
  <si>
    <t>美並＝まん真ん中広場</t>
  </si>
  <si>
    <t>台山＝美濃台山ヒロック</t>
  </si>
  <si>
    <t>中池＝中池公園多目的広場</t>
  </si>
  <si>
    <t>片倉＝片倉グラウンド</t>
  </si>
  <si>
    <t>＊１次リーグ会場は、各ブロック「１」のチームが調整・決定すること。</t>
  </si>
  <si>
    <t>中濃＝旧中濃高校</t>
  </si>
  <si>
    <t>武芸川南＝武芸川南Ｇ</t>
  </si>
  <si>
    <t>＊２次リーグ会場は、各ブロック「１」のチームが調整・決定すること。</t>
  </si>
  <si>
    <t>牧野グランド</t>
  </si>
  <si>
    <t>エコパ＝あじさいエコパーク</t>
  </si>
  <si>
    <t>＊３次リーグ、決勝トーナメント会場は、各ブロック「１」のチームが調整・決定すること。</t>
  </si>
  <si>
    <t>坂祝総＝坂祝町総合運動場</t>
  </si>
  <si>
    <t>川辺北＝川辺町立川辺北小学校</t>
  </si>
  <si>
    <t>蘇水＝蘇水公園多目的広場</t>
  </si>
  <si>
    <t>８人制</t>
  </si>
  <si>
    <t>審判2人制</t>
  </si>
  <si>
    <t>試合時間</t>
  </si>
  <si>
    <t>15*5*15</t>
  </si>
  <si>
    <t>＊</t>
  </si>
  <si>
    <t>自由な交代</t>
  </si>
  <si>
    <t>再出場可</t>
  </si>
  <si>
    <t>中濃ルール有</t>
  </si>
  <si>
    <t>ピッチサイズ　　</t>
  </si>
  <si>
    <t>６０×４０</t>
  </si>
  <si>
    <t>メンバー表必要</t>
  </si>
  <si>
    <t>坂戸＝可児市坂戸グランド</t>
  </si>
  <si>
    <t>白山＝御嵩町白山多目的グランド</t>
  </si>
  <si>
    <t>川辺町川辺北小学校</t>
  </si>
  <si>
    <t>第1回OKAYAカップU-10大会中濃地区予選　対戦表</t>
  </si>
  <si>
    <t>Ａブロック</t>
  </si>
  <si>
    <t>勝</t>
  </si>
  <si>
    <t>負</t>
  </si>
  <si>
    <t>引分</t>
  </si>
  <si>
    <t>得点</t>
  </si>
  <si>
    <t>失点</t>
  </si>
  <si>
    <t>得失点差</t>
  </si>
  <si>
    <t>勝点</t>
  </si>
  <si>
    <t>順位</t>
  </si>
  <si>
    <t>ＮＯ</t>
  </si>
  <si>
    <t>対　　戦</t>
  </si>
  <si>
    <t>審　　判</t>
  </si>
  <si>
    <t>－</t>
  </si>
  <si>
    <t>Ｂブロック</t>
  </si>
  <si>
    <t>Ｃブロック</t>
  </si>
  <si>
    <t>Ｄブロック</t>
  </si>
  <si>
    <t>Ｅブロック</t>
  </si>
  <si>
    <t>＊白鳥　棄権</t>
  </si>
  <si>
    <t>Ｆブロック</t>
  </si>
  <si>
    <t>Ｇブロック</t>
  </si>
  <si>
    <t>Ｈブロック</t>
  </si>
  <si>
    <r>
      <rPr>
        <b/>
        <sz val="11"/>
        <color indexed="10"/>
        <rFont val="ＭＳ Ｐゴシック"/>
        <family val="3"/>
      </rPr>
      <t>２次リーグ</t>
    </r>
    <r>
      <rPr>
        <b/>
        <sz val="11"/>
        <rFont val="ＭＳ Ｐゴシック"/>
        <family val="3"/>
      </rPr>
      <t>ブロック順位</t>
    </r>
  </si>
  <si>
    <t>A1</t>
  </si>
  <si>
    <t>N01</t>
  </si>
  <si>
    <t>F1</t>
  </si>
  <si>
    <t>D1</t>
  </si>
  <si>
    <t>H1</t>
  </si>
  <si>
    <t>決勝トーナメント</t>
  </si>
  <si>
    <t>B1</t>
  </si>
  <si>
    <t>E1</t>
  </si>
  <si>
    <t>G1</t>
  </si>
  <si>
    <t>C1</t>
  </si>
  <si>
    <t>C2</t>
  </si>
  <si>
    <t>A2</t>
  </si>
  <si>
    <t>B2</t>
  </si>
  <si>
    <t>G2</t>
  </si>
  <si>
    <t>E2</t>
  </si>
  <si>
    <t>H2</t>
  </si>
  <si>
    <t>F2</t>
  </si>
  <si>
    <t>D2</t>
  </si>
  <si>
    <t>F3</t>
  </si>
  <si>
    <t>G3</t>
  </si>
  <si>
    <t>B3</t>
  </si>
  <si>
    <t>C3</t>
  </si>
  <si>
    <t>H3</t>
  </si>
  <si>
    <t>D3</t>
  </si>
  <si>
    <t>E3</t>
  </si>
  <si>
    <t>A3</t>
  </si>
  <si>
    <t>第1回OKAYAカップU-10サッカー大会中濃地区予選　決勝トーナメント</t>
  </si>
  <si>
    <t>⑩</t>
  </si>
  <si>
    <t>⑨</t>
  </si>
  <si>
    <t>⑤</t>
  </si>
  <si>
    <t>⑥</t>
  </si>
  <si>
    <t>①</t>
  </si>
  <si>
    <t>②</t>
  </si>
  <si>
    <t>③</t>
  </si>
  <si>
    <t>④</t>
  </si>
  <si>
    <t>Ａ１</t>
  </si>
  <si>
    <t>Ｆ１</t>
  </si>
  <si>
    <t>Ｄ１</t>
  </si>
  <si>
    <t>Ｈ１</t>
  </si>
  <si>
    <t>Ｂ１</t>
  </si>
  <si>
    <t>Ｅ１</t>
  </si>
  <si>
    <t>Ｇ１</t>
  </si>
  <si>
    <t>Ｃ１</t>
  </si>
  <si>
    <t>⑦</t>
  </si>
  <si>
    <t>⑧</t>
  </si>
  <si>
    <t>西　面</t>
  </si>
  <si>
    <t>東　面</t>
  </si>
  <si>
    <t>金竜　　　　　山手　　</t>
  </si>
  <si>
    <t>御嵩　　　　土田</t>
  </si>
  <si>
    <r>
      <t>武儀　　　　　</t>
    </r>
    <r>
      <rPr>
        <b/>
        <sz val="10"/>
        <rFont val="ＭＳ 明朝"/>
        <family val="1"/>
      </rPr>
      <t>コヴィーダ１</t>
    </r>
  </si>
  <si>
    <t>大和　　　　今渡</t>
  </si>
  <si>
    <t>➀勝</t>
  </si>
  <si>
    <t>②勝</t>
  </si>
  <si>
    <t>審判部</t>
  </si>
  <si>
    <t>③勝</t>
  </si>
  <si>
    <t>④勝</t>
  </si>
  <si>
    <t>➀負</t>
  </si>
  <si>
    <t>②負</t>
  </si>
  <si>
    <t>①②勝</t>
  </si>
  <si>
    <t>③負</t>
  </si>
  <si>
    <t>④負</t>
  </si>
  <si>
    <t>③④勝</t>
  </si>
  <si>
    <t>⑤負</t>
  </si>
  <si>
    <t>⑥負</t>
  </si>
  <si>
    <t>⑤勝</t>
  </si>
  <si>
    <t>⑥勝</t>
  </si>
  <si>
    <t>１位</t>
  </si>
  <si>
    <t>２位</t>
  </si>
  <si>
    <t>３位</t>
  </si>
  <si>
    <t>トイレ掃除</t>
  </si>
  <si>
    <t>1位</t>
  </si>
  <si>
    <t>書道家</t>
  </si>
  <si>
    <t>男子トイレ</t>
  </si>
  <si>
    <t>引分け</t>
  </si>
  <si>
    <t>ＰＫ3人　サドンデス</t>
  </si>
  <si>
    <t>＊決勝・３決　　5＊5延長</t>
  </si>
  <si>
    <t>女子トイレ</t>
  </si>
  <si>
    <t>ユニバーサル</t>
  </si>
  <si>
    <t>ピッチサイズ　　60×40</t>
  </si>
  <si>
    <t>選手証必要</t>
  </si>
  <si>
    <t>審判証・指導者証必要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</si>
</sst>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</numFmts>
  <fonts count="66">
    <font>
      <sz val="11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8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b/>
      <sz val="20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6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b/>
      <sz val="14"/>
      <color indexed="10"/>
      <name val="ＭＳ 明朝"/>
      <family val="1"/>
    </font>
    <font>
      <b/>
      <sz val="14"/>
      <color indexed="17"/>
      <name val="ＭＳ 明朝"/>
      <family val="1"/>
    </font>
    <font>
      <b/>
      <sz val="14"/>
      <color indexed="12"/>
      <name val="ＭＳ 明朝"/>
      <family val="1"/>
    </font>
    <font>
      <b/>
      <sz val="14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9"/>
      <name val="ＭＳ Ｐゴシック"/>
      <family val="3"/>
    </font>
    <font>
      <sz val="11"/>
      <color indexed="16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b/>
      <sz val="15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53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3"/>
      <name val="ＭＳ Ｐゴシック"/>
      <family val="3"/>
    </font>
    <font>
      <b/>
      <sz val="18"/>
      <color indexed="62"/>
      <name val="ＭＳ Ｐゴシック"/>
      <family val="3"/>
    </font>
    <font>
      <b/>
      <sz val="13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b/>
      <sz val="11"/>
      <color rgb="FFFF0000"/>
      <name val="ＭＳ 明朝"/>
      <family val="1"/>
    </font>
    <font>
      <b/>
      <sz val="16"/>
      <color rgb="FFFF00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" borderId="1" applyNumberFormat="0" applyAlignment="0" applyProtection="0"/>
    <xf numFmtId="177" fontId="47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" borderId="0" applyNumberFormat="0" applyBorder="0" applyAlignment="0" applyProtection="0"/>
    <xf numFmtId="176" fontId="47" fillId="0" borderId="0" applyFont="0" applyFill="0" applyBorder="0" applyAlignment="0" applyProtection="0"/>
    <xf numFmtId="0" fontId="48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9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50" fillId="7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9" fillId="8" borderId="0" applyNumberFormat="0" applyBorder="0" applyAlignment="0" applyProtection="0"/>
    <xf numFmtId="0" fontId="55" fillId="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9" borderId="1" applyNumberFormat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49" fillId="10" borderId="0" applyNumberFormat="0" applyBorder="0" applyAlignment="0" applyProtection="0"/>
    <xf numFmtId="0" fontId="60" fillId="11" borderId="8" applyNumberFormat="0" applyAlignment="0" applyProtection="0"/>
    <xf numFmtId="0" fontId="48" fillId="12" borderId="0" applyNumberFormat="0" applyBorder="0" applyAlignment="0" applyProtection="0"/>
    <xf numFmtId="0" fontId="61" fillId="0" borderId="9" applyNumberFormat="0" applyFill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 vertical="distributed"/>
    </xf>
    <xf numFmtId="0" fontId="5" fillId="0" borderId="13" xfId="0" applyFont="1" applyBorder="1" applyAlignment="1">
      <alignment horizontal="center" vertical="distributed"/>
    </xf>
    <xf numFmtId="0" fontId="1" fillId="0" borderId="10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distributed"/>
    </xf>
    <xf numFmtId="0" fontId="5" fillId="0" borderId="14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5" fillId="0" borderId="16" xfId="0" applyFont="1" applyBorder="1" applyAlignment="1">
      <alignment horizontal="center" vertical="distributed"/>
    </xf>
    <xf numFmtId="0" fontId="5" fillId="0" borderId="17" xfId="0" applyFont="1" applyBorder="1" applyAlignment="1">
      <alignment horizontal="center" vertical="distributed"/>
    </xf>
    <xf numFmtId="0" fontId="5" fillId="0" borderId="11" xfId="0" applyFont="1" applyBorder="1" applyAlignment="1">
      <alignment vertical="distributed"/>
    </xf>
    <xf numFmtId="0" fontId="5" fillId="0" borderId="0" xfId="0" applyFont="1" applyBorder="1" applyAlignment="1">
      <alignment vertical="distributed"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5" fillId="0" borderId="18" xfId="0" applyFont="1" applyBorder="1" applyAlignment="1">
      <alignment vertical="distributed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20" fontId="5" fillId="0" borderId="2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20" fontId="5" fillId="0" borderId="24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20" fontId="5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" fillId="0" borderId="13" xfId="0" applyFont="1" applyBorder="1" applyAlignment="1">
      <alignment horizontal="center" vertical="distributed"/>
    </xf>
    <xf numFmtId="0" fontId="1" fillId="0" borderId="14" xfId="0" applyFont="1" applyBorder="1" applyAlignment="1">
      <alignment horizontal="center" vertical="distributed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5" xfId="0" applyFont="1" applyBorder="1" applyAlignment="1">
      <alignment vertical="distributed"/>
    </xf>
    <xf numFmtId="0" fontId="7" fillId="0" borderId="0" xfId="0" applyFont="1" applyBorder="1" applyAlignment="1">
      <alignment horizontal="distributed" vertical="center"/>
    </xf>
    <xf numFmtId="0" fontId="7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64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distributed"/>
    </xf>
    <xf numFmtId="0" fontId="13" fillId="0" borderId="0" xfId="0" applyFont="1" applyBorder="1" applyAlignment="1">
      <alignment vertical="center"/>
    </xf>
    <xf numFmtId="0" fontId="6" fillId="0" borderId="21" xfId="0" applyFont="1" applyBorder="1" applyAlignment="1">
      <alignment horizontal="distributed" vertical="center"/>
    </xf>
    <xf numFmtId="0" fontId="13" fillId="0" borderId="2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distributed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4" xfId="0" applyFont="1" applyBorder="1" applyAlignment="1">
      <alignment horizontal="distributed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7" fillId="0" borderId="34" xfId="0" applyFont="1" applyBorder="1" applyAlignment="1">
      <alignment horizontal="distributed" vertical="center"/>
    </xf>
    <xf numFmtId="0" fontId="2" fillId="0" borderId="3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2" xfId="0" applyBorder="1" applyAlignment="1">
      <alignment/>
    </xf>
    <xf numFmtId="0" fontId="0" fillId="33" borderId="14" xfId="0" applyFill="1" applyBorder="1" applyAlignment="1">
      <alignment/>
    </xf>
    <xf numFmtId="0" fontId="15" fillId="0" borderId="0" xfId="0" applyFont="1" applyAlignment="1">
      <alignment horizontal="center"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distributed" vertical="center"/>
    </xf>
    <xf numFmtId="56" fontId="0" fillId="0" borderId="15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20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20" fontId="0" fillId="0" borderId="39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20" fontId="0" fillId="0" borderId="43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56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14" fillId="0" borderId="40" xfId="0" applyFont="1" applyBorder="1" applyAlignment="1">
      <alignment horizontal="distributed" vertical="center"/>
    </xf>
    <xf numFmtId="0" fontId="14" fillId="0" borderId="44" xfId="0" applyFont="1" applyBorder="1" applyAlignment="1">
      <alignment horizontal="distributed" vertical="center"/>
    </xf>
    <xf numFmtId="0" fontId="14" fillId="0" borderId="0" xfId="0" applyFont="1" applyBorder="1" applyAlignment="1">
      <alignment vertical="center"/>
    </xf>
    <xf numFmtId="0" fontId="14" fillId="0" borderId="39" xfId="0" applyFont="1" applyBorder="1" applyAlignment="1">
      <alignment horizontal="distributed" vertical="center"/>
    </xf>
    <xf numFmtId="0" fontId="14" fillId="0" borderId="28" xfId="0" applyFont="1" applyBorder="1" applyAlignment="1">
      <alignment horizontal="distributed" vertical="center"/>
    </xf>
    <xf numFmtId="0" fontId="14" fillId="0" borderId="25" xfId="0" applyFont="1" applyBorder="1" applyAlignment="1">
      <alignment vertical="center"/>
    </xf>
    <xf numFmtId="0" fontId="14" fillId="0" borderId="43" xfId="0" applyFont="1" applyBorder="1" applyAlignment="1">
      <alignment horizontal="distributed" vertical="center"/>
    </xf>
    <xf numFmtId="0" fontId="14" fillId="0" borderId="45" xfId="0" applyFont="1" applyBorder="1" applyAlignment="1">
      <alignment horizontal="distributed" vertical="center"/>
    </xf>
    <xf numFmtId="0" fontId="14" fillId="0" borderId="15" xfId="0" applyFont="1" applyBorder="1" applyAlignment="1">
      <alignment vertical="center"/>
    </xf>
    <xf numFmtId="0" fontId="14" fillId="0" borderId="0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56" fontId="0" fillId="0" borderId="0" xfId="0" applyNumberFormat="1" applyFill="1" applyAlignment="1">
      <alignment horizontal="center" vertical="center"/>
    </xf>
    <xf numFmtId="0" fontId="14" fillId="34" borderId="0" xfId="0" applyFont="1" applyFill="1" applyBorder="1" applyAlignment="1">
      <alignment vertical="center"/>
    </xf>
    <xf numFmtId="0" fontId="14" fillId="34" borderId="25" xfId="0" applyFont="1" applyFill="1" applyBorder="1" applyAlignment="1">
      <alignment vertical="center"/>
    </xf>
    <xf numFmtId="0" fontId="14" fillId="0" borderId="25" xfId="0" applyFont="1" applyBorder="1" applyAlignment="1">
      <alignment horizontal="distributed" vertical="center"/>
    </xf>
    <xf numFmtId="0" fontId="14" fillId="34" borderId="15" xfId="0" applyFont="1" applyFill="1" applyBorder="1" applyAlignment="1">
      <alignment vertical="center"/>
    </xf>
    <xf numFmtId="0" fontId="14" fillId="0" borderId="15" xfId="0" applyFont="1" applyBorder="1" applyAlignment="1">
      <alignment horizontal="distributed" vertical="center"/>
    </xf>
    <xf numFmtId="56" fontId="0" fillId="0" borderId="15" xfId="0" applyNumberForma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7" fillId="0" borderId="0" xfId="0" applyFont="1" applyAlignment="1">
      <alignment/>
    </xf>
    <xf numFmtId="20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4" fillId="0" borderId="44" xfId="0" applyFont="1" applyBorder="1" applyAlignment="1">
      <alignment horizontal="right" vertical="center"/>
    </xf>
    <xf numFmtId="0" fontId="14" fillId="0" borderId="34" xfId="0" applyFont="1" applyBorder="1" applyAlignment="1">
      <alignment horizontal="right" vertical="center"/>
    </xf>
    <xf numFmtId="0" fontId="14" fillId="0" borderId="28" xfId="0" applyFont="1" applyBorder="1" applyAlignment="1">
      <alignment horizontal="right" vertical="center"/>
    </xf>
    <xf numFmtId="0" fontId="14" fillId="0" borderId="25" xfId="0" applyFont="1" applyBorder="1" applyAlignment="1">
      <alignment horizontal="right" vertical="center"/>
    </xf>
    <xf numFmtId="0" fontId="14" fillId="0" borderId="45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0" fillId="0" borderId="0" xfId="0" applyAlignment="1">
      <alignment shrinkToFit="1"/>
    </xf>
    <xf numFmtId="0" fontId="14" fillId="0" borderId="0" xfId="0" applyFont="1" applyBorder="1" applyAlignment="1">
      <alignment horizontal="right" vertical="center" shrinkToFit="1"/>
    </xf>
    <xf numFmtId="5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4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35" xfId="0" applyFont="1" applyBorder="1" applyAlignment="1">
      <alignment horizontal="right" vertical="center"/>
    </xf>
    <xf numFmtId="0" fontId="14" fillId="0" borderId="26" xfId="0" applyFont="1" applyBorder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 horizontal="distributed" vertical="center"/>
    </xf>
    <xf numFmtId="0" fontId="18" fillId="0" borderId="0" xfId="0" applyFont="1" applyAlignment="1">
      <alignment/>
    </xf>
    <xf numFmtId="56" fontId="2" fillId="0" borderId="0" xfId="0" applyNumberFormat="1" applyFont="1" applyAlignment="1">
      <alignment horizontal="center"/>
    </xf>
    <xf numFmtId="56" fontId="2" fillId="0" borderId="14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56" fontId="2" fillId="0" borderId="38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56" fontId="2" fillId="0" borderId="27" xfId="0" applyNumberFormat="1" applyFont="1" applyBorder="1" applyAlignment="1">
      <alignment horizontal="center"/>
    </xf>
    <xf numFmtId="20" fontId="2" fillId="0" borderId="38" xfId="0" applyNumberFormat="1" applyFont="1" applyBorder="1" applyAlignment="1">
      <alignment horizontal="center"/>
    </xf>
    <xf numFmtId="20" fontId="2" fillId="0" borderId="27" xfId="0" applyNumberFormat="1" applyFont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1" fillId="35" borderId="49" xfId="0" applyFont="1" applyFill="1" applyBorder="1" applyAlignment="1">
      <alignment horizontal="distributed" vertical="distributed" wrapText="1"/>
    </xf>
    <xf numFmtId="0" fontId="1" fillId="0" borderId="40" xfId="0" applyFont="1" applyBorder="1" applyAlignment="1">
      <alignment horizontal="distributed" vertical="distributed" wrapText="1"/>
    </xf>
    <xf numFmtId="0" fontId="1" fillId="0" borderId="50" xfId="0" applyFont="1" applyBorder="1" applyAlignment="1">
      <alignment horizontal="distributed" vertical="distributed" wrapText="1"/>
    </xf>
    <xf numFmtId="0" fontId="1" fillId="35" borderId="39" xfId="0" applyFont="1" applyFill="1" applyBorder="1" applyAlignment="1">
      <alignment horizontal="distributed" vertical="distributed" wrapText="1"/>
    </xf>
    <xf numFmtId="0" fontId="1" fillId="0" borderId="39" xfId="0" applyFont="1" applyBorder="1" applyAlignment="1">
      <alignment horizontal="distributed" vertical="distributed" wrapText="1"/>
    </xf>
    <xf numFmtId="0" fontId="19" fillId="0" borderId="50" xfId="0" applyFont="1" applyBorder="1" applyAlignment="1">
      <alignment horizontal="center" vertical="distributed" wrapText="1"/>
    </xf>
    <xf numFmtId="0" fontId="1" fillId="35" borderId="27" xfId="0" applyFont="1" applyFill="1" applyBorder="1" applyAlignment="1">
      <alignment horizontal="distributed" vertical="distributed" wrapText="1"/>
    </xf>
    <xf numFmtId="0" fontId="1" fillId="0" borderId="27" xfId="0" applyFont="1" applyBorder="1" applyAlignment="1">
      <alignment horizontal="distributed" vertical="distributed" wrapText="1"/>
    </xf>
    <xf numFmtId="0" fontId="1" fillId="35" borderId="51" xfId="0" applyFont="1" applyFill="1" applyBorder="1" applyAlignment="1">
      <alignment horizontal="distributed" vertical="distributed" wrapText="1"/>
    </xf>
    <xf numFmtId="0" fontId="1" fillId="0" borderId="52" xfId="0" applyFont="1" applyBorder="1" applyAlignment="1">
      <alignment horizontal="distributed" vertical="distributed" wrapText="1"/>
    </xf>
    <xf numFmtId="0" fontId="1" fillId="0" borderId="53" xfId="0" applyFont="1" applyBorder="1" applyAlignment="1">
      <alignment horizontal="distributed" vertical="distributed" wrapText="1"/>
    </xf>
    <xf numFmtId="0" fontId="19" fillId="0" borderId="53" xfId="0" applyFont="1" applyBorder="1" applyAlignment="1">
      <alignment horizontal="center" vertical="distributed" wrapText="1"/>
    </xf>
    <xf numFmtId="0" fontId="1" fillId="35" borderId="54" xfId="0" applyFont="1" applyFill="1" applyBorder="1" applyAlignment="1">
      <alignment horizontal="distributed" vertical="distributed" wrapText="1"/>
    </xf>
    <xf numFmtId="0" fontId="1" fillId="0" borderId="43" xfId="0" applyFont="1" applyBorder="1" applyAlignment="1">
      <alignment horizontal="distributed" vertical="distributed" wrapText="1"/>
    </xf>
    <xf numFmtId="0" fontId="1" fillId="0" borderId="55" xfId="0" applyFont="1" applyBorder="1" applyAlignment="1">
      <alignment horizontal="distributed" vertical="distributed" wrapText="1"/>
    </xf>
    <xf numFmtId="0" fontId="1" fillId="35" borderId="42" xfId="0" applyFont="1" applyFill="1" applyBorder="1" applyAlignment="1">
      <alignment horizontal="distributed" vertical="distributed" wrapText="1"/>
    </xf>
    <xf numFmtId="0" fontId="1" fillId="0" borderId="42" xfId="0" applyFont="1" applyBorder="1" applyAlignment="1">
      <alignment horizontal="distributed" vertical="distributed" wrapText="1"/>
    </xf>
    <xf numFmtId="0" fontId="19" fillId="0" borderId="55" xfId="0" applyFont="1" applyBorder="1" applyAlignment="1">
      <alignment horizontal="center" vertical="distributed" wrapText="1"/>
    </xf>
    <xf numFmtId="0" fontId="1" fillId="35" borderId="56" xfId="0" applyFont="1" applyFill="1" applyBorder="1" applyAlignment="1">
      <alignment horizontal="distributed" vertical="distributed" wrapText="1"/>
    </xf>
    <xf numFmtId="0" fontId="1" fillId="0" borderId="56" xfId="0" applyFont="1" applyBorder="1" applyAlignment="1">
      <alignment horizontal="distributed" vertical="distributed" wrapText="1"/>
    </xf>
    <xf numFmtId="0" fontId="20" fillId="0" borderId="0" xfId="0" applyFont="1" applyAlignment="1">
      <alignment/>
    </xf>
    <xf numFmtId="0" fontId="2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1" fillId="0" borderId="40" xfId="0" applyFont="1" applyBorder="1" applyAlignment="1">
      <alignment horizontal="center" vertical="distributed" wrapText="1"/>
    </xf>
    <xf numFmtId="0" fontId="1" fillId="0" borderId="44" xfId="0" applyFont="1" applyBorder="1" applyAlignment="1">
      <alignment horizontal="distributed" vertical="distributed" wrapText="1"/>
    </xf>
    <xf numFmtId="0" fontId="1" fillId="0" borderId="40" xfId="0" applyFont="1" applyFill="1" applyBorder="1" applyAlignment="1">
      <alignment horizontal="distributed" vertical="distributed" wrapText="1"/>
    </xf>
    <xf numFmtId="0" fontId="19" fillId="35" borderId="49" xfId="0" applyFont="1" applyFill="1" applyBorder="1" applyAlignment="1">
      <alignment horizontal="distributed" vertical="distributed" wrapText="1"/>
    </xf>
    <xf numFmtId="0" fontId="1" fillId="0" borderId="52" xfId="0" applyFont="1" applyBorder="1" applyAlignment="1">
      <alignment horizontal="center" vertical="distributed" wrapText="1"/>
    </xf>
    <xf numFmtId="0" fontId="1" fillId="0" borderId="57" xfId="0" applyFont="1" applyBorder="1" applyAlignment="1">
      <alignment horizontal="distributed" vertical="distributed" wrapText="1"/>
    </xf>
    <xf numFmtId="0" fontId="1" fillId="0" borderId="52" xfId="0" applyFont="1" applyFill="1" applyBorder="1" applyAlignment="1">
      <alignment horizontal="distributed" vertical="distributed" wrapText="1"/>
    </xf>
    <xf numFmtId="0" fontId="19" fillId="35" borderId="51" xfId="0" applyFont="1" applyFill="1" applyBorder="1" applyAlignment="1">
      <alignment horizontal="distributed" vertical="distributed" wrapText="1"/>
    </xf>
    <xf numFmtId="0" fontId="1" fillId="0" borderId="43" xfId="0" applyFont="1" applyBorder="1" applyAlignment="1">
      <alignment horizontal="center" vertical="distributed" wrapText="1"/>
    </xf>
    <xf numFmtId="0" fontId="1" fillId="0" borderId="45" xfId="0" applyFont="1" applyBorder="1" applyAlignment="1">
      <alignment horizontal="distributed" vertical="distributed" wrapText="1"/>
    </xf>
    <xf numFmtId="0" fontId="1" fillId="0" borderId="43" xfId="0" applyFont="1" applyFill="1" applyBorder="1" applyAlignment="1">
      <alignment horizontal="distributed" vertical="distributed" wrapText="1"/>
    </xf>
    <xf numFmtId="0" fontId="19" fillId="35" borderId="54" xfId="0" applyFont="1" applyFill="1" applyBorder="1" applyAlignment="1">
      <alignment horizontal="distributed" vertical="distributed" wrapText="1"/>
    </xf>
    <xf numFmtId="0" fontId="2" fillId="0" borderId="0" xfId="0" applyFont="1" applyAlignment="1">
      <alignment horizontal="distributed" vertical="distributed"/>
    </xf>
    <xf numFmtId="31" fontId="2" fillId="0" borderId="0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56" fontId="2" fillId="0" borderId="24" xfId="0" applyNumberFormat="1" applyFont="1" applyBorder="1" applyAlignment="1">
      <alignment horizontal="center"/>
    </xf>
    <xf numFmtId="56" fontId="2" fillId="0" borderId="25" xfId="0" applyNumberFormat="1" applyFont="1" applyBorder="1" applyAlignment="1">
      <alignment horizontal="center"/>
    </xf>
    <xf numFmtId="0" fontId="1" fillId="0" borderId="58" xfId="0" applyFont="1" applyBorder="1" applyAlignment="1">
      <alignment horizontal="distributed" vertical="distributed" wrapText="1"/>
    </xf>
    <xf numFmtId="0" fontId="1" fillId="35" borderId="59" xfId="0" applyFont="1" applyFill="1" applyBorder="1" applyAlignment="1">
      <alignment horizontal="distributed" vertical="distributed" wrapText="1"/>
    </xf>
    <xf numFmtId="0" fontId="1" fillId="0" borderId="60" xfId="0" applyFont="1" applyBorder="1" applyAlignment="1">
      <alignment horizontal="distributed" vertical="distributed" wrapText="1"/>
    </xf>
    <xf numFmtId="0" fontId="1" fillId="35" borderId="12" xfId="0" applyFont="1" applyFill="1" applyBorder="1" applyAlignment="1">
      <alignment horizontal="distributed" vertical="distributed" wrapText="1"/>
    </xf>
    <xf numFmtId="0" fontId="1" fillId="0" borderId="61" xfId="0" applyFont="1" applyBorder="1" applyAlignment="1">
      <alignment horizontal="distributed" vertical="distributed" wrapText="1"/>
    </xf>
    <xf numFmtId="0" fontId="1" fillId="35" borderId="16" xfId="0" applyFont="1" applyFill="1" applyBorder="1" applyAlignment="1">
      <alignment horizontal="distributed" vertical="distributed" wrapText="1"/>
    </xf>
    <xf numFmtId="58" fontId="2" fillId="0" borderId="0" xfId="0" applyNumberFormat="1" applyFont="1" applyAlignment="1">
      <alignment horizontal="right"/>
    </xf>
    <xf numFmtId="0" fontId="2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6" borderId="6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12" xfId="0" applyFont="1" applyBorder="1" applyAlignment="1">
      <alignment horizontal="distributed" vertical="distributed" wrapText="1"/>
    </xf>
    <xf numFmtId="0" fontId="1" fillId="0" borderId="0" xfId="0" applyFont="1" applyBorder="1" applyAlignment="1">
      <alignment horizontal="distributed" vertical="distributed" wrapText="1"/>
    </xf>
    <xf numFmtId="0" fontId="25" fillId="0" borderId="0" xfId="0" applyFont="1" applyAlignment="1">
      <alignment horizontal="distributed" vertical="distributed" wrapText="1"/>
    </xf>
    <xf numFmtId="0" fontId="25" fillId="0" borderId="0" xfId="0" applyFont="1" applyAlignment="1">
      <alignment horizontal="left" vertical="center" wrapText="1"/>
    </xf>
    <xf numFmtId="0" fontId="2" fillId="0" borderId="0" xfId="0" applyFont="1" applyAlignment="1">
      <alignment horizontal="distributed" vertical="center" wrapText="1"/>
    </xf>
    <xf numFmtId="58" fontId="2" fillId="0" borderId="0" xfId="0" applyNumberFormat="1" applyFont="1" applyAlignment="1">
      <alignment horizontal="center"/>
    </xf>
    <xf numFmtId="0" fontId="18" fillId="0" borderId="15" xfId="0" applyFont="1" applyBorder="1" applyAlignment="1">
      <alignment/>
    </xf>
    <xf numFmtId="0" fontId="1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4" fillId="0" borderId="0" xfId="0" applyFont="1" applyBorder="1" applyAlignment="1" quotePrefix="1">
      <alignment vertical="center"/>
    </xf>
    <xf numFmtId="0" fontId="14" fillId="0" borderId="25" xfId="0" applyFont="1" applyBorder="1" applyAlignment="1" quotePrefix="1">
      <alignment vertical="center"/>
    </xf>
    <xf numFmtId="0" fontId="14" fillId="0" borderId="15" xfId="0" applyFont="1" applyBorder="1" applyAlignment="1" quotePrefix="1">
      <alignment vertical="center"/>
    </xf>
    <xf numFmtId="0" fontId="13" fillId="0" borderId="0" xfId="0" applyFont="1" applyBorder="1" applyAlignment="1" quotePrefix="1">
      <alignment vertical="center"/>
    </xf>
    <xf numFmtId="0" fontId="13" fillId="0" borderId="25" xfId="0" applyFont="1" applyBorder="1" applyAlignment="1" quotePrefix="1">
      <alignment vertical="center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</xdr:row>
      <xdr:rowOff>38100</xdr:rowOff>
    </xdr:from>
    <xdr:to>
      <xdr:col>6</xdr:col>
      <xdr:colOff>495300</xdr:colOff>
      <xdr:row>8</xdr:row>
      <xdr:rowOff>123825</xdr:rowOff>
    </xdr:to>
    <xdr:sp>
      <xdr:nvSpPr>
        <xdr:cNvPr id="1" name="AutoShape 45"/>
        <xdr:cNvSpPr>
          <a:spLocks/>
        </xdr:cNvSpPr>
      </xdr:nvSpPr>
      <xdr:spPr>
        <a:xfrm>
          <a:off x="4705350" y="209550"/>
          <a:ext cx="447675" cy="1285875"/>
        </a:xfrm>
        <a:prstGeom prst="rightBrace">
          <a:avLst>
            <a:gd name="adj1" fmla="val -47115"/>
            <a:gd name="adj2" fmla="val 0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="90" zoomScaleNormal="90" workbookViewId="0" topLeftCell="A1">
      <selection activeCell="E8" sqref="E8"/>
    </sheetView>
  </sheetViews>
  <sheetFormatPr defaultColWidth="9.00390625" defaultRowHeight="13.5"/>
  <cols>
    <col min="1" max="1" width="19.00390625" style="2" customWidth="1"/>
    <col min="2" max="2" width="8.75390625" style="2" customWidth="1"/>
    <col min="3" max="3" width="4.00390625" style="2" bestFit="1" customWidth="1"/>
    <col min="4" max="4" width="10.50390625" style="2" bestFit="1" customWidth="1"/>
    <col min="5" max="5" width="23.125" style="2" customWidth="1"/>
    <col min="6" max="16384" width="9.00390625" style="2" customWidth="1"/>
  </cols>
  <sheetData>
    <row r="1" spans="1:5" ht="13.5">
      <c r="A1" s="2" t="s">
        <v>0</v>
      </c>
      <c r="B1" s="184" t="s">
        <v>1</v>
      </c>
      <c r="C1" s="273" t="s">
        <v>2</v>
      </c>
      <c r="D1" s="273" t="s">
        <v>3</v>
      </c>
      <c r="E1" s="274" t="s">
        <v>4</v>
      </c>
    </row>
    <row r="2" spans="1:10" ht="13.5">
      <c r="A2" s="2" t="str">
        <f>B2&amp;ASC(E2)</f>
        <v>A2</v>
      </c>
      <c r="B2" s="275" t="s">
        <v>5</v>
      </c>
      <c r="C2" s="276">
        <v>1</v>
      </c>
      <c r="D2" s="263" t="s">
        <v>6</v>
      </c>
      <c r="E2" s="277">
        <v>2</v>
      </c>
      <c r="G2"/>
      <c r="H2" s="2" t="s">
        <v>7</v>
      </c>
      <c r="J2" s="263" t="s">
        <v>8</v>
      </c>
    </row>
    <row r="3" spans="1:10" ht="13.5">
      <c r="A3" s="2" t="str">
        <f aca="true" t="shared" si="0" ref="A3:A25">B3&amp;ASC(E3)</f>
        <v>A3</v>
      </c>
      <c r="B3" s="105" t="s">
        <v>5</v>
      </c>
      <c r="C3" s="276">
        <v>2</v>
      </c>
      <c r="D3" s="263" t="s">
        <v>9</v>
      </c>
      <c r="E3" s="278">
        <v>3</v>
      </c>
      <c r="G3"/>
      <c r="H3" s="2" t="s">
        <v>10</v>
      </c>
      <c r="J3" s="263" t="s">
        <v>11</v>
      </c>
    </row>
    <row r="4" spans="1:10" ht="13.5">
      <c r="A4" s="2" t="str">
        <f t="shared" si="0"/>
        <v>A1</v>
      </c>
      <c r="B4" s="279" t="s">
        <v>5</v>
      </c>
      <c r="C4" s="63">
        <v>3</v>
      </c>
      <c r="D4" s="280" t="s">
        <v>12</v>
      </c>
      <c r="E4" s="281">
        <v>1</v>
      </c>
      <c r="G4"/>
      <c r="H4" s="2" t="s">
        <v>13</v>
      </c>
      <c r="J4" s="263" t="s">
        <v>14</v>
      </c>
    </row>
    <row r="5" spans="1:10" ht="13.5">
      <c r="A5" s="2" t="str">
        <f t="shared" si="0"/>
        <v>B1</v>
      </c>
      <c r="B5" s="105" t="s">
        <v>15</v>
      </c>
      <c r="C5" s="276">
        <v>4</v>
      </c>
      <c r="D5" s="263" t="s">
        <v>16</v>
      </c>
      <c r="E5" s="278">
        <v>1</v>
      </c>
      <c r="G5"/>
      <c r="H5" s="2" t="s">
        <v>17</v>
      </c>
      <c r="J5" s="2" t="s">
        <v>18</v>
      </c>
    </row>
    <row r="6" spans="1:10" ht="13.5">
      <c r="A6" s="2" t="str">
        <f t="shared" si="0"/>
        <v>B3</v>
      </c>
      <c r="B6" s="105" t="s">
        <v>15</v>
      </c>
      <c r="C6" s="276">
        <v>5</v>
      </c>
      <c r="D6" s="263" t="s">
        <v>19</v>
      </c>
      <c r="E6" s="278">
        <v>3</v>
      </c>
      <c r="G6"/>
      <c r="H6" s="2" t="s">
        <v>20</v>
      </c>
      <c r="J6" s="263" t="s">
        <v>16</v>
      </c>
    </row>
    <row r="7" spans="1:10" ht="13.5">
      <c r="A7" s="2" t="str">
        <f t="shared" si="0"/>
        <v>B2</v>
      </c>
      <c r="B7" s="279" t="s">
        <v>15</v>
      </c>
      <c r="C7" s="63">
        <v>6</v>
      </c>
      <c r="D7" s="280" t="s">
        <v>21</v>
      </c>
      <c r="E7" s="281">
        <v>2</v>
      </c>
      <c r="G7"/>
      <c r="H7" s="2" t="s">
        <v>22</v>
      </c>
      <c r="J7" s="263" t="s">
        <v>12</v>
      </c>
    </row>
    <row r="8" spans="1:10" ht="13.5">
      <c r="A8" s="2" t="str">
        <f t="shared" si="0"/>
        <v>C1</v>
      </c>
      <c r="B8" s="105" t="s">
        <v>23</v>
      </c>
      <c r="C8" s="276">
        <v>7</v>
      </c>
      <c r="D8" s="263" t="s">
        <v>24</v>
      </c>
      <c r="E8" s="278">
        <v>1</v>
      </c>
      <c r="G8"/>
      <c r="H8" s="2" t="s">
        <v>25</v>
      </c>
      <c r="J8" s="263" t="s">
        <v>26</v>
      </c>
    </row>
    <row r="9" spans="1:10" ht="13.5">
      <c r="A9" s="2" t="str">
        <f t="shared" si="0"/>
        <v>C2</v>
      </c>
      <c r="B9" s="105" t="s">
        <v>23</v>
      </c>
      <c r="C9" s="276">
        <v>8</v>
      </c>
      <c r="D9" s="263" t="s">
        <v>18</v>
      </c>
      <c r="E9" s="278">
        <v>2</v>
      </c>
      <c r="G9"/>
      <c r="H9" s="2" t="s">
        <v>27</v>
      </c>
      <c r="J9" s="263" t="s">
        <v>28</v>
      </c>
    </row>
    <row r="10" spans="1:10" ht="13.5">
      <c r="A10" s="2" t="str">
        <f t="shared" si="0"/>
        <v>C3</v>
      </c>
      <c r="B10" s="279" t="s">
        <v>23</v>
      </c>
      <c r="C10" s="63">
        <v>9</v>
      </c>
      <c r="D10" s="280" t="s">
        <v>8</v>
      </c>
      <c r="E10" s="281">
        <v>3</v>
      </c>
      <c r="G10"/>
      <c r="H10" s="2" t="s">
        <v>29</v>
      </c>
      <c r="J10" s="263" t="s">
        <v>19</v>
      </c>
    </row>
    <row r="11" spans="1:10" ht="13.5">
      <c r="A11" s="2" t="str">
        <f t="shared" si="0"/>
        <v>D1</v>
      </c>
      <c r="B11" s="282" t="s">
        <v>30</v>
      </c>
      <c r="C11" s="276">
        <v>10</v>
      </c>
      <c r="D11" s="263" t="s">
        <v>31</v>
      </c>
      <c r="E11" s="278">
        <v>1</v>
      </c>
      <c r="G11"/>
      <c r="H11" s="2" t="s">
        <v>32</v>
      </c>
      <c r="J11" s="263" t="s">
        <v>33</v>
      </c>
    </row>
    <row r="12" spans="1:10" ht="13.5">
      <c r="A12" s="2" t="str">
        <f t="shared" si="0"/>
        <v>D2</v>
      </c>
      <c r="B12" s="282" t="s">
        <v>30</v>
      </c>
      <c r="C12" s="276">
        <v>11</v>
      </c>
      <c r="D12" s="263" t="s">
        <v>33</v>
      </c>
      <c r="E12" s="278">
        <v>2</v>
      </c>
      <c r="G12"/>
      <c r="H12" s="2" t="s">
        <v>34</v>
      </c>
      <c r="J12" s="263" t="s">
        <v>35</v>
      </c>
    </row>
    <row r="13" spans="1:10" ht="13.5">
      <c r="A13" s="2" t="str">
        <f t="shared" si="0"/>
        <v>D3</v>
      </c>
      <c r="B13" s="283" t="s">
        <v>30</v>
      </c>
      <c r="C13" s="63">
        <v>12</v>
      </c>
      <c r="D13" s="280" t="s">
        <v>36</v>
      </c>
      <c r="E13" s="281">
        <v>3</v>
      </c>
      <c r="G13"/>
      <c r="H13" s="2" t="s">
        <v>37</v>
      </c>
      <c r="J13" s="263" t="s">
        <v>38</v>
      </c>
    </row>
    <row r="14" spans="1:10" ht="13.5">
      <c r="A14" s="2" t="str">
        <f t="shared" si="0"/>
        <v>E2</v>
      </c>
      <c r="B14" s="282" t="s">
        <v>39</v>
      </c>
      <c r="C14" s="276">
        <v>13</v>
      </c>
      <c r="D14" s="263" t="s">
        <v>40</v>
      </c>
      <c r="E14" s="278">
        <v>2</v>
      </c>
      <c r="G14"/>
      <c r="H14" s="2" t="s">
        <v>41</v>
      </c>
      <c r="J14" s="263" t="s">
        <v>21</v>
      </c>
    </row>
    <row r="15" spans="1:10" ht="13.5">
      <c r="A15" s="2" t="str">
        <f t="shared" si="0"/>
        <v>E3</v>
      </c>
      <c r="B15" s="282" t="s">
        <v>39</v>
      </c>
      <c r="C15" s="276">
        <v>14</v>
      </c>
      <c r="D15" s="2" t="s">
        <v>42</v>
      </c>
      <c r="E15" s="278">
        <v>3</v>
      </c>
      <c r="G15"/>
      <c r="H15" s="2" t="s">
        <v>43</v>
      </c>
      <c r="J15" s="263" t="s">
        <v>44</v>
      </c>
    </row>
    <row r="16" spans="1:10" ht="13.5">
      <c r="A16" s="2" t="str">
        <f t="shared" si="0"/>
        <v>E1</v>
      </c>
      <c r="B16" s="283" t="s">
        <v>39</v>
      </c>
      <c r="C16" s="63">
        <v>15</v>
      </c>
      <c r="D16" s="280" t="s">
        <v>35</v>
      </c>
      <c r="E16" s="281">
        <v>1</v>
      </c>
      <c r="G16"/>
      <c r="H16" s="2" t="s">
        <v>45</v>
      </c>
      <c r="J16" s="263" t="s">
        <v>46</v>
      </c>
    </row>
    <row r="17" spans="1:10" ht="13.5">
      <c r="A17" s="2" t="str">
        <f t="shared" si="0"/>
        <v>F1</v>
      </c>
      <c r="B17" s="282" t="s">
        <v>47</v>
      </c>
      <c r="C17" s="276">
        <v>16</v>
      </c>
      <c r="D17" s="263" t="s">
        <v>38</v>
      </c>
      <c r="E17" s="278">
        <v>1</v>
      </c>
      <c r="G17"/>
      <c r="H17" s="2" t="s">
        <v>48</v>
      </c>
      <c r="J17" s="263" t="s">
        <v>6</v>
      </c>
    </row>
    <row r="18" spans="1:10" ht="13.5">
      <c r="A18" s="2" t="str">
        <f t="shared" si="0"/>
        <v>F2</v>
      </c>
      <c r="B18" s="282" t="s">
        <v>47</v>
      </c>
      <c r="C18" s="276">
        <v>17</v>
      </c>
      <c r="D18" s="263" t="s">
        <v>26</v>
      </c>
      <c r="E18" s="278">
        <v>2</v>
      </c>
      <c r="G18"/>
      <c r="H18" s="2" t="s">
        <v>49</v>
      </c>
      <c r="J18" s="263" t="s">
        <v>24</v>
      </c>
    </row>
    <row r="19" spans="1:10" ht="13.5">
      <c r="A19" s="2" t="str">
        <f t="shared" si="0"/>
        <v>F3</v>
      </c>
      <c r="B19" s="283" t="s">
        <v>47</v>
      </c>
      <c r="C19" s="63">
        <v>18</v>
      </c>
      <c r="D19" s="280" t="s">
        <v>11</v>
      </c>
      <c r="E19" s="281">
        <v>3</v>
      </c>
      <c r="G19"/>
      <c r="H19" s="2" t="s">
        <v>50</v>
      </c>
      <c r="J19" s="263" t="s">
        <v>36</v>
      </c>
    </row>
    <row r="20" spans="1:10" ht="13.5">
      <c r="A20" s="2" t="str">
        <f t="shared" si="0"/>
        <v>G2</v>
      </c>
      <c r="B20" s="282" t="s">
        <v>51</v>
      </c>
      <c r="C20" s="276">
        <v>19</v>
      </c>
      <c r="D20" s="263" t="s">
        <v>28</v>
      </c>
      <c r="E20" s="278">
        <v>2</v>
      </c>
      <c r="G20"/>
      <c r="H20" s="2" t="s">
        <v>52</v>
      </c>
      <c r="J20" s="263" t="s">
        <v>40</v>
      </c>
    </row>
    <row r="21" spans="1:10" ht="13.5">
      <c r="A21" s="2" t="str">
        <f t="shared" si="0"/>
        <v>G1</v>
      </c>
      <c r="B21" s="282" t="s">
        <v>51</v>
      </c>
      <c r="C21" s="276">
        <v>20</v>
      </c>
      <c r="D21" s="263" t="s">
        <v>46</v>
      </c>
      <c r="E21" s="278">
        <v>1</v>
      </c>
      <c r="G21"/>
      <c r="H21" s="2" t="s">
        <v>53</v>
      </c>
      <c r="J21" s="263" t="s">
        <v>54</v>
      </c>
    </row>
    <row r="22" spans="1:10" ht="13.5">
      <c r="A22" s="2" t="str">
        <f t="shared" si="0"/>
        <v>G3</v>
      </c>
      <c r="B22" s="282" t="s">
        <v>51</v>
      </c>
      <c r="C22" s="63">
        <v>21</v>
      </c>
      <c r="D22" s="280" t="s">
        <v>44</v>
      </c>
      <c r="E22" s="281">
        <v>3</v>
      </c>
      <c r="G22"/>
      <c r="H22" s="2" t="s">
        <v>55</v>
      </c>
      <c r="J22" s="263" t="s">
        <v>56</v>
      </c>
    </row>
    <row r="23" spans="1:10" ht="13.5">
      <c r="A23" s="2" t="str">
        <f t="shared" si="0"/>
        <v>H3</v>
      </c>
      <c r="B23" s="275" t="s">
        <v>57</v>
      </c>
      <c r="C23" s="276">
        <v>22</v>
      </c>
      <c r="D23" s="263" t="s">
        <v>14</v>
      </c>
      <c r="E23" s="278">
        <v>3</v>
      </c>
      <c r="G23"/>
      <c r="H23" s="2" t="s">
        <v>58</v>
      </c>
      <c r="J23" s="263" t="s">
        <v>31</v>
      </c>
    </row>
    <row r="24" spans="1:10" ht="13.5">
      <c r="A24" s="2" t="str">
        <f t="shared" si="0"/>
        <v>H1</v>
      </c>
      <c r="B24" s="105" t="s">
        <v>57</v>
      </c>
      <c r="C24" s="276">
        <v>23</v>
      </c>
      <c r="D24" s="263" t="s">
        <v>54</v>
      </c>
      <c r="E24" s="278">
        <v>1</v>
      </c>
      <c r="G24"/>
      <c r="H24" s="2" t="s">
        <v>59</v>
      </c>
      <c r="J24" s="263" t="s">
        <v>42</v>
      </c>
    </row>
    <row r="25" spans="1:10" ht="13.5">
      <c r="A25" s="2" t="str">
        <f t="shared" si="0"/>
        <v>H2</v>
      </c>
      <c r="B25" s="279" t="s">
        <v>57</v>
      </c>
      <c r="C25" s="63">
        <v>24</v>
      </c>
      <c r="D25" s="63" t="s">
        <v>56</v>
      </c>
      <c r="E25" s="281">
        <v>2</v>
      </c>
      <c r="G25"/>
      <c r="H25" s="2" t="s">
        <v>60</v>
      </c>
      <c r="J25" s="2" t="s">
        <v>9</v>
      </c>
    </row>
    <row r="29" ht="13.5">
      <c r="J29" s="263"/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50"/>
  <sheetViews>
    <sheetView workbookViewId="0" topLeftCell="A4">
      <selection activeCell="AC16" sqref="AC16"/>
    </sheetView>
  </sheetViews>
  <sheetFormatPr defaultColWidth="2.50390625" defaultRowHeight="13.5"/>
  <cols>
    <col min="1" max="8" width="2.50390625" style="2" customWidth="1"/>
    <col min="9" max="46" width="4.25390625" style="2" customWidth="1"/>
    <col min="47" max="47" width="2.50390625" style="2" customWidth="1"/>
    <col min="48" max="16384" width="2.50390625" style="2" customWidth="1"/>
  </cols>
  <sheetData>
    <row r="1" spans="1:29" ht="13.5" customHeight="1">
      <c r="A1" s="3" t="s">
        <v>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37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248">
        <v>44030</v>
      </c>
      <c r="AE2" s="248"/>
      <c r="AF2" s="248"/>
      <c r="AG2" s="248"/>
      <c r="AH2" s="248"/>
      <c r="AI2" s="2" t="s">
        <v>62</v>
      </c>
      <c r="AJ2" s="259"/>
      <c r="AK2" s="259"/>
    </row>
    <row r="3" spans="2:39" ht="14.25">
      <c r="B3" s="181"/>
      <c r="C3" s="181"/>
      <c r="D3" s="181"/>
      <c r="E3" s="182" t="s">
        <v>63</v>
      </c>
      <c r="F3" s="182"/>
      <c r="G3" s="182"/>
      <c r="H3" s="182"/>
      <c r="I3" s="2" t="s">
        <v>64</v>
      </c>
      <c r="L3" s="2" t="s">
        <v>65</v>
      </c>
      <c r="AI3" s="225"/>
      <c r="AJ3" s="260"/>
      <c r="AK3" s="260"/>
      <c r="AM3" s="259"/>
    </row>
    <row r="4" spans="2:36" ht="14.25">
      <c r="B4" s="181"/>
      <c r="C4" s="181"/>
      <c r="D4" s="181"/>
      <c r="E4" s="182"/>
      <c r="F4" s="182"/>
      <c r="G4" s="182"/>
      <c r="H4" s="182"/>
      <c r="I4" s="187" t="s">
        <v>66</v>
      </c>
      <c r="J4" s="188"/>
      <c r="K4" s="189"/>
      <c r="L4" s="187" t="s">
        <v>67</v>
      </c>
      <c r="M4" s="188"/>
      <c r="N4" s="189"/>
      <c r="O4" s="187" t="s">
        <v>68</v>
      </c>
      <c r="P4" s="188"/>
      <c r="Q4" s="188"/>
      <c r="R4" s="187" t="s">
        <v>69</v>
      </c>
      <c r="S4" s="188"/>
      <c r="T4" s="188"/>
      <c r="U4" s="230" t="s">
        <v>70</v>
      </c>
      <c r="V4" s="231"/>
      <c r="W4" s="231"/>
      <c r="X4" s="187" t="s">
        <v>71</v>
      </c>
      <c r="Y4" s="188"/>
      <c r="Z4" s="188"/>
      <c r="AA4" s="187" t="s">
        <v>72</v>
      </c>
      <c r="AB4" s="188"/>
      <c r="AC4" s="188"/>
      <c r="AD4" s="187" t="s">
        <v>73</v>
      </c>
      <c r="AE4" s="188"/>
      <c r="AF4" s="188"/>
      <c r="AG4" s="261"/>
      <c r="AH4" s="71"/>
      <c r="AI4" s="262"/>
      <c r="AJ4" s="2" t="s">
        <v>74</v>
      </c>
    </row>
    <row r="5" spans="3:36" ht="13.5" customHeight="1">
      <c r="C5" s="183" t="s">
        <v>75</v>
      </c>
      <c r="D5" s="183"/>
      <c r="E5" s="183"/>
      <c r="F5" s="183"/>
      <c r="G5" s="183"/>
      <c r="H5" s="183"/>
      <c r="I5" s="190">
        <v>1</v>
      </c>
      <c r="J5" s="191"/>
      <c r="K5" s="192"/>
      <c r="L5" s="190" t="s">
        <v>76</v>
      </c>
      <c r="M5" s="191"/>
      <c r="N5" s="192"/>
      <c r="O5" s="190" t="s">
        <v>77</v>
      </c>
      <c r="P5" s="193"/>
      <c r="Q5" s="191"/>
      <c r="R5" s="190" t="s">
        <v>78</v>
      </c>
      <c r="S5" s="193"/>
      <c r="T5" s="191"/>
      <c r="U5" s="232" t="s">
        <v>79</v>
      </c>
      <c r="V5" s="233"/>
      <c r="W5" s="234"/>
      <c r="X5" s="190" t="s">
        <v>76</v>
      </c>
      <c r="Y5" s="193"/>
      <c r="Z5" s="191"/>
      <c r="AA5" s="249" t="s">
        <v>80</v>
      </c>
      <c r="AB5" s="250"/>
      <c r="AC5" s="250"/>
      <c r="AD5" s="249" t="s">
        <v>81</v>
      </c>
      <c r="AE5" s="250"/>
      <c r="AF5" s="250"/>
      <c r="AG5" s="261"/>
      <c r="AH5" s="71"/>
      <c r="AI5" s="225"/>
      <c r="AJ5" s="263" t="s">
        <v>82</v>
      </c>
    </row>
    <row r="6" spans="3:36" ht="13.5" customHeight="1">
      <c r="C6" s="183" t="s">
        <v>83</v>
      </c>
      <c r="D6" s="183"/>
      <c r="E6" s="183"/>
      <c r="F6" s="183"/>
      <c r="G6" s="183"/>
      <c r="H6" s="183"/>
      <c r="I6" s="194">
        <v>44080</v>
      </c>
      <c r="J6" s="195"/>
      <c r="K6" s="196"/>
      <c r="L6" s="194">
        <v>44080</v>
      </c>
      <c r="M6" s="195"/>
      <c r="N6" s="196"/>
      <c r="O6" s="194">
        <v>44080</v>
      </c>
      <c r="P6" s="197"/>
      <c r="Q6" s="195"/>
      <c r="R6" s="194">
        <v>44080</v>
      </c>
      <c r="S6" s="197"/>
      <c r="T6" s="195"/>
      <c r="U6" s="194">
        <v>44080</v>
      </c>
      <c r="V6" s="197"/>
      <c r="W6" s="195"/>
      <c r="X6" s="194">
        <v>44080</v>
      </c>
      <c r="Y6" s="197"/>
      <c r="Z6" s="195"/>
      <c r="AA6" s="251">
        <v>44080</v>
      </c>
      <c r="AB6" s="252"/>
      <c r="AC6" s="252"/>
      <c r="AD6" s="251">
        <v>44080</v>
      </c>
      <c r="AE6" s="252"/>
      <c r="AF6" s="252"/>
      <c r="AG6" s="261"/>
      <c r="AH6" s="71"/>
      <c r="AI6" s="225"/>
      <c r="AJ6" s="2" t="s">
        <v>84</v>
      </c>
    </row>
    <row r="7" spans="3:35" ht="13.5" customHeight="1">
      <c r="C7" s="183" t="s">
        <v>85</v>
      </c>
      <c r="D7" s="183"/>
      <c r="E7" s="183"/>
      <c r="F7" s="183"/>
      <c r="G7" s="183"/>
      <c r="H7" s="183"/>
      <c r="I7" s="198">
        <v>0.5625</v>
      </c>
      <c r="J7" s="195"/>
      <c r="K7" s="196"/>
      <c r="L7" s="198">
        <v>0.5833333333333334</v>
      </c>
      <c r="M7" s="195"/>
      <c r="N7" s="196"/>
      <c r="O7" s="198">
        <v>0.3958333333333333</v>
      </c>
      <c r="P7" s="199"/>
      <c r="Q7" s="195"/>
      <c r="R7" s="198">
        <v>0.375</v>
      </c>
      <c r="S7" s="199"/>
      <c r="T7" s="195"/>
      <c r="U7" s="198">
        <v>0.5625</v>
      </c>
      <c r="V7" s="199"/>
      <c r="W7" s="195"/>
      <c r="X7" s="198">
        <v>0.375</v>
      </c>
      <c r="Y7" s="199"/>
      <c r="Z7" s="195"/>
      <c r="AA7" s="198">
        <v>0.3958333333333333</v>
      </c>
      <c r="AB7" s="199"/>
      <c r="AC7" s="195"/>
      <c r="AD7" s="198">
        <v>0.3958333333333333</v>
      </c>
      <c r="AE7" s="199"/>
      <c r="AF7" s="195"/>
      <c r="AG7" s="261"/>
      <c r="AH7" s="71"/>
      <c r="AI7" s="225"/>
    </row>
    <row r="8" spans="9:42" ht="13.5">
      <c r="I8" s="200">
        <v>1</v>
      </c>
      <c r="J8" s="201">
        <v>2</v>
      </c>
      <c r="K8" s="202">
        <v>3</v>
      </c>
      <c r="L8" s="200">
        <v>4</v>
      </c>
      <c r="M8" s="201">
        <v>5</v>
      </c>
      <c r="N8" s="203">
        <v>6</v>
      </c>
      <c r="O8" s="200">
        <v>7</v>
      </c>
      <c r="P8" s="201">
        <v>8</v>
      </c>
      <c r="Q8" s="203">
        <v>9</v>
      </c>
      <c r="R8" s="200">
        <v>10</v>
      </c>
      <c r="S8" s="201">
        <v>11</v>
      </c>
      <c r="T8" s="203">
        <v>12</v>
      </c>
      <c r="U8" s="200">
        <v>13</v>
      </c>
      <c r="V8" s="201">
        <v>14</v>
      </c>
      <c r="W8" s="203">
        <v>15</v>
      </c>
      <c r="X8" s="200">
        <v>16</v>
      </c>
      <c r="Y8" s="203">
        <v>17</v>
      </c>
      <c r="Z8" s="201">
        <v>18</v>
      </c>
      <c r="AA8" s="200">
        <v>19</v>
      </c>
      <c r="AB8" s="203">
        <v>20</v>
      </c>
      <c r="AC8" s="203">
        <v>21</v>
      </c>
      <c r="AD8" s="200">
        <v>22</v>
      </c>
      <c r="AE8" s="203">
        <v>23</v>
      </c>
      <c r="AF8" s="203">
        <v>24</v>
      </c>
      <c r="AG8" s="264"/>
      <c r="AH8" s="265"/>
      <c r="AI8" s="94" t="s">
        <v>86</v>
      </c>
      <c r="AJ8" s="266" t="s">
        <v>87</v>
      </c>
      <c r="AK8" s="95"/>
      <c r="AL8" s="95"/>
      <c r="AM8" s="95"/>
      <c r="AN8" s="95"/>
      <c r="AO8" s="95"/>
      <c r="AP8" s="95"/>
    </row>
    <row r="9" spans="3:42" ht="13.5" customHeight="1">
      <c r="C9" s="184" t="s">
        <v>88</v>
      </c>
      <c r="I9" s="204" t="str">
        <f>'予選リーグ組合せ'!D2</f>
        <v>桜ヶ丘ＦＣ</v>
      </c>
      <c r="J9" s="205" t="str">
        <f>'予選リーグ組合せ'!D3</f>
        <v>下有知</v>
      </c>
      <c r="K9" s="206" t="str">
        <f>'予選リーグ組合せ'!D4</f>
        <v>武儀</v>
      </c>
      <c r="L9" s="207" t="str">
        <f>'予選リーグ組合せ'!D5</f>
        <v>金竜</v>
      </c>
      <c r="M9" s="208" t="str">
        <f>'予選リーグ組合せ'!D6</f>
        <v>太田</v>
      </c>
      <c r="N9" s="209" t="str">
        <f>'予選リーグ組合せ'!D7</f>
        <v>コヴィーダ２</v>
      </c>
      <c r="O9" s="210" t="str">
        <f>'予選リーグ組合せ'!D8</f>
        <v>土田</v>
      </c>
      <c r="P9" s="211" t="str">
        <f>'予選リーグ組合せ'!D9</f>
        <v>瀬尻</v>
      </c>
      <c r="Q9" s="235" t="str">
        <f>'予選リーグ組合せ'!D10</f>
        <v>旭ヶ丘</v>
      </c>
      <c r="R9" s="204" t="str">
        <f>'予選リーグ組合せ'!D11</f>
        <v>大和</v>
      </c>
      <c r="S9" s="205" t="str">
        <f>'予選リーグ組合せ'!D12</f>
        <v>加茂野</v>
      </c>
      <c r="T9" s="236" t="str">
        <f>'予選リーグ組合せ'!D13</f>
        <v>中部</v>
      </c>
      <c r="U9" s="204" t="str">
        <f>'予選リーグ組合せ'!D14</f>
        <v>西可児</v>
      </c>
      <c r="V9" s="237" t="str">
        <f>'予選リーグ組合せ'!D15</f>
        <v>白鳥</v>
      </c>
      <c r="W9" s="237" t="str">
        <f>'予選リーグ組合せ'!D16</f>
        <v>山手</v>
      </c>
      <c r="X9" s="238" t="str">
        <f>'予選リーグ組合せ'!D17</f>
        <v>コヴィーダ１</v>
      </c>
      <c r="Y9" s="253" t="str">
        <f>'予選リーグ組合せ'!D18</f>
        <v>武芸川</v>
      </c>
      <c r="Z9" s="205" t="str">
        <f>'予選リーグ組合せ'!D19</f>
        <v>安桜</v>
      </c>
      <c r="AA9" s="204" t="str">
        <f>'予選リーグ組合せ'!D20</f>
        <v>美濃</v>
      </c>
      <c r="AB9" s="205" t="str">
        <f>'予選リーグ組合せ'!D21</f>
        <v>御嵩</v>
      </c>
      <c r="AC9" s="205" t="str">
        <f>'予選リーグ組合せ'!D22</f>
        <v>坂祝</v>
      </c>
      <c r="AD9" s="254" t="str">
        <f>'予選リーグ組合せ'!D23</f>
        <v>関さくら</v>
      </c>
      <c r="AE9" s="205" t="str">
        <f>'予選リーグ組合せ'!D24</f>
        <v>今渡</v>
      </c>
      <c r="AF9" s="205" t="str">
        <f>'予選リーグ組合せ'!D25</f>
        <v>郡上八幡</v>
      </c>
      <c r="AG9" s="267"/>
      <c r="AH9" s="268"/>
      <c r="AJ9" s="95"/>
      <c r="AK9" s="95"/>
      <c r="AL9" s="95"/>
      <c r="AM9" s="266" t="s">
        <v>89</v>
      </c>
      <c r="AN9" s="95"/>
      <c r="AO9" s="95"/>
      <c r="AP9" s="95"/>
    </row>
    <row r="10" spans="3:36" ht="13.5" customHeight="1">
      <c r="C10" s="185">
        <v>44080</v>
      </c>
      <c r="D10" s="185"/>
      <c r="E10" s="185"/>
      <c r="F10" s="185"/>
      <c r="G10" s="185"/>
      <c r="H10" s="186"/>
      <c r="I10" s="212"/>
      <c r="J10" s="213"/>
      <c r="K10" s="214"/>
      <c r="L10" s="207"/>
      <c r="M10" s="208"/>
      <c r="N10" s="215"/>
      <c r="O10" s="210"/>
      <c r="P10" s="211"/>
      <c r="Q10" s="239"/>
      <c r="R10" s="212"/>
      <c r="S10" s="213"/>
      <c r="T10" s="240"/>
      <c r="U10" s="212"/>
      <c r="V10" s="241"/>
      <c r="W10" s="241"/>
      <c r="X10" s="242"/>
      <c r="Y10" s="255"/>
      <c r="Z10" s="213"/>
      <c r="AA10" s="212"/>
      <c r="AB10" s="213"/>
      <c r="AC10" s="213"/>
      <c r="AD10" s="256"/>
      <c r="AE10" s="213"/>
      <c r="AF10" s="213"/>
      <c r="AG10" s="267"/>
      <c r="AH10" s="268"/>
      <c r="AI10" s="96" t="s">
        <v>86</v>
      </c>
      <c r="AJ10" s="2" t="s">
        <v>90</v>
      </c>
    </row>
    <row r="11" spans="9:42" ht="21.75" customHeight="1">
      <c r="I11" s="212"/>
      <c r="J11" s="213"/>
      <c r="K11" s="214"/>
      <c r="L11" s="207"/>
      <c r="M11" s="208"/>
      <c r="N11" s="215"/>
      <c r="O11" s="210"/>
      <c r="P11" s="211"/>
      <c r="Q11" s="239"/>
      <c r="R11" s="212"/>
      <c r="S11" s="213"/>
      <c r="T11" s="240"/>
      <c r="U11" s="212"/>
      <c r="V11" s="241"/>
      <c r="W11" s="241"/>
      <c r="X11" s="242"/>
      <c r="Y11" s="255"/>
      <c r="Z11" s="213"/>
      <c r="AA11" s="212"/>
      <c r="AB11" s="213"/>
      <c r="AC11" s="213"/>
      <c r="AD11" s="256"/>
      <c r="AE11" s="213"/>
      <c r="AF11" s="213"/>
      <c r="AG11" s="267"/>
      <c r="AH11" s="268"/>
      <c r="AI11" s="269" t="s">
        <v>86</v>
      </c>
      <c r="AJ11" s="270" t="s">
        <v>91</v>
      </c>
      <c r="AK11" s="270"/>
      <c r="AL11" s="270"/>
      <c r="AM11" s="270"/>
      <c r="AN11" s="270"/>
      <c r="AO11" s="270"/>
      <c r="AP11" s="270"/>
    </row>
    <row r="12" spans="9:42" ht="13.5" customHeight="1">
      <c r="I12" s="212"/>
      <c r="J12" s="213"/>
      <c r="K12" s="214"/>
      <c r="L12" s="207"/>
      <c r="M12" s="208"/>
      <c r="N12" s="215"/>
      <c r="O12" s="210"/>
      <c r="P12" s="211"/>
      <c r="Q12" s="239"/>
      <c r="R12" s="212"/>
      <c r="S12" s="213"/>
      <c r="T12" s="240"/>
      <c r="U12" s="212"/>
      <c r="V12" s="241"/>
      <c r="W12" s="241"/>
      <c r="X12" s="242"/>
      <c r="Y12" s="255"/>
      <c r="Z12" s="213"/>
      <c r="AA12" s="212"/>
      <c r="AB12" s="213"/>
      <c r="AC12" s="213"/>
      <c r="AD12" s="256"/>
      <c r="AE12" s="213"/>
      <c r="AF12" s="213"/>
      <c r="AG12" s="267"/>
      <c r="AH12" s="268"/>
      <c r="AI12" s="269" t="s">
        <v>86</v>
      </c>
      <c r="AJ12" s="270" t="s">
        <v>92</v>
      </c>
      <c r="AK12" s="270"/>
      <c r="AL12" s="270"/>
      <c r="AM12" s="270"/>
      <c r="AN12" s="270"/>
      <c r="AO12" s="270"/>
      <c r="AP12" s="270"/>
    </row>
    <row r="13" spans="9:41" ht="13.5" customHeight="1">
      <c r="I13" s="216"/>
      <c r="J13" s="217"/>
      <c r="K13" s="218"/>
      <c r="L13" s="219"/>
      <c r="M13" s="220"/>
      <c r="N13" s="221"/>
      <c r="O13" s="222"/>
      <c r="P13" s="223"/>
      <c r="Q13" s="243"/>
      <c r="R13" s="216"/>
      <c r="S13" s="217"/>
      <c r="T13" s="244"/>
      <c r="U13" s="216"/>
      <c r="V13" s="245"/>
      <c r="W13" s="245"/>
      <c r="X13" s="246"/>
      <c r="Y13" s="257"/>
      <c r="Z13" s="217"/>
      <c r="AA13" s="216"/>
      <c r="AB13" s="217"/>
      <c r="AC13" s="217"/>
      <c r="AD13" s="258"/>
      <c r="AE13" s="217"/>
      <c r="AF13" s="217"/>
      <c r="AG13" s="267"/>
      <c r="AH13" s="268"/>
      <c r="AI13" s="269" t="s">
        <v>86</v>
      </c>
      <c r="AJ13" s="95" t="s">
        <v>93</v>
      </c>
      <c r="AK13" s="271"/>
      <c r="AL13" s="271"/>
      <c r="AM13" s="271"/>
      <c r="AN13" s="271"/>
      <c r="AO13" s="95"/>
    </row>
    <row r="14" spans="35:36" ht="13.5">
      <c r="AI14" s="96" t="s">
        <v>86</v>
      </c>
      <c r="AJ14" s="2" t="s">
        <v>94</v>
      </c>
    </row>
    <row r="15" spans="35:59" ht="17.25" customHeight="1">
      <c r="AI15" s="96" t="s">
        <v>86</v>
      </c>
      <c r="AJ15" s="95" t="s">
        <v>95</v>
      </c>
      <c r="AK15" s="95"/>
      <c r="AL15" s="95"/>
      <c r="AM15" s="95"/>
      <c r="AN15" s="9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</row>
    <row r="16" spans="9:59" ht="17.25">
      <c r="I16" s="224" t="s">
        <v>96</v>
      </c>
      <c r="J16" s="225"/>
      <c r="T16" s="247"/>
      <c r="AI16" s="269" t="s">
        <v>86</v>
      </c>
      <c r="AJ16" s="270" t="s">
        <v>97</v>
      </c>
      <c r="AK16" s="270"/>
      <c r="AL16" s="270"/>
      <c r="AM16" s="270"/>
      <c r="AN16" s="270"/>
      <c r="AO16" s="270"/>
      <c r="AP16" s="270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</row>
    <row r="17" spans="9:59" ht="17.25">
      <c r="I17" s="225"/>
      <c r="J17" s="225"/>
      <c r="T17" s="247"/>
      <c r="AI17" s="96" t="s">
        <v>86</v>
      </c>
      <c r="AJ17" s="2" t="s">
        <v>98</v>
      </c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</row>
    <row r="18" spans="9:59" ht="17.25">
      <c r="I18" s="226" t="s">
        <v>99</v>
      </c>
      <c r="J18" s="225"/>
      <c r="T18" s="247"/>
      <c r="AI18" s="96" t="s">
        <v>86</v>
      </c>
      <c r="AJ18" s="95" t="s">
        <v>100</v>
      </c>
      <c r="AK18" s="9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</row>
    <row r="19" spans="9:59" ht="17.25" customHeight="1">
      <c r="I19" s="225"/>
      <c r="J19" s="225"/>
      <c r="T19" s="247"/>
      <c r="AI19" s="94" t="s">
        <v>86</v>
      </c>
      <c r="AJ19" s="95" t="s">
        <v>101</v>
      </c>
      <c r="AK19" s="95"/>
      <c r="AL19" s="95"/>
      <c r="AM19" s="95"/>
      <c r="AN19" s="95"/>
      <c r="AO19" s="95"/>
      <c r="AP19" s="9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</row>
    <row r="20" spans="9:59" ht="17.25">
      <c r="I20" s="227" t="s">
        <v>102</v>
      </c>
      <c r="J20" s="225"/>
      <c r="T20" s="247"/>
      <c r="AI20" s="269" t="s">
        <v>86</v>
      </c>
      <c r="AJ20" s="270" t="s">
        <v>103</v>
      </c>
      <c r="AK20" s="270"/>
      <c r="AL20" s="270"/>
      <c r="AM20" s="270"/>
      <c r="AN20" s="270"/>
      <c r="AO20" s="270"/>
      <c r="AP20" s="270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</row>
    <row r="21" spans="27:59" ht="17.25">
      <c r="AA21" s="95"/>
      <c r="AI21" s="96" t="s">
        <v>86</v>
      </c>
      <c r="AJ21" s="95" t="s">
        <v>104</v>
      </c>
      <c r="AK21" s="95"/>
      <c r="AL21" s="95"/>
      <c r="AM21" s="95"/>
      <c r="AN21" s="95"/>
      <c r="AO21" s="95"/>
      <c r="AP21" s="9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</row>
    <row r="22" spans="35:59" ht="17.25">
      <c r="AI22" s="94" t="s">
        <v>86</v>
      </c>
      <c r="AJ22" s="95" t="s">
        <v>105</v>
      </c>
      <c r="AK22" s="95"/>
      <c r="AL22" s="95"/>
      <c r="AM22" s="95"/>
      <c r="AN22" s="95"/>
      <c r="AO22" s="9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</row>
    <row r="23" spans="12:59" ht="17.25">
      <c r="L23" s="184" t="s">
        <v>106</v>
      </c>
      <c r="O23" s="228" t="s">
        <v>107</v>
      </c>
      <c r="P23" s="228"/>
      <c r="Q23" s="228"/>
      <c r="AL23" s="95"/>
      <c r="AM23" s="95"/>
      <c r="AN23" s="95"/>
      <c r="AO23" s="95"/>
      <c r="AP23" s="9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</row>
    <row r="24" spans="33:59" ht="17.25">
      <c r="AG24" s="9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</row>
    <row r="25" spans="6:59" ht="17.25">
      <c r="F25" s="50" t="s">
        <v>86</v>
      </c>
      <c r="G25" s="51" t="s">
        <v>108</v>
      </c>
      <c r="H25" s="51"/>
      <c r="I25" s="51"/>
      <c r="J25" s="50"/>
      <c r="K25" s="50"/>
      <c r="L25" s="229" t="s">
        <v>109</v>
      </c>
      <c r="M25" s="229"/>
      <c r="N25" s="229"/>
      <c r="O25" s="50"/>
      <c r="P25" s="50"/>
      <c r="Q25" s="50" t="s">
        <v>110</v>
      </c>
      <c r="R25" s="51" t="s">
        <v>111</v>
      </c>
      <c r="S25" s="51"/>
      <c r="V25" s="51" t="s">
        <v>112</v>
      </c>
      <c r="W25" s="50"/>
      <c r="X25" s="50"/>
      <c r="Y25" s="50"/>
      <c r="Z25" s="50"/>
      <c r="AB25" s="50" t="s">
        <v>86</v>
      </c>
      <c r="AC25" s="51" t="s">
        <v>113</v>
      </c>
      <c r="AD25" s="50"/>
      <c r="AE25" s="50"/>
      <c r="AF25" s="50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</row>
    <row r="26" spans="36:59" ht="17.25" customHeight="1">
      <c r="AJ26" s="272"/>
      <c r="AK26" s="272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</row>
    <row r="27" spans="6:35" ht="17.25" customHeight="1">
      <c r="F27" s="184" t="s">
        <v>86</v>
      </c>
      <c r="G27" s="184" t="s">
        <v>114</v>
      </c>
      <c r="H27" s="184"/>
      <c r="I27" s="184"/>
      <c r="J27" s="184"/>
      <c r="K27" s="184"/>
      <c r="L27" s="184"/>
      <c r="M27" s="184" t="s">
        <v>115</v>
      </c>
      <c r="Q27" s="184" t="s">
        <v>86</v>
      </c>
      <c r="R27" s="53" t="s">
        <v>116</v>
      </c>
      <c r="S27" s="53"/>
      <c r="T27" s="53"/>
      <c r="U27" s="53"/>
      <c r="AE27" s="95"/>
      <c r="AF27" s="95"/>
      <c r="AG27" s="95"/>
      <c r="AH27" s="95"/>
      <c r="AI27" s="95"/>
    </row>
    <row r="30" spans="35:36" ht="13.5" customHeight="1">
      <c r="AI30" s="96" t="s">
        <v>86</v>
      </c>
      <c r="AJ30" s="2" t="s">
        <v>117</v>
      </c>
    </row>
    <row r="31" spans="35:43" ht="13.5">
      <c r="AI31" s="269" t="s">
        <v>86</v>
      </c>
      <c r="AJ31" s="270" t="s">
        <v>118</v>
      </c>
      <c r="AK31" s="270"/>
      <c r="AL31" s="270"/>
      <c r="AM31" s="270"/>
      <c r="AN31" s="270"/>
      <c r="AO31" s="270"/>
      <c r="AP31" s="270"/>
      <c r="AQ31" s="270"/>
    </row>
    <row r="41" ht="13.5">
      <c r="Z41" s="95"/>
    </row>
    <row r="43" ht="13.5">
      <c r="Z43" s="95"/>
    </row>
    <row r="44" ht="13.5">
      <c r="Z44" s="95"/>
    </row>
    <row r="45" ht="13.5">
      <c r="Z45" s="95"/>
    </row>
    <row r="46" ht="13.5">
      <c r="Z46" s="95"/>
    </row>
    <row r="47" ht="13.5">
      <c r="Z47" s="95"/>
    </row>
    <row r="48" ht="13.5">
      <c r="Z48" s="95"/>
    </row>
    <row r="49" ht="13.5">
      <c r="Z49" s="95"/>
    </row>
    <row r="50" ht="13.5">
      <c r="Z50" s="95" t="s">
        <v>119</v>
      </c>
    </row>
  </sheetData>
  <sheetProtection/>
  <mergeCells count="73">
    <mergeCell ref="AD2:AH2"/>
    <mergeCell ref="E3:H3"/>
    <mergeCell ref="I4:K4"/>
    <mergeCell ref="L4:N4"/>
    <mergeCell ref="O4:Q4"/>
    <mergeCell ref="R4:T4"/>
    <mergeCell ref="U4:W4"/>
    <mergeCell ref="X4:Z4"/>
    <mergeCell ref="AA4:AC4"/>
    <mergeCell ref="AD4:AF4"/>
    <mergeCell ref="C5:H5"/>
    <mergeCell ref="I5:K5"/>
    <mergeCell ref="L5:N5"/>
    <mergeCell ref="O5:Q5"/>
    <mergeCell ref="R5:T5"/>
    <mergeCell ref="U5:W5"/>
    <mergeCell ref="X5:Z5"/>
    <mergeCell ref="AA5:AC5"/>
    <mergeCell ref="AD5:AF5"/>
    <mergeCell ref="C6:H6"/>
    <mergeCell ref="I6:K6"/>
    <mergeCell ref="L6:N6"/>
    <mergeCell ref="O6:Q6"/>
    <mergeCell ref="R6:T6"/>
    <mergeCell ref="U6:W6"/>
    <mergeCell ref="X6:Z6"/>
    <mergeCell ref="AA6:AC6"/>
    <mergeCell ref="AD6:AF6"/>
    <mergeCell ref="C7:H7"/>
    <mergeCell ref="I7:K7"/>
    <mergeCell ref="L7:N7"/>
    <mergeCell ref="O7:Q7"/>
    <mergeCell ref="R7:T7"/>
    <mergeCell ref="U7:W7"/>
    <mergeCell ref="X7:Z7"/>
    <mergeCell ref="AA7:AC7"/>
    <mergeCell ref="AD7:AF7"/>
    <mergeCell ref="C10:H10"/>
    <mergeCell ref="AJ11:AP11"/>
    <mergeCell ref="AJ12:AP12"/>
    <mergeCell ref="AJ16:AP16"/>
    <mergeCell ref="AJ20:AP20"/>
    <mergeCell ref="O23:Q23"/>
    <mergeCell ref="L25:N25"/>
    <mergeCell ref="R27:U27"/>
    <mergeCell ref="AJ31:AQ31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  <mergeCell ref="AE9:AE13"/>
    <mergeCell ref="AF9:AF13"/>
    <mergeCell ref="AG9:AG13"/>
    <mergeCell ref="AH9:AH13"/>
    <mergeCell ref="A1:AC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B1:AR75"/>
  <sheetViews>
    <sheetView zoomScale="80" zoomScaleNormal="80" workbookViewId="0" topLeftCell="B46">
      <selection activeCell="AI62" sqref="AI62"/>
    </sheetView>
  </sheetViews>
  <sheetFormatPr defaultColWidth="9.00390625" defaultRowHeight="13.5"/>
  <cols>
    <col min="1" max="1" width="5.50390625" style="120" customWidth="1"/>
    <col min="2" max="16" width="2.125" style="120" customWidth="1"/>
    <col min="17" max="17" width="3.25390625" style="120" customWidth="1"/>
    <col min="18" max="27" width="2.125" style="120" customWidth="1"/>
    <col min="28" max="33" width="2.75390625" style="120" customWidth="1"/>
    <col min="34" max="16384" width="9.00390625" style="120" customWidth="1"/>
  </cols>
  <sheetData>
    <row r="1" spans="3:33" s="120" customFormat="1" ht="23.25" customHeight="1">
      <c r="C1" s="121" t="s">
        <v>120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</row>
    <row r="2" spans="3:31" s="120" customFormat="1" ht="18.75"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AC2" s="162" t="s">
        <v>88</v>
      </c>
      <c r="AD2" s="162"/>
      <c r="AE2" s="162"/>
    </row>
    <row r="4" spans="2:16" s="120" customFormat="1" ht="13.5">
      <c r="B4" s="120" t="s">
        <v>121</v>
      </c>
      <c r="N4"/>
      <c r="P4"/>
    </row>
    <row r="5" spans="6:43" s="120" customFormat="1" ht="13.5">
      <c r="F5" s="123">
        <f>'リーグ１次'!I6</f>
        <v>44080</v>
      </c>
      <c r="G5" s="123"/>
      <c r="H5" s="123"/>
      <c r="I5" s="123"/>
      <c r="J5" s="123"/>
      <c r="K5" s="123"/>
      <c r="R5" s="150">
        <f>'リーグ１次'!I5</f>
        <v>1</v>
      </c>
      <c r="S5" s="151"/>
      <c r="T5" s="151"/>
      <c r="U5" s="151"/>
      <c r="V5" s="151"/>
      <c r="W5" s="151"/>
      <c r="X5" s="152" t="s">
        <v>51</v>
      </c>
      <c r="AB5" s="163">
        <f>'リーグ１次'!I7</f>
        <v>0.5625</v>
      </c>
      <c r="AC5" s="164"/>
      <c r="AD5" s="164"/>
      <c r="AE5" s="164"/>
      <c r="AJ5" s="173" t="s">
        <v>122</v>
      </c>
      <c r="AK5" s="174" t="s">
        <v>123</v>
      </c>
      <c r="AL5" s="174" t="s">
        <v>124</v>
      </c>
      <c r="AM5" s="174" t="s">
        <v>125</v>
      </c>
      <c r="AN5" s="174" t="s">
        <v>126</v>
      </c>
      <c r="AO5" s="174" t="s">
        <v>127</v>
      </c>
      <c r="AP5" s="174" t="s">
        <v>128</v>
      </c>
      <c r="AQ5" s="174" t="s">
        <v>129</v>
      </c>
    </row>
    <row r="6" spans="2:43" s="120" customFormat="1" ht="13.5">
      <c r="B6" s="124" t="s">
        <v>130</v>
      </c>
      <c r="C6" s="125"/>
      <c r="D6" s="125" t="s">
        <v>108</v>
      </c>
      <c r="E6" s="125"/>
      <c r="F6" s="125"/>
      <c r="G6" s="125"/>
      <c r="H6" s="125"/>
      <c r="I6" s="125" t="s">
        <v>131</v>
      </c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 t="s">
        <v>132</v>
      </c>
      <c r="AC6" s="125"/>
      <c r="AD6" s="125"/>
      <c r="AE6" s="125"/>
      <c r="AF6" s="125"/>
      <c r="AG6" s="175"/>
      <c r="AM6" s="176"/>
      <c r="AN6" s="176"/>
      <c r="AO6" s="176"/>
      <c r="AP6" s="176"/>
      <c r="AQ6" s="176"/>
    </row>
    <row r="7" spans="2:43" ht="13.5">
      <c r="B7" s="126">
        <v>1</v>
      </c>
      <c r="C7" s="127"/>
      <c r="D7" s="128">
        <f>AB5</f>
        <v>0.5625</v>
      </c>
      <c r="E7" s="129"/>
      <c r="F7" s="129"/>
      <c r="G7" s="129"/>
      <c r="H7" s="129"/>
      <c r="I7" s="140" t="str">
        <f>'予選リーグ組合せ'!D2</f>
        <v>桜ヶ丘ＦＣ</v>
      </c>
      <c r="J7" s="140"/>
      <c r="K7" s="140"/>
      <c r="L7" s="140"/>
      <c r="M7" s="140"/>
      <c r="N7" s="140"/>
      <c r="O7" s="141"/>
      <c r="P7" s="142"/>
      <c r="Q7" s="153">
        <v>0</v>
      </c>
      <c r="R7" s="284" t="s">
        <v>133</v>
      </c>
      <c r="S7" s="153">
        <v>1</v>
      </c>
      <c r="T7" s="142"/>
      <c r="U7" s="149" t="str">
        <f>'予選リーグ組合せ'!D4</f>
        <v>武儀</v>
      </c>
      <c r="V7" s="149"/>
      <c r="W7" s="149"/>
      <c r="X7" s="149"/>
      <c r="Y7" s="149"/>
      <c r="Z7" s="149"/>
      <c r="AA7" s="149"/>
      <c r="AB7" s="165" t="str">
        <f>'予選リーグ組合せ'!D3</f>
        <v>下有知</v>
      </c>
      <c r="AC7" s="166"/>
      <c r="AD7" s="166"/>
      <c r="AE7" s="166"/>
      <c r="AF7" s="166"/>
      <c r="AG7" s="177"/>
      <c r="AI7" s="120" t="str">
        <f>I7</f>
        <v>桜ヶ丘ＦＣ</v>
      </c>
      <c r="AJ7" s="176">
        <v>0</v>
      </c>
      <c r="AK7" s="176">
        <v>1</v>
      </c>
      <c r="AL7" s="176">
        <v>1</v>
      </c>
      <c r="AM7" s="176">
        <f>Q7+Q9</f>
        <v>0</v>
      </c>
      <c r="AN7" s="176">
        <f>S7+S9</f>
        <v>1</v>
      </c>
      <c r="AO7" s="176">
        <f>AM7-AN7</f>
        <v>-1</v>
      </c>
      <c r="AP7" s="176">
        <f>AJ7*3+AL7*1</f>
        <v>1</v>
      </c>
      <c r="AQ7" s="180">
        <v>2</v>
      </c>
    </row>
    <row r="8" spans="2:43" ht="13.5">
      <c r="B8" s="126">
        <v>2</v>
      </c>
      <c r="C8" s="127"/>
      <c r="D8" s="130">
        <f>D7+"０:６０"</f>
        <v>0.6041666666666666</v>
      </c>
      <c r="E8" s="127"/>
      <c r="F8" s="127"/>
      <c r="G8" s="127"/>
      <c r="H8" s="127"/>
      <c r="I8" s="143" t="str">
        <f>AB7</f>
        <v>下有知</v>
      </c>
      <c r="J8" s="143"/>
      <c r="K8" s="143"/>
      <c r="L8" s="143"/>
      <c r="M8" s="143"/>
      <c r="N8" s="143"/>
      <c r="O8" s="144"/>
      <c r="P8" s="145"/>
      <c r="Q8" s="154">
        <v>1</v>
      </c>
      <c r="R8" s="285" t="s">
        <v>133</v>
      </c>
      <c r="S8" s="154">
        <v>3</v>
      </c>
      <c r="T8" s="145"/>
      <c r="U8" s="155" t="str">
        <f>U7</f>
        <v>武儀</v>
      </c>
      <c r="V8" s="155"/>
      <c r="W8" s="155"/>
      <c r="X8" s="155"/>
      <c r="Y8" s="155"/>
      <c r="Z8" s="155"/>
      <c r="AA8" s="155"/>
      <c r="AB8" s="167" t="str">
        <f>I7</f>
        <v>桜ヶ丘ＦＣ</v>
      </c>
      <c r="AC8" s="168"/>
      <c r="AD8" s="168"/>
      <c r="AE8" s="168"/>
      <c r="AF8" s="168"/>
      <c r="AG8" s="178"/>
      <c r="AI8" s="120" t="str">
        <f>I8</f>
        <v>下有知</v>
      </c>
      <c r="AJ8" s="176">
        <v>0</v>
      </c>
      <c r="AK8" s="176">
        <v>1</v>
      </c>
      <c r="AL8" s="176">
        <v>1</v>
      </c>
      <c r="AM8" s="176">
        <f>Q8+S9</f>
        <v>1</v>
      </c>
      <c r="AN8" s="176">
        <f>S8+Q9</f>
        <v>3</v>
      </c>
      <c r="AO8" s="176">
        <f>AM8-AN8</f>
        <v>-2</v>
      </c>
      <c r="AP8" s="176">
        <f>AJ8*3+AL8*1</f>
        <v>1</v>
      </c>
      <c r="AQ8" s="180">
        <v>3</v>
      </c>
    </row>
    <row r="9" spans="2:43" ht="13.5">
      <c r="B9" s="131">
        <v>3</v>
      </c>
      <c r="C9" s="132"/>
      <c r="D9" s="133">
        <f>D8+"０：６０"</f>
        <v>0.6458333333333333</v>
      </c>
      <c r="E9" s="134"/>
      <c r="F9" s="134"/>
      <c r="G9" s="134"/>
      <c r="H9" s="134"/>
      <c r="I9" s="146" t="str">
        <f>I7</f>
        <v>桜ヶ丘ＦＣ</v>
      </c>
      <c r="J9" s="146"/>
      <c r="K9" s="146"/>
      <c r="L9" s="146"/>
      <c r="M9" s="146"/>
      <c r="N9" s="146"/>
      <c r="O9" s="147"/>
      <c r="P9" s="148"/>
      <c r="Q9" s="156">
        <v>0</v>
      </c>
      <c r="R9" s="286" t="s">
        <v>133</v>
      </c>
      <c r="S9" s="156">
        <v>0</v>
      </c>
      <c r="T9" s="148"/>
      <c r="U9" s="157" t="str">
        <f>AB7</f>
        <v>下有知</v>
      </c>
      <c r="V9" s="157"/>
      <c r="W9" s="157"/>
      <c r="X9" s="157"/>
      <c r="Y9" s="157"/>
      <c r="Z9" s="157"/>
      <c r="AA9" s="157"/>
      <c r="AB9" s="169" t="str">
        <f>U7</f>
        <v>武儀</v>
      </c>
      <c r="AC9" s="170"/>
      <c r="AD9" s="170"/>
      <c r="AE9" s="170"/>
      <c r="AF9" s="170"/>
      <c r="AG9" s="179"/>
      <c r="AI9" s="120" t="str">
        <f>U7</f>
        <v>武儀</v>
      </c>
      <c r="AJ9" s="176">
        <v>2</v>
      </c>
      <c r="AK9" s="176">
        <v>0</v>
      </c>
      <c r="AL9" s="176">
        <v>0</v>
      </c>
      <c r="AM9" s="176">
        <f>S7+S8</f>
        <v>4</v>
      </c>
      <c r="AN9" s="176">
        <f>Q7+Q8</f>
        <v>1</v>
      </c>
      <c r="AO9" s="176">
        <f>AM9-AN9</f>
        <v>3</v>
      </c>
      <c r="AP9" s="176">
        <f>AJ9*3+AL9*1</f>
        <v>6</v>
      </c>
      <c r="AQ9" s="180">
        <v>1</v>
      </c>
    </row>
    <row r="11" spans="2:16" ht="13.5">
      <c r="B11" s="120" t="s">
        <v>134</v>
      </c>
      <c r="N11"/>
      <c r="P11"/>
    </row>
    <row r="12" spans="6:43" s="120" customFormat="1" ht="13.5">
      <c r="F12" s="123">
        <f>'リーグ１次'!L6</f>
        <v>44080</v>
      </c>
      <c r="G12" s="123"/>
      <c r="H12" s="123"/>
      <c r="I12" s="123"/>
      <c r="J12" s="123"/>
      <c r="K12" s="123"/>
      <c r="R12" s="150" t="str">
        <f>'リーグ１次'!L5</f>
        <v>牧野</v>
      </c>
      <c r="S12" s="151"/>
      <c r="T12" s="151"/>
      <c r="U12" s="151"/>
      <c r="V12" s="151"/>
      <c r="W12" s="151"/>
      <c r="X12" s="152" t="s">
        <v>51</v>
      </c>
      <c r="AB12" s="163">
        <f>'リーグ１次'!L7</f>
        <v>0.5833333333333334</v>
      </c>
      <c r="AC12" s="164"/>
      <c r="AD12" s="164"/>
      <c r="AE12" s="164"/>
      <c r="AJ12" s="173" t="s">
        <v>122</v>
      </c>
      <c r="AK12" s="174" t="s">
        <v>123</v>
      </c>
      <c r="AL12" s="174" t="s">
        <v>124</v>
      </c>
      <c r="AM12" s="174" t="s">
        <v>125</v>
      </c>
      <c r="AN12" s="174" t="s">
        <v>126</v>
      </c>
      <c r="AO12" s="174" t="s">
        <v>127</v>
      </c>
      <c r="AP12" s="174" t="s">
        <v>128</v>
      </c>
      <c r="AQ12" s="174" t="s">
        <v>129</v>
      </c>
    </row>
    <row r="13" spans="2:43" ht="13.5">
      <c r="B13" s="124" t="s">
        <v>130</v>
      </c>
      <c r="C13" s="125"/>
      <c r="D13" s="125" t="s">
        <v>108</v>
      </c>
      <c r="E13" s="125"/>
      <c r="F13" s="125"/>
      <c r="G13" s="125"/>
      <c r="H13" s="125"/>
      <c r="I13" s="125" t="s">
        <v>131</v>
      </c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 t="s">
        <v>132</v>
      </c>
      <c r="AC13" s="125"/>
      <c r="AD13" s="125"/>
      <c r="AE13" s="125"/>
      <c r="AF13" s="125"/>
      <c r="AG13" s="175"/>
      <c r="AM13" s="176"/>
      <c r="AN13" s="176"/>
      <c r="AO13" s="176"/>
      <c r="AP13" s="176"/>
      <c r="AQ13" s="176"/>
    </row>
    <row r="14" spans="2:43" ht="13.5">
      <c r="B14" s="126">
        <v>1</v>
      </c>
      <c r="C14" s="127"/>
      <c r="D14" s="128">
        <f>AB12</f>
        <v>0.5833333333333334</v>
      </c>
      <c r="E14" s="129"/>
      <c r="F14" s="129"/>
      <c r="G14" s="129"/>
      <c r="H14" s="129"/>
      <c r="I14" s="140" t="str">
        <f>'予選リーグ組合せ'!D5</f>
        <v>金竜</v>
      </c>
      <c r="J14" s="140"/>
      <c r="K14" s="140"/>
      <c r="L14" s="140"/>
      <c r="M14" s="140"/>
      <c r="N14" s="140"/>
      <c r="O14" s="141"/>
      <c r="P14" s="142"/>
      <c r="Q14" s="153">
        <v>2</v>
      </c>
      <c r="R14" s="284" t="s">
        <v>133</v>
      </c>
      <c r="S14" s="153">
        <v>1</v>
      </c>
      <c r="T14" s="142"/>
      <c r="U14" s="149" t="str">
        <f>'予選リーグ組合せ'!D7</f>
        <v>コヴィーダ２</v>
      </c>
      <c r="V14" s="149"/>
      <c r="W14" s="149"/>
      <c r="X14" s="149"/>
      <c r="Y14" s="149"/>
      <c r="Z14" s="149"/>
      <c r="AA14" s="149"/>
      <c r="AB14" s="165" t="str">
        <f>'予選リーグ組合せ'!D6</f>
        <v>太田</v>
      </c>
      <c r="AC14" s="166"/>
      <c r="AD14" s="166"/>
      <c r="AE14" s="166"/>
      <c r="AF14" s="166"/>
      <c r="AG14" s="177"/>
      <c r="AI14" s="120" t="str">
        <f>I14</f>
        <v>金竜</v>
      </c>
      <c r="AJ14" s="176">
        <v>2</v>
      </c>
      <c r="AK14" s="176">
        <v>0</v>
      </c>
      <c r="AL14" s="176">
        <v>0</v>
      </c>
      <c r="AM14" s="176">
        <f>Q14+Q16</f>
        <v>7</v>
      </c>
      <c r="AN14" s="176">
        <f>S14+S16</f>
        <v>1</v>
      </c>
      <c r="AO14" s="176">
        <f>AM14-AN14</f>
        <v>6</v>
      </c>
      <c r="AP14" s="176">
        <f>AJ14*3+AL14*1</f>
        <v>6</v>
      </c>
      <c r="AQ14" s="180">
        <v>1</v>
      </c>
    </row>
    <row r="15" spans="2:43" ht="13.5">
      <c r="B15" s="126">
        <v>2</v>
      </c>
      <c r="C15" s="127"/>
      <c r="D15" s="130">
        <f>D14+"０:６０"</f>
        <v>0.625</v>
      </c>
      <c r="E15" s="127"/>
      <c r="F15" s="127"/>
      <c r="G15" s="127"/>
      <c r="H15" s="127"/>
      <c r="I15" s="143" t="str">
        <f>AB14</f>
        <v>太田</v>
      </c>
      <c r="J15" s="143"/>
      <c r="K15" s="143"/>
      <c r="L15" s="143"/>
      <c r="M15" s="143"/>
      <c r="N15" s="143"/>
      <c r="O15" s="144"/>
      <c r="P15" s="145"/>
      <c r="Q15" s="154">
        <v>0</v>
      </c>
      <c r="R15" s="285" t="s">
        <v>133</v>
      </c>
      <c r="S15" s="154">
        <v>4</v>
      </c>
      <c r="T15" s="145"/>
      <c r="U15" s="155" t="str">
        <f>U14</f>
        <v>コヴィーダ２</v>
      </c>
      <c r="V15" s="155"/>
      <c r="W15" s="155"/>
      <c r="X15" s="155"/>
      <c r="Y15" s="155"/>
      <c r="Z15" s="155"/>
      <c r="AA15" s="155"/>
      <c r="AB15" s="167" t="str">
        <f>I14</f>
        <v>金竜</v>
      </c>
      <c r="AC15" s="168"/>
      <c r="AD15" s="168"/>
      <c r="AE15" s="168"/>
      <c r="AF15" s="168"/>
      <c r="AG15" s="178"/>
      <c r="AI15" s="120" t="str">
        <f>I15</f>
        <v>太田</v>
      </c>
      <c r="AJ15" s="176">
        <v>0</v>
      </c>
      <c r="AK15" s="176">
        <v>2</v>
      </c>
      <c r="AL15" s="176">
        <v>0</v>
      </c>
      <c r="AM15" s="176">
        <f>Q15+S16</f>
        <v>0</v>
      </c>
      <c r="AN15" s="176">
        <f>S15+Q16</f>
        <v>9</v>
      </c>
      <c r="AO15" s="176">
        <f>AM15-AN15</f>
        <v>-9</v>
      </c>
      <c r="AP15" s="176">
        <f>AJ15*3+AL15*1</f>
        <v>0</v>
      </c>
      <c r="AQ15" s="180">
        <v>3</v>
      </c>
    </row>
    <row r="16" spans="2:43" ht="13.5">
      <c r="B16" s="131">
        <v>3</v>
      </c>
      <c r="C16" s="132"/>
      <c r="D16" s="133">
        <f>D15+"０：６０"</f>
        <v>0.6666666666666666</v>
      </c>
      <c r="E16" s="134"/>
      <c r="F16" s="134"/>
      <c r="G16" s="134"/>
      <c r="H16" s="134"/>
      <c r="I16" s="146" t="str">
        <f>I14</f>
        <v>金竜</v>
      </c>
      <c r="J16" s="146"/>
      <c r="K16" s="146"/>
      <c r="L16" s="146"/>
      <c r="M16" s="146"/>
      <c r="N16" s="146"/>
      <c r="O16" s="147"/>
      <c r="P16" s="148"/>
      <c r="Q16" s="156">
        <v>5</v>
      </c>
      <c r="R16" s="286" t="s">
        <v>133</v>
      </c>
      <c r="S16" s="156">
        <v>0</v>
      </c>
      <c r="T16" s="148"/>
      <c r="U16" s="157" t="str">
        <f>AB14</f>
        <v>太田</v>
      </c>
      <c r="V16" s="157"/>
      <c r="W16" s="157"/>
      <c r="X16" s="157"/>
      <c r="Y16" s="157"/>
      <c r="Z16" s="157"/>
      <c r="AA16" s="157"/>
      <c r="AB16" s="169" t="str">
        <f>U14</f>
        <v>コヴィーダ２</v>
      </c>
      <c r="AC16" s="170"/>
      <c r="AD16" s="170"/>
      <c r="AE16" s="170"/>
      <c r="AF16" s="170"/>
      <c r="AG16" s="179"/>
      <c r="AI16" s="120" t="str">
        <f>U14</f>
        <v>コヴィーダ２</v>
      </c>
      <c r="AJ16" s="176">
        <v>1</v>
      </c>
      <c r="AK16" s="176">
        <v>1</v>
      </c>
      <c r="AL16" s="176">
        <v>0</v>
      </c>
      <c r="AM16" s="176">
        <f>S14+S15</f>
        <v>5</v>
      </c>
      <c r="AN16" s="176">
        <f>Q14+Q15</f>
        <v>2</v>
      </c>
      <c r="AO16" s="176">
        <f>AM16-AN16</f>
        <v>3</v>
      </c>
      <c r="AP16" s="176">
        <f>AJ16*3+AL16*1</f>
        <v>3</v>
      </c>
      <c r="AQ16" s="180">
        <v>2</v>
      </c>
    </row>
    <row r="18" spans="2:16" ht="13.5">
      <c r="B18" s="120" t="s">
        <v>135</v>
      </c>
      <c r="N18"/>
      <c r="P18"/>
    </row>
    <row r="19" spans="2:43" s="120" customFormat="1" ht="13.5">
      <c r="B19" s="135"/>
      <c r="C19" s="135"/>
      <c r="D19" s="135"/>
      <c r="E19" s="135"/>
      <c r="F19" s="123">
        <f>'リーグ１次'!O6</f>
        <v>44080</v>
      </c>
      <c r="G19" s="123"/>
      <c r="H19" s="123"/>
      <c r="I19" s="123"/>
      <c r="J19" s="123"/>
      <c r="K19" s="123"/>
      <c r="L19" s="135"/>
      <c r="M19" s="135"/>
      <c r="N19" s="135"/>
      <c r="O19" s="135"/>
      <c r="P19" s="135"/>
      <c r="Q19" s="135"/>
      <c r="R19" s="150" t="str">
        <f>'リーグ１次'!O5</f>
        <v>片倉</v>
      </c>
      <c r="S19" s="151"/>
      <c r="T19" s="151"/>
      <c r="U19" s="151"/>
      <c r="V19" s="151"/>
      <c r="W19" s="151"/>
      <c r="X19" s="158" t="s">
        <v>51</v>
      </c>
      <c r="Y19" s="135"/>
      <c r="Z19" s="135"/>
      <c r="AA19" s="135"/>
      <c r="AB19" s="163">
        <f>'リーグ１次'!O7</f>
        <v>0.3958333333333333</v>
      </c>
      <c r="AC19" s="164"/>
      <c r="AD19" s="164"/>
      <c r="AE19" s="164"/>
      <c r="AF19" s="135"/>
      <c r="AG19" s="135"/>
      <c r="AJ19" s="173" t="s">
        <v>122</v>
      </c>
      <c r="AK19" s="174" t="s">
        <v>123</v>
      </c>
      <c r="AL19" s="174" t="s">
        <v>124</v>
      </c>
      <c r="AM19" s="174" t="s">
        <v>125</v>
      </c>
      <c r="AN19" s="174" t="s">
        <v>126</v>
      </c>
      <c r="AO19" s="174" t="s">
        <v>127</v>
      </c>
      <c r="AP19" s="174" t="s">
        <v>128</v>
      </c>
      <c r="AQ19" s="174" t="s">
        <v>129</v>
      </c>
    </row>
    <row r="20" spans="2:43" ht="13.5">
      <c r="B20" s="124" t="s">
        <v>130</v>
      </c>
      <c r="C20" s="125"/>
      <c r="D20" s="125" t="s">
        <v>108</v>
      </c>
      <c r="E20" s="125"/>
      <c r="F20" s="125"/>
      <c r="G20" s="125"/>
      <c r="H20" s="125"/>
      <c r="I20" s="125" t="s">
        <v>131</v>
      </c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 t="s">
        <v>132</v>
      </c>
      <c r="AC20" s="125"/>
      <c r="AD20" s="125"/>
      <c r="AE20" s="125"/>
      <c r="AF20" s="125"/>
      <c r="AG20" s="175"/>
      <c r="AM20" s="176"/>
      <c r="AN20" s="176"/>
      <c r="AO20" s="176"/>
      <c r="AP20" s="176"/>
      <c r="AQ20" s="176"/>
    </row>
    <row r="21" spans="2:43" ht="13.5">
      <c r="B21" s="126">
        <v>1</v>
      </c>
      <c r="C21" s="127"/>
      <c r="D21" s="128">
        <f>AB19</f>
        <v>0.3958333333333333</v>
      </c>
      <c r="E21" s="129"/>
      <c r="F21" s="129"/>
      <c r="G21" s="129"/>
      <c r="H21" s="129"/>
      <c r="I21" s="140" t="str">
        <f>'リーグ１次'!O9</f>
        <v>土田</v>
      </c>
      <c r="J21" s="140"/>
      <c r="K21" s="140"/>
      <c r="L21" s="140"/>
      <c r="M21" s="140"/>
      <c r="N21" s="140"/>
      <c r="O21" s="141"/>
      <c r="P21" s="142"/>
      <c r="Q21" s="153">
        <v>3</v>
      </c>
      <c r="R21" s="284" t="s">
        <v>133</v>
      </c>
      <c r="S21" s="153">
        <v>1</v>
      </c>
      <c r="T21" s="142"/>
      <c r="U21" s="149" t="str">
        <f>'リーグ１次'!Q9</f>
        <v>旭ヶ丘</v>
      </c>
      <c r="V21" s="149"/>
      <c r="W21" s="149"/>
      <c r="X21" s="149"/>
      <c r="Y21" s="149"/>
      <c r="Z21" s="149"/>
      <c r="AA21" s="149"/>
      <c r="AB21" s="165" t="str">
        <f>'リーグ１次'!P9</f>
        <v>瀬尻</v>
      </c>
      <c r="AC21" s="166"/>
      <c r="AD21" s="166"/>
      <c r="AE21" s="166"/>
      <c r="AF21" s="166"/>
      <c r="AG21" s="177"/>
      <c r="AI21" s="120" t="str">
        <f>I21</f>
        <v>土田</v>
      </c>
      <c r="AJ21" s="176">
        <v>2</v>
      </c>
      <c r="AK21" s="176">
        <v>0</v>
      </c>
      <c r="AL21" s="176">
        <v>0</v>
      </c>
      <c r="AM21" s="176">
        <f>Q21+Q23</f>
        <v>6</v>
      </c>
      <c r="AN21" s="176">
        <f>S21+S23</f>
        <v>2</v>
      </c>
      <c r="AO21" s="176">
        <f>AM21-AN21</f>
        <v>4</v>
      </c>
      <c r="AP21" s="176">
        <f>AJ21*3+AL21*1</f>
        <v>6</v>
      </c>
      <c r="AQ21" s="180">
        <v>1</v>
      </c>
    </row>
    <row r="22" spans="2:43" ht="13.5">
      <c r="B22" s="126">
        <v>2</v>
      </c>
      <c r="C22" s="127"/>
      <c r="D22" s="130">
        <f>D21+"０:６０"</f>
        <v>0.4375</v>
      </c>
      <c r="E22" s="127"/>
      <c r="F22" s="127"/>
      <c r="G22" s="127"/>
      <c r="H22" s="127"/>
      <c r="I22" s="143" t="str">
        <f>AB21</f>
        <v>瀬尻</v>
      </c>
      <c r="J22" s="143"/>
      <c r="K22" s="143"/>
      <c r="L22" s="143"/>
      <c r="M22" s="143"/>
      <c r="N22" s="143"/>
      <c r="O22" s="144"/>
      <c r="P22" s="145"/>
      <c r="Q22" s="154">
        <v>4</v>
      </c>
      <c r="R22" s="285" t="s">
        <v>133</v>
      </c>
      <c r="S22" s="154">
        <v>2</v>
      </c>
      <c r="T22" s="145"/>
      <c r="U22" s="155" t="str">
        <f>U21</f>
        <v>旭ヶ丘</v>
      </c>
      <c r="V22" s="155"/>
      <c r="W22" s="155"/>
      <c r="X22" s="155"/>
      <c r="Y22" s="155"/>
      <c r="Z22" s="155"/>
      <c r="AA22" s="155"/>
      <c r="AB22" s="167" t="str">
        <f>I21</f>
        <v>土田</v>
      </c>
      <c r="AC22" s="168"/>
      <c r="AD22" s="168"/>
      <c r="AE22" s="168"/>
      <c r="AF22" s="168"/>
      <c r="AG22" s="178"/>
      <c r="AI22" s="120" t="str">
        <f>I22</f>
        <v>瀬尻</v>
      </c>
      <c r="AJ22" s="176">
        <v>1</v>
      </c>
      <c r="AK22" s="176">
        <v>1</v>
      </c>
      <c r="AL22" s="176">
        <v>0</v>
      </c>
      <c r="AM22" s="176">
        <f>Q22+S23</f>
        <v>5</v>
      </c>
      <c r="AN22" s="176">
        <f>S22+Q23</f>
        <v>5</v>
      </c>
      <c r="AO22" s="176">
        <f>AM22-AN22</f>
        <v>0</v>
      </c>
      <c r="AP22" s="176">
        <f>AJ22*3+AL22*1</f>
        <v>3</v>
      </c>
      <c r="AQ22" s="180">
        <v>2</v>
      </c>
    </row>
    <row r="23" spans="2:43" ht="13.5">
      <c r="B23" s="131">
        <v>3</v>
      </c>
      <c r="C23" s="132"/>
      <c r="D23" s="133">
        <f>D22+"０：６０"</f>
        <v>0.4791666666666667</v>
      </c>
      <c r="E23" s="134"/>
      <c r="F23" s="134"/>
      <c r="G23" s="134"/>
      <c r="H23" s="134"/>
      <c r="I23" s="146" t="str">
        <f>I21</f>
        <v>土田</v>
      </c>
      <c r="J23" s="146"/>
      <c r="K23" s="146"/>
      <c r="L23" s="146"/>
      <c r="M23" s="146"/>
      <c r="N23" s="146"/>
      <c r="O23" s="147"/>
      <c r="P23" s="148"/>
      <c r="Q23" s="156">
        <v>3</v>
      </c>
      <c r="R23" s="286" t="s">
        <v>133</v>
      </c>
      <c r="S23" s="156">
        <v>1</v>
      </c>
      <c r="T23" s="148"/>
      <c r="U23" s="157" t="str">
        <f>AB21</f>
        <v>瀬尻</v>
      </c>
      <c r="V23" s="157"/>
      <c r="W23" s="157"/>
      <c r="X23" s="157"/>
      <c r="Y23" s="157"/>
      <c r="Z23" s="157"/>
      <c r="AA23" s="157"/>
      <c r="AB23" s="169" t="str">
        <f>U21</f>
        <v>旭ヶ丘</v>
      </c>
      <c r="AC23" s="170"/>
      <c r="AD23" s="170"/>
      <c r="AE23" s="170"/>
      <c r="AF23" s="170"/>
      <c r="AG23" s="179"/>
      <c r="AI23" s="120" t="str">
        <f>U21</f>
        <v>旭ヶ丘</v>
      </c>
      <c r="AJ23" s="176">
        <v>0</v>
      </c>
      <c r="AK23" s="176">
        <v>0</v>
      </c>
      <c r="AL23" s="176">
        <v>0</v>
      </c>
      <c r="AM23" s="176">
        <f>S21+S22</f>
        <v>3</v>
      </c>
      <c r="AN23" s="176">
        <f>Q21+Q22</f>
        <v>7</v>
      </c>
      <c r="AO23" s="176">
        <f>AM23-AN23</f>
        <v>-4</v>
      </c>
      <c r="AP23" s="176">
        <f>AJ23*3+AL23*1</f>
        <v>0</v>
      </c>
      <c r="AQ23" s="180">
        <v>3</v>
      </c>
    </row>
    <row r="25" spans="2:16" ht="13.5">
      <c r="B25" s="120" t="s">
        <v>136</v>
      </c>
      <c r="N25"/>
      <c r="P25"/>
    </row>
    <row r="26" spans="2:43" s="120" customFormat="1" ht="13.5">
      <c r="B26" s="135"/>
      <c r="C26" s="135"/>
      <c r="D26" s="135"/>
      <c r="E26" s="135"/>
      <c r="F26" s="123">
        <f>'リーグ１次'!R6</f>
        <v>44080</v>
      </c>
      <c r="G26" s="123"/>
      <c r="H26" s="123"/>
      <c r="I26" s="123"/>
      <c r="J26" s="123"/>
      <c r="K26" s="123"/>
      <c r="L26" s="135"/>
      <c r="M26" s="135"/>
      <c r="N26" s="135"/>
      <c r="O26" s="135"/>
      <c r="P26" s="135"/>
      <c r="Q26" s="135"/>
      <c r="R26" s="150" t="str">
        <f>'リーグ１次'!R5</f>
        <v>古今伝授</v>
      </c>
      <c r="S26" s="151"/>
      <c r="T26" s="151"/>
      <c r="U26" s="151"/>
      <c r="V26" s="151"/>
      <c r="W26" s="151"/>
      <c r="X26" s="158" t="s">
        <v>51</v>
      </c>
      <c r="Y26" s="135"/>
      <c r="Z26" s="135"/>
      <c r="AA26" s="135"/>
      <c r="AB26" s="163">
        <f>'リーグ１次'!R7</f>
        <v>0.375</v>
      </c>
      <c r="AC26" s="164"/>
      <c r="AD26" s="164"/>
      <c r="AE26" s="164"/>
      <c r="AF26" s="135"/>
      <c r="AG26" s="135"/>
      <c r="AJ26" s="173" t="s">
        <v>122</v>
      </c>
      <c r="AK26" s="174" t="s">
        <v>123</v>
      </c>
      <c r="AL26" s="174" t="s">
        <v>124</v>
      </c>
      <c r="AM26" s="174" t="s">
        <v>125</v>
      </c>
      <c r="AN26" s="174" t="s">
        <v>126</v>
      </c>
      <c r="AO26" s="174" t="s">
        <v>127</v>
      </c>
      <c r="AP26" s="174" t="s">
        <v>128</v>
      </c>
      <c r="AQ26" s="174" t="s">
        <v>129</v>
      </c>
    </row>
    <row r="27" spans="2:43" ht="13.5">
      <c r="B27" s="124" t="s">
        <v>130</v>
      </c>
      <c r="C27" s="125"/>
      <c r="D27" s="125" t="s">
        <v>108</v>
      </c>
      <c r="E27" s="125"/>
      <c r="F27" s="125"/>
      <c r="G27" s="125"/>
      <c r="H27" s="125"/>
      <c r="I27" s="125" t="s">
        <v>131</v>
      </c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 t="s">
        <v>132</v>
      </c>
      <c r="AC27" s="125"/>
      <c r="AD27" s="125"/>
      <c r="AE27" s="125"/>
      <c r="AF27" s="125"/>
      <c r="AG27" s="175"/>
      <c r="AM27" s="176"/>
      <c r="AN27" s="176"/>
      <c r="AO27" s="176"/>
      <c r="AP27" s="176"/>
      <c r="AQ27" s="176"/>
    </row>
    <row r="28" spans="2:43" ht="13.5">
      <c r="B28" s="126">
        <v>1</v>
      </c>
      <c r="C28" s="127"/>
      <c r="D28" s="128">
        <f>AB26</f>
        <v>0.375</v>
      </c>
      <c r="E28" s="129"/>
      <c r="F28" s="129"/>
      <c r="G28" s="129"/>
      <c r="H28" s="129"/>
      <c r="I28" s="140" t="str">
        <f>'予選リーグ組合せ'!D11</f>
        <v>大和</v>
      </c>
      <c r="J28" s="140"/>
      <c r="K28" s="140"/>
      <c r="L28" s="140"/>
      <c r="M28" s="140"/>
      <c r="N28" s="140"/>
      <c r="O28" s="141"/>
      <c r="P28" s="142"/>
      <c r="Q28" s="153">
        <v>9</v>
      </c>
      <c r="R28" s="284" t="s">
        <v>133</v>
      </c>
      <c r="S28" s="153">
        <v>0</v>
      </c>
      <c r="T28" s="142"/>
      <c r="U28" s="149" t="str">
        <f>'予選リーグ組合せ'!D13</f>
        <v>中部</v>
      </c>
      <c r="V28" s="149"/>
      <c r="W28" s="149"/>
      <c r="X28" s="149"/>
      <c r="Y28" s="149"/>
      <c r="Z28" s="149"/>
      <c r="AA28" s="149"/>
      <c r="AB28" s="165" t="str">
        <f>'予選リーグ組合せ'!D12</f>
        <v>加茂野</v>
      </c>
      <c r="AC28" s="166"/>
      <c r="AD28" s="166"/>
      <c r="AE28" s="166"/>
      <c r="AF28" s="166"/>
      <c r="AG28" s="177"/>
      <c r="AI28" s="120" t="str">
        <f>I28</f>
        <v>大和</v>
      </c>
      <c r="AJ28" s="176">
        <v>2</v>
      </c>
      <c r="AK28" s="176">
        <v>0</v>
      </c>
      <c r="AL28" s="176">
        <v>0</v>
      </c>
      <c r="AM28" s="176">
        <f>Q28+Q30</f>
        <v>21</v>
      </c>
      <c r="AN28" s="176">
        <f>S28+S30</f>
        <v>0</v>
      </c>
      <c r="AO28" s="176">
        <f>AM28-AN28</f>
        <v>21</v>
      </c>
      <c r="AP28" s="176">
        <f>AJ28*3+AL28*1</f>
        <v>6</v>
      </c>
      <c r="AQ28" s="180">
        <v>1</v>
      </c>
    </row>
    <row r="29" spans="2:43" ht="13.5">
      <c r="B29" s="126">
        <v>2</v>
      </c>
      <c r="C29" s="127"/>
      <c r="D29" s="130">
        <f>D28+"０:６０"</f>
        <v>0.4166666666666667</v>
      </c>
      <c r="E29" s="127"/>
      <c r="F29" s="127"/>
      <c r="G29" s="127"/>
      <c r="H29" s="127"/>
      <c r="I29" s="143" t="str">
        <f>AB28</f>
        <v>加茂野</v>
      </c>
      <c r="J29" s="143"/>
      <c r="K29" s="143"/>
      <c r="L29" s="143"/>
      <c r="M29" s="143"/>
      <c r="N29" s="143"/>
      <c r="O29" s="144"/>
      <c r="P29" s="145"/>
      <c r="Q29" s="154">
        <v>0</v>
      </c>
      <c r="R29" s="285" t="s">
        <v>133</v>
      </c>
      <c r="S29" s="154">
        <v>8</v>
      </c>
      <c r="T29" s="145"/>
      <c r="U29" s="155" t="str">
        <f>U28</f>
        <v>中部</v>
      </c>
      <c r="V29" s="155"/>
      <c r="W29" s="155"/>
      <c r="X29" s="155"/>
      <c r="Y29" s="155"/>
      <c r="Z29" s="155"/>
      <c r="AA29" s="155"/>
      <c r="AB29" s="167" t="str">
        <f>I28</f>
        <v>大和</v>
      </c>
      <c r="AC29" s="168"/>
      <c r="AD29" s="168"/>
      <c r="AE29" s="168"/>
      <c r="AF29" s="168"/>
      <c r="AG29" s="178"/>
      <c r="AI29" s="120" t="str">
        <f>I29</f>
        <v>加茂野</v>
      </c>
      <c r="AJ29" s="176">
        <v>0</v>
      </c>
      <c r="AK29" s="176">
        <v>2</v>
      </c>
      <c r="AL29" s="176">
        <v>0</v>
      </c>
      <c r="AM29" s="176">
        <f>Q29+S30</f>
        <v>0</v>
      </c>
      <c r="AN29" s="176">
        <f>S29+Q30</f>
        <v>20</v>
      </c>
      <c r="AO29" s="176">
        <f>AM29-AN29</f>
        <v>-20</v>
      </c>
      <c r="AP29" s="176">
        <f>AJ29*3+AL29*1</f>
        <v>0</v>
      </c>
      <c r="AQ29" s="180">
        <v>2</v>
      </c>
    </row>
    <row r="30" spans="2:43" ht="13.5">
      <c r="B30" s="131">
        <v>3</v>
      </c>
      <c r="C30" s="132"/>
      <c r="D30" s="133">
        <f>D29+"０：６０"</f>
        <v>0.45833333333333337</v>
      </c>
      <c r="E30" s="134"/>
      <c r="F30" s="134"/>
      <c r="G30" s="134"/>
      <c r="H30" s="134"/>
      <c r="I30" s="146" t="str">
        <f>I28</f>
        <v>大和</v>
      </c>
      <c r="J30" s="146"/>
      <c r="K30" s="146"/>
      <c r="L30" s="146"/>
      <c r="M30" s="146"/>
      <c r="N30" s="146"/>
      <c r="O30" s="147"/>
      <c r="P30" s="148"/>
      <c r="Q30" s="156">
        <v>12</v>
      </c>
      <c r="R30" s="286" t="s">
        <v>133</v>
      </c>
      <c r="S30" s="156">
        <v>0</v>
      </c>
      <c r="T30" s="148"/>
      <c r="U30" s="157" t="str">
        <f>AB28</f>
        <v>加茂野</v>
      </c>
      <c r="V30" s="157"/>
      <c r="W30" s="157"/>
      <c r="X30" s="157"/>
      <c r="Y30" s="157"/>
      <c r="Z30" s="157"/>
      <c r="AA30" s="157"/>
      <c r="AB30" s="169" t="str">
        <f>U28</f>
        <v>中部</v>
      </c>
      <c r="AC30" s="170"/>
      <c r="AD30" s="170"/>
      <c r="AE30" s="170"/>
      <c r="AF30" s="170"/>
      <c r="AG30" s="179"/>
      <c r="AI30" s="120" t="str">
        <f>U28</f>
        <v>中部</v>
      </c>
      <c r="AJ30" s="176">
        <v>1</v>
      </c>
      <c r="AK30" s="176">
        <v>1</v>
      </c>
      <c r="AL30" s="176">
        <v>0</v>
      </c>
      <c r="AM30" s="176">
        <f>S28+S29</f>
        <v>8</v>
      </c>
      <c r="AN30" s="176">
        <f>Q28+Q29</f>
        <v>9</v>
      </c>
      <c r="AO30" s="176">
        <f>AM30-AN30</f>
        <v>-1</v>
      </c>
      <c r="AP30" s="176">
        <f>AJ30*3+AL30*1</f>
        <v>3</v>
      </c>
      <c r="AQ30" s="180">
        <v>3</v>
      </c>
    </row>
    <row r="32" spans="2:16" ht="13.5">
      <c r="B32" s="120" t="s">
        <v>137</v>
      </c>
      <c r="N32"/>
      <c r="P32"/>
    </row>
    <row r="33" spans="2:43" s="120" customFormat="1" ht="13.5">
      <c r="B33" s="135"/>
      <c r="C33" s="135"/>
      <c r="D33" s="135"/>
      <c r="E33" s="135"/>
      <c r="F33" s="123">
        <f>'リーグ１次'!U6</f>
        <v>44080</v>
      </c>
      <c r="G33" s="123"/>
      <c r="H33" s="123"/>
      <c r="I33" s="123"/>
      <c r="J33" s="123"/>
      <c r="K33" s="123"/>
      <c r="L33" s="135"/>
      <c r="M33" s="135"/>
      <c r="N33" s="135"/>
      <c r="O33" s="135"/>
      <c r="P33" s="135"/>
      <c r="Q33" s="135"/>
      <c r="R33" s="150" t="str">
        <f>'リーグ１次'!U5</f>
        <v>南帷子小</v>
      </c>
      <c r="S33" s="151"/>
      <c r="T33" s="151"/>
      <c r="U33" s="151"/>
      <c r="V33" s="151"/>
      <c r="W33" s="151"/>
      <c r="X33" s="158" t="s">
        <v>51</v>
      </c>
      <c r="Y33" s="135"/>
      <c r="Z33" s="135"/>
      <c r="AA33" s="135"/>
      <c r="AB33" s="163">
        <f>'リーグ１次'!U7</f>
        <v>0.5625</v>
      </c>
      <c r="AC33" s="164"/>
      <c r="AD33" s="164"/>
      <c r="AE33" s="164"/>
      <c r="AF33" s="135"/>
      <c r="AG33" s="135"/>
      <c r="AJ33" s="173" t="s">
        <v>122</v>
      </c>
      <c r="AK33" s="174" t="s">
        <v>123</v>
      </c>
      <c r="AL33" s="174" t="s">
        <v>124</v>
      </c>
      <c r="AM33" s="174" t="s">
        <v>125</v>
      </c>
      <c r="AN33" s="174" t="s">
        <v>126</v>
      </c>
      <c r="AO33" s="174" t="s">
        <v>127</v>
      </c>
      <c r="AP33" s="174" t="s">
        <v>128</v>
      </c>
      <c r="AQ33" s="174" t="s">
        <v>129</v>
      </c>
    </row>
    <row r="34" spans="2:43" ht="13.5">
      <c r="B34" s="124" t="s">
        <v>130</v>
      </c>
      <c r="C34" s="125"/>
      <c r="D34" s="125" t="s">
        <v>108</v>
      </c>
      <c r="E34" s="125"/>
      <c r="F34" s="125"/>
      <c r="G34" s="125"/>
      <c r="H34" s="125"/>
      <c r="I34" s="125" t="s">
        <v>131</v>
      </c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 t="s">
        <v>132</v>
      </c>
      <c r="AC34" s="125"/>
      <c r="AD34" s="125"/>
      <c r="AE34" s="125"/>
      <c r="AF34" s="125"/>
      <c r="AG34" s="175"/>
      <c r="AM34" s="176"/>
      <c r="AN34" s="176"/>
      <c r="AO34" s="176"/>
      <c r="AP34" s="176"/>
      <c r="AQ34" s="176"/>
    </row>
    <row r="35" spans="2:43" ht="13.5">
      <c r="B35" s="126">
        <v>1</v>
      </c>
      <c r="C35" s="127"/>
      <c r="D35" s="128">
        <f>AB33</f>
        <v>0.5625</v>
      </c>
      <c r="E35" s="129"/>
      <c r="F35" s="129"/>
      <c r="G35" s="129"/>
      <c r="H35" s="129"/>
      <c r="I35" s="140" t="str">
        <f>'リーグ１次'!U9</f>
        <v>西可児</v>
      </c>
      <c r="J35" s="140"/>
      <c r="K35" s="140"/>
      <c r="L35" s="140"/>
      <c r="M35" s="140"/>
      <c r="N35" s="140"/>
      <c r="O35" s="141"/>
      <c r="P35" s="142"/>
      <c r="Q35" s="153">
        <v>0</v>
      </c>
      <c r="R35" s="284" t="s">
        <v>133</v>
      </c>
      <c r="S35" s="153">
        <v>4</v>
      </c>
      <c r="T35" s="142"/>
      <c r="U35" s="149" t="str">
        <f>'リーグ１次'!W9</f>
        <v>山手</v>
      </c>
      <c r="V35" s="149"/>
      <c r="W35" s="149"/>
      <c r="X35" s="149"/>
      <c r="Y35" s="149"/>
      <c r="Z35" s="149"/>
      <c r="AA35" s="149"/>
      <c r="AB35" s="165" t="str">
        <f>'リーグ１次'!V9</f>
        <v>白鳥</v>
      </c>
      <c r="AC35" s="166"/>
      <c r="AD35" s="166"/>
      <c r="AE35" s="166"/>
      <c r="AF35" s="166"/>
      <c r="AG35" s="177"/>
      <c r="AI35" s="120" t="str">
        <f>I35</f>
        <v>西可児</v>
      </c>
      <c r="AJ35" s="176">
        <v>1</v>
      </c>
      <c r="AK35" s="176">
        <v>1</v>
      </c>
      <c r="AL35" s="176">
        <v>0</v>
      </c>
      <c r="AM35" s="176">
        <f>Q35+Q37</f>
        <v>5</v>
      </c>
      <c r="AN35" s="176">
        <f>S35+S37</f>
        <v>4</v>
      </c>
      <c r="AO35" s="176">
        <f>AM35-AN35</f>
        <v>1</v>
      </c>
      <c r="AP35" s="176">
        <f>AJ35*3+AL35*1</f>
        <v>3</v>
      </c>
      <c r="AQ35" s="180">
        <v>2</v>
      </c>
    </row>
    <row r="36" spans="2:43" ht="13.5">
      <c r="B36" s="126">
        <v>2</v>
      </c>
      <c r="C36" s="127"/>
      <c r="D36" s="130">
        <f>D35+"０:６０"</f>
        <v>0.6041666666666666</v>
      </c>
      <c r="E36" s="127"/>
      <c r="F36" s="127"/>
      <c r="G36" s="127"/>
      <c r="H36" s="127"/>
      <c r="I36" s="143" t="str">
        <f>AB35</f>
        <v>白鳥</v>
      </c>
      <c r="J36" s="143"/>
      <c r="K36" s="143"/>
      <c r="L36" s="143"/>
      <c r="M36" s="143"/>
      <c r="N36" s="143"/>
      <c r="O36" s="144"/>
      <c r="P36" s="145"/>
      <c r="Q36" s="154">
        <v>0</v>
      </c>
      <c r="R36" s="285" t="s">
        <v>133</v>
      </c>
      <c r="S36" s="154">
        <v>5</v>
      </c>
      <c r="T36" s="145"/>
      <c r="U36" s="155" t="str">
        <f>U35</f>
        <v>山手</v>
      </c>
      <c r="V36" s="155"/>
      <c r="W36" s="155"/>
      <c r="X36" s="155"/>
      <c r="Y36" s="155"/>
      <c r="Z36" s="155"/>
      <c r="AA36" s="155"/>
      <c r="AB36" s="167" t="str">
        <f>I35</f>
        <v>西可児</v>
      </c>
      <c r="AC36" s="168"/>
      <c r="AD36" s="168"/>
      <c r="AE36" s="168"/>
      <c r="AF36" s="168"/>
      <c r="AG36" s="178"/>
      <c r="AI36" s="120" t="str">
        <f>I36</f>
        <v>白鳥</v>
      </c>
      <c r="AJ36" s="176">
        <v>0</v>
      </c>
      <c r="AK36" s="176">
        <v>2</v>
      </c>
      <c r="AL36" s="176">
        <v>0</v>
      </c>
      <c r="AM36" s="176">
        <f>Q36+S37</f>
        <v>0</v>
      </c>
      <c r="AN36" s="176">
        <f>S36+Q37</f>
        <v>10</v>
      </c>
      <c r="AO36" s="176">
        <f>AM36-AN36</f>
        <v>-10</v>
      </c>
      <c r="AP36" s="176">
        <f>AJ36*3+AL36*1</f>
        <v>0</v>
      </c>
      <c r="AQ36" s="180">
        <v>3</v>
      </c>
    </row>
    <row r="37" spans="2:43" ht="13.5">
      <c r="B37" s="131">
        <v>3</v>
      </c>
      <c r="C37" s="132"/>
      <c r="D37" s="133">
        <f>D36+"０：６０"</f>
        <v>0.6458333333333333</v>
      </c>
      <c r="E37" s="134"/>
      <c r="F37" s="134"/>
      <c r="G37" s="134"/>
      <c r="H37" s="134"/>
      <c r="I37" s="146" t="str">
        <f>I35</f>
        <v>西可児</v>
      </c>
      <c r="J37" s="146"/>
      <c r="K37" s="146"/>
      <c r="L37" s="146"/>
      <c r="M37" s="146"/>
      <c r="N37" s="146"/>
      <c r="O37" s="147"/>
      <c r="P37" s="148"/>
      <c r="Q37" s="156">
        <v>5</v>
      </c>
      <c r="R37" s="286" t="s">
        <v>133</v>
      </c>
      <c r="S37" s="156">
        <v>0</v>
      </c>
      <c r="T37" s="148"/>
      <c r="U37" s="157" t="str">
        <f>AB35</f>
        <v>白鳥</v>
      </c>
      <c r="V37" s="157"/>
      <c r="W37" s="157"/>
      <c r="X37" s="157"/>
      <c r="Y37" s="157"/>
      <c r="Z37" s="157"/>
      <c r="AA37" s="157"/>
      <c r="AB37" s="169" t="str">
        <f>U35</f>
        <v>山手</v>
      </c>
      <c r="AC37" s="170"/>
      <c r="AD37" s="170"/>
      <c r="AE37" s="170"/>
      <c r="AF37" s="170"/>
      <c r="AG37" s="179"/>
      <c r="AI37" s="120" t="str">
        <f>U35</f>
        <v>山手</v>
      </c>
      <c r="AJ37" s="176">
        <v>2</v>
      </c>
      <c r="AK37" s="176">
        <v>0</v>
      </c>
      <c r="AL37" s="176">
        <v>0</v>
      </c>
      <c r="AM37" s="176">
        <f>S35+S36</f>
        <v>9</v>
      </c>
      <c r="AN37" s="176">
        <f>Q35+Q36</f>
        <v>0</v>
      </c>
      <c r="AO37" s="176">
        <f>AM37-AN37</f>
        <v>9</v>
      </c>
      <c r="AP37" s="176">
        <f>AJ37*3+AL37*1</f>
        <v>6</v>
      </c>
      <c r="AQ37" s="180">
        <v>1</v>
      </c>
    </row>
    <row r="38" spans="20:28" ht="13.5">
      <c r="T38" s="159" t="s">
        <v>138</v>
      </c>
      <c r="U38" s="159"/>
      <c r="V38" s="159"/>
      <c r="W38" s="159"/>
      <c r="X38" s="159"/>
      <c r="Y38" s="159"/>
      <c r="Z38" s="159"/>
      <c r="AA38" s="159"/>
      <c r="AB38" s="159"/>
    </row>
    <row r="39" spans="2:16" ht="13.5">
      <c r="B39" s="120" t="s">
        <v>139</v>
      </c>
      <c r="N39"/>
      <c r="P39"/>
    </row>
    <row r="40" spans="2:43" s="120" customFormat="1" ht="13.5">
      <c r="B40" s="135"/>
      <c r="C40" s="135"/>
      <c r="D40" s="135"/>
      <c r="E40" s="135"/>
      <c r="F40" s="123">
        <f>'リーグ１次'!X6</f>
        <v>44080</v>
      </c>
      <c r="G40" s="123"/>
      <c r="H40" s="123"/>
      <c r="I40" s="123"/>
      <c r="J40" s="123"/>
      <c r="K40" s="123"/>
      <c r="L40" s="135"/>
      <c r="M40" s="135"/>
      <c r="N40" s="135"/>
      <c r="O40" s="135"/>
      <c r="P40" s="135"/>
      <c r="Q40" s="135"/>
      <c r="R40" s="150" t="str">
        <f>'リーグ１次'!X5</f>
        <v>牧野</v>
      </c>
      <c r="S40" s="151"/>
      <c r="T40" s="151"/>
      <c r="U40" s="151"/>
      <c r="V40" s="151"/>
      <c r="W40" s="151"/>
      <c r="X40" s="158" t="s">
        <v>51</v>
      </c>
      <c r="Y40" s="135"/>
      <c r="Z40" s="135"/>
      <c r="AA40" s="135"/>
      <c r="AB40" s="163">
        <f>'リーグ１次'!X7</f>
        <v>0.375</v>
      </c>
      <c r="AC40" s="164"/>
      <c r="AD40" s="164"/>
      <c r="AE40" s="164"/>
      <c r="AF40" s="135"/>
      <c r="AG40" s="135"/>
      <c r="AJ40" s="173" t="s">
        <v>122</v>
      </c>
      <c r="AK40" s="174" t="s">
        <v>123</v>
      </c>
      <c r="AL40" s="174" t="s">
        <v>124</v>
      </c>
      <c r="AM40" s="174" t="s">
        <v>125</v>
      </c>
      <c r="AN40" s="174" t="s">
        <v>126</v>
      </c>
      <c r="AO40" s="174" t="s">
        <v>127</v>
      </c>
      <c r="AP40" s="174" t="s">
        <v>128</v>
      </c>
      <c r="AQ40" s="174" t="s">
        <v>129</v>
      </c>
    </row>
    <row r="41" spans="2:42" ht="13.5">
      <c r="B41" s="124" t="s">
        <v>130</v>
      </c>
      <c r="C41" s="125"/>
      <c r="D41" s="125" t="s">
        <v>108</v>
      </c>
      <c r="E41" s="125"/>
      <c r="F41" s="125"/>
      <c r="G41" s="125"/>
      <c r="H41" s="125"/>
      <c r="I41" s="125" t="s">
        <v>131</v>
      </c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 t="s">
        <v>132</v>
      </c>
      <c r="AC41" s="125"/>
      <c r="AD41" s="125"/>
      <c r="AE41" s="125"/>
      <c r="AF41" s="125"/>
      <c r="AG41" s="175"/>
      <c r="AM41" s="176"/>
      <c r="AN41" s="176"/>
      <c r="AO41" s="176"/>
      <c r="AP41" s="176"/>
    </row>
    <row r="42" spans="2:43" ht="13.5">
      <c r="B42" s="126">
        <v>1</v>
      </c>
      <c r="C42" s="127"/>
      <c r="D42" s="128">
        <f>AB40</f>
        <v>0.375</v>
      </c>
      <c r="E42" s="129"/>
      <c r="F42" s="129"/>
      <c r="G42" s="129"/>
      <c r="H42" s="129"/>
      <c r="I42" s="140" t="str">
        <f>'リーグ１次'!X9</f>
        <v>コヴィーダ１</v>
      </c>
      <c r="J42" s="140"/>
      <c r="K42" s="140"/>
      <c r="L42" s="140"/>
      <c r="M42" s="140"/>
      <c r="N42" s="140"/>
      <c r="O42" s="141"/>
      <c r="P42" s="142"/>
      <c r="Q42" s="153">
        <v>5</v>
      </c>
      <c r="R42" s="284" t="s">
        <v>133</v>
      </c>
      <c r="S42" s="153">
        <v>1</v>
      </c>
      <c r="T42" s="142"/>
      <c r="U42" s="149" t="str">
        <f>'リーグ１次'!Z9</f>
        <v>安桜</v>
      </c>
      <c r="V42" s="149"/>
      <c r="W42" s="149"/>
      <c r="X42" s="149"/>
      <c r="Y42" s="149"/>
      <c r="Z42" s="149"/>
      <c r="AA42" s="149"/>
      <c r="AB42" s="165" t="str">
        <f>'リーグ１次'!Y9</f>
        <v>武芸川</v>
      </c>
      <c r="AC42" s="166"/>
      <c r="AD42" s="166"/>
      <c r="AE42" s="166"/>
      <c r="AF42" s="166"/>
      <c r="AG42" s="177"/>
      <c r="AI42" s="120" t="str">
        <f>I42</f>
        <v>コヴィーダ１</v>
      </c>
      <c r="AJ42" s="176">
        <v>2</v>
      </c>
      <c r="AK42" s="176">
        <v>0</v>
      </c>
      <c r="AL42" s="176">
        <v>0</v>
      </c>
      <c r="AM42" s="176">
        <f>Q42+Q44</f>
        <v>6</v>
      </c>
      <c r="AN42" s="176">
        <f>S42+S44</f>
        <v>1</v>
      </c>
      <c r="AO42" s="176">
        <f>AM42-AN42</f>
        <v>5</v>
      </c>
      <c r="AP42" s="176">
        <f>AJ42*3+AL42*1</f>
        <v>6</v>
      </c>
      <c r="AQ42" s="180">
        <v>1</v>
      </c>
    </row>
    <row r="43" spans="2:43" ht="13.5">
      <c r="B43" s="126">
        <v>2</v>
      </c>
      <c r="C43" s="127"/>
      <c r="D43" s="130">
        <f>D42+"1:20"</f>
        <v>0.4305555555555556</v>
      </c>
      <c r="E43" s="127"/>
      <c r="F43" s="127"/>
      <c r="G43" s="127"/>
      <c r="H43" s="127"/>
      <c r="I43" s="143" t="str">
        <f>AB42</f>
        <v>武芸川</v>
      </c>
      <c r="J43" s="143"/>
      <c r="K43" s="143"/>
      <c r="L43" s="143"/>
      <c r="M43" s="143"/>
      <c r="N43" s="143"/>
      <c r="O43" s="144"/>
      <c r="P43" s="145"/>
      <c r="Q43" s="154">
        <v>7</v>
      </c>
      <c r="R43" s="285" t="s">
        <v>133</v>
      </c>
      <c r="S43" s="154">
        <v>0</v>
      </c>
      <c r="T43" s="145"/>
      <c r="U43" s="155" t="str">
        <f>U42</f>
        <v>安桜</v>
      </c>
      <c r="V43" s="155"/>
      <c r="W43" s="155"/>
      <c r="X43" s="155"/>
      <c r="Y43" s="155"/>
      <c r="Z43" s="155"/>
      <c r="AA43" s="155"/>
      <c r="AB43" s="167" t="str">
        <f>I42</f>
        <v>コヴィーダ１</v>
      </c>
      <c r="AC43" s="168"/>
      <c r="AD43" s="168"/>
      <c r="AE43" s="168"/>
      <c r="AF43" s="168"/>
      <c r="AG43" s="178"/>
      <c r="AI43" s="120" t="str">
        <f>I43</f>
        <v>武芸川</v>
      </c>
      <c r="AJ43" s="176">
        <v>1</v>
      </c>
      <c r="AK43" s="176">
        <v>1</v>
      </c>
      <c r="AL43" s="176">
        <v>0</v>
      </c>
      <c r="AM43" s="176">
        <f>Q43+S44</f>
        <v>7</v>
      </c>
      <c r="AN43" s="176">
        <f>S43+Q44</f>
        <v>1</v>
      </c>
      <c r="AO43" s="176">
        <f>AM43-AN43</f>
        <v>6</v>
      </c>
      <c r="AP43" s="176">
        <f>AJ43*3+AL43*1</f>
        <v>3</v>
      </c>
      <c r="AQ43" s="180">
        <v>2</v>
      </c>
    </row>
    <row r="44" spans="2:43" ht="13.5">
      <c r="B44" s="131">
        <v>3</v>
      </c>
      <c r="C44" s="132"/>
      <c r="D44" s="133">
        <f>D43+"１：２０"</f>
        <v>0.48611111111111116</v>
      </c>
      <c r="E44" s="134"/>
      <c r="F44" s="134"/>
      <c r="G44" s="134"/>
      <c r="H44" s="134"/>
      <c r="I44" s="146" t="str">
        <f>I42</f>
        <v>コヴィーダ１</v>
      </c>
      <c r="J44" s="146"/>
      <c r="K44" s="146"/>
      <c r="L44" s="146"/>
      <c r="M44" s="146"/>
      <c r="N44" s="146"/>
      <c r="O44" s="147"/>
      <c r="P44" s="148"/>
      <c r="Q44" s="156">
        <v>1</v>
      </c>
      <c r="R44" s="286" t="s">
        <v>133</v>
      </c>
      <c r="S44" s="156">
        <v>0</v>
      </c>
      <c r="T44" s="148"/>
      <c r="U44" s="157" t="str">
        <f>AB42</f>
        <v>武芸川</v>
      </c>
      <c r="V44" s="157"/>
      <c r="W44" s="157"/>
      <c r="X44" s="157"/>
      <c r="Y44" s="157"/>
      <c r="Z44" s="157"/>
      <c r="AA44" s="157"/>
      <c r="AB44" s="169" t="str">
        <f>U42</f>
        <v>安桜</v>
      </c>
      <c r="AC44" s="170"/>
      <c r="AD44" s="170"/>
      <c r="AE44" s="170"/>
      <c r="AF44" s="170"/>
      <c r="AG44" s="179"/>
      <c r="AI44" s="120" t="str">
        <f>U42</f>
        <v>安桜</v>
      </c>
      <c r="AJ44" s="176">
        <v>0</v>
      </c>
      <c r="AK44" s="176">
        <v>2</v>
      </c>
      <c r="AL44" s="176">
        <v>0</v>
      </c>
      <c r="AM44" s="176">
        <f>S42+S43</f>
        <v>1</v>
      </c>
      <c r="AN44" s="176">
        <f>Q42+Q43</f>
        <v>12</v>
      </c>
      <c r="AO44" s="176">
        <f>AM44-AN44</f>
        <v>-11</v>
      </c>
      <c r="AP44" s="176">
        <f>AJ44*3+AL44*1</f>
        <v>0</v>
      </c>
      <c r="AQ44" s="180">
        <v>3</v>
      </c>
    </row>
    <row r="46" spans="2:16" ht="13.5">
      <c r="B46" s="120" t="s">
        <v>140</v>
      </c>
      <c r="N46"/>
      <c r="P46"/>
    </row>
    <row r="47" spans="2:43" s="120" customFormat="1" ht="13.5">
      <c r="B47" s="135"/>
      <c r="C47" s="135"/>
      <c r="D47" s="135"/>
      <c r="E47" s="135"/>
      <c r="F47" s="123">
        <f>'リーグ１次'!AA6</f>
        <v>44080</v>
      </c>
      <c r="G47" s="123"/>
      <c r="H47" s="123"/>
      <c r="I47" s="123"/>
      <c r="J47" s="123"/>
      <c r="K47" s="123"/>
      <c r="L47" s="135"/>
      <c r="M47" s="135"/>
      <c r="N47" s="135"/>
      <c r="O47" s="135"/>
      <c r="P47" s="135"/>
      <c r="Q47" s="135"/>
      <c r="R47" s="150" t="str">
        <f>'リーグ１次'!AA5</f>
        <v>台山</v>
      </c>
      <c r="S47" s="151"/>
      <c r="T47" s="151"/>
      <c r="U47" s="151"/>
      <c r="V47" s="151"/>
      <c r="W47" s="151"/>
      <c r="X47" s="158" t="s">
        <v>51</v>
      </c>
      <c r="Y47" s="135"/>
      <c r="Z47" s="135"/>
      <c r="AA47" s="135"/>
      <c r="AB47" s="163">
        <f>'リーグ１次'!AA7</f>
        <v>0.3958333333333333</v>
      </c>
      <c r="AC47" s="164"/>
      <c r="AD47" s="164"/>
      <c r="AE47" s="164"/>
      <c r="AF47" s="135"/>
      <c r="AG47" s="135"/>
      <c r="AJ47" s="173" t="s">
        <v>122</v>
      </c>
      <c r="AK47" s="174" t="s">
        <v>123</v>
      </c>
      <c r="AL47" s="174" t="s">
        <v>124</v>
      </c>
      <c r="AM47" s="174" t="s">
        <v>125</v>
      </c>
      <c r="AN47" s="174" t="s">
        <v>126</v>
      </c>
      <c r="AO47" s="174" t="s">
        <v>127</v>
      </c>
      <c r="AP47" s="174" t="s">
        <v>128</v>
      </c>
      <c r="AQ47" s="174" t="s">
        <v>129</v>
      </c>
    </row>
    <row r="48" spans="2:42" ht="13.5">
      <c r="B48" s="124" t="s">
        <v>130</v>
      </c>
      <c r="C48" s="125"/>
      <c r="D48" s="125" t="s">
        <v>108</v>
      </c>
      <c r="E48" s="125"/>
      <c r="F48" s="125"/>
      <c r="G48" s="125"/>
      <c r="H48" s="125"/>
      <c r="I48" s="125" t="s">
        <v>131</v>
      </c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 t="s">
        <v>132</v>
      </c>
      <c r="AC48" s="125"/>
      <c r="AD48" s="125"/>
      <c r="AE48" s="125"/>
      <c r="AF48" s="125"/>
      <c r="AG48" s="175"/>
      <c r="AM48" s="176"/>
      <c r="AN48" s="176"/>
      <c r="AO48" s="176"/>
      <c r="AP48" s="176"/>
    </row>
    <row r="49" spans="2:43" ht="13.5">
      <c r="B49" s="126">
        <v>1</v>
      </c>
      <c r="C49" s="127"/>
      <c r="D49" s="128">
        <f>AB47</f>
        <v>0.3958333333333333</v>
      </c>
      <c r="E49" s="129"/>
      <c r="F49" s="129"/>
      <c r="G49" s="129"/>
      <c r="H49" s="129"/>
      <c r="I49" s="140" t="str">
        <f>'リーグ１次'!AA9</f>
        <v>美濃</v>
      </c>
      <c r="J49" s="140"/>
      <c r="K49" s="140"/>
      <c r="L49" s="140"/>
      <c r="M49" s="140"/>
      <c r="N49" s="140"/>
      <c r="O49" s="141"/>
      <c r="P49" s="142"/>
      <c r="Q49" s="153">
        <v>2</v>
      </c>
      <c r="R49" s="284" t="s">
        <v>133</v>
      </c>
      <c r="S49" s="153">
        <v>0</v>
      </c>
      <c r="T49" s="142"/>
      <c r="U49" s="149" t="str">
        <f>'リーグ１次'!AC9</f>
        <v>坂祝</v>
      </c>
      <c r="V49" s="149"/>
      <c r="W49" s="149"/>
      <c r="X49" s="149"/>
      <c r="Y49" s="149"/>
      <c r="Z49" s="149"/>
      <c r="AA49" s="149"/>
      <c r="AB49" s="165" t="str">
        <f>'リーグ１次'!AB9</f>
        <v>御嵩</v>
      </c>
      <c r="AC49" s="166"/>
      <c r="AD49" s="166"/>
      <c r="AE49" s="166"/>
      <c r="AF49" s="166"/>
      <c r="AG49" s="177"/>
      <c r="AI49" s="120" t="str">
        <f>I49</f>
        <v>美濃</v>
      </c>
      <c r="AJ49" s="176">
        <v>1</v>
      </c>
      <c r="AK49" s="176">
        <v>1</v>
      </c>
      <c r="AL49" s="176">
        <v>0</v>
      </c>
      <c r="AM49" s="176">
        <f>Q49+Q51</f>
        <v>2</v>
      </c>
      <c r="AN49" s="176">
        <f>S49+S51</f>
        <v>1</v>
      </c>
      <c r="AO49" s="176">
        <f>AM49-AN49</f>
        <v>1</v>
      </c>
      <c r="AP49" s="176">
        <f>AJ49*3+AL49*1</f>
        <v>3</v>
      </c>
      <c r="AQ49" s="180">
        <v>2</v>
      </c>
    </row>
    <row r="50" spans="2:43" ht="13.5">
      <c r="B50" s="126">
        <v>2</v>
      </c>
      <c r="C50" s="127"/>
      <c r="D50" s="130">
        <f>D49+"1:20"</f>
        <v>0.45138888888888884</v>
      </c>
      <c r="E50" s="127"/>
      <c r="F50" s="127"/>
      <c r="G50" s="127"/>
      <c r="H50" s="127"/>
      <c r="I50" s="143" t="str">
        <f>AB49</f>
        <v>御嵩</v>
      </c>
      <c r="J50" s="143"/>
      <c r="K50" s="143"/>
      <c r="L50" s="143"/>
      <c r="M50" s="143"/>
      <c r="N50" s="143"/>
      <c r="O50" s="144"/>
      <c r="P50" s="145"/>
      <c r="Q50" s="154">
        <v>8</v>
      </c>
      <c r="R50" s="285" t="s">
        <v>133</v>
      </c>
      <c r="S50" s="154">
        <v>0</v>
      </c>
      <c r="T50" s="145"/>
      <c r="U50" s="155" t="str">
        <f>U49</f>
        <v>坂祝</v>
      </c>
      <c r="V50" s="155"/>
      <c r="W50" s="155"/>
      <c r="X50" s="155"/>
      <c r="Y50" s="155"/>
      <c r="Z50" s="155"/>
      <c r="AA50" s="155"/>
      <c r="AB50" s="167" t="str">
        <f>I49</f>
        <v>美濃</v>
      </c>
      <c r="AC50" s="168"/>
      <c r="AD50" s="168"/>
      <c r="AE50" s="168"/>
      <c r="AF50" s="168"/>
      <c r="AG50" s="178"/>
      <c r="AI50" s="120" t="str">
        <f>I50</f>
        <v>御嵩</v>
      </c>
      <c r="AJ50" s="176">
        <v>2</v>
      </c>
      <c r="AK50" s="176">
        <v>0</v>
      </c>
      <c r="AL50" s="176">
        <v>0</v>
      </c>
      <c r="AM50" s="176">
        <f>Q50+S51</f>
        <v>9</v>
      </c>
      <c r="AN50" s="176">
        <f>S50+Q51</f>
        <v>0</v>
      </c>
      <c r="AO50" s="176">
        <f>AM50-AN50</f>
        <v>9</v>
      </c>
      <c r="AP50" s="176">
        <f>AJ50*3+AL50*1</f>
        <v>6</v>
      </c>
      <c r="AQ50" s="180">
        <v>1</v>
      </c>
    </row>
    <row r="51" spans="2:43" ht="13.5">
      <c r="B51" s="131">
        <v>3</v>
      </c>
      <c r="C51" s="132"/>
      <c r="D51" s="133">
        <f>D50+"１：２０"</f>
        <v>0.5069444444444444</v>
      </c>
      <c r="E51" s="134"/>
      <c r="F51" s="134"/>
      <c r="G51" s="134"/>
      <c r="H51" s="134"/>
      <c r="I51" s="146" t="str">
        <f>I49</f>
        <v>美濃</v>
      </c>
      <c r="J51" s="146"/>
      <c r="K51" s="146"/>
      <c r="L51" s="146"/>
      <c r="M51" s="146"/>
      <c r="N51" s="146"/>
      <c r="O51" s="147"/>
      <c r="P51" s="148"/>
      <c r="Q51" s="156">
        <v>0</v>
      </c>
      <c r="R51" s="286" t="s">
        <v>133</v>
      </c>
      <c r="S51" s="156">
        <v>1</v>
      </c>
      <c r="T51" s="148"/>
      <c r="U51" s="157" t="str">
        <f>AB49</f>
        <v>御嵩</v>
      </c>
      <c r="V51" s="157"/>
      <c r="W51" s="157"/>
      <c r="X51" s="157"/>
      <c r="Y51" s="157"/>
      <c r="Z51" s="157"/>
      <c r="AA51" s="157"/>
      <c r="AB51" s="169" t="str">
        <f>U49</f>
        <v>坂祝</v>
      </c>
      <c r="AC51" s="170"/>
      <c r="AD51" s="170"/>
      <c r="AE51" s="170"/>
      <c r="AF51" s="170"/>
      <c r="AG51" s="179"/>
      <c r="AI51" s="120" t="str">
        <f>U49</f>
        <v>坂祝</v>
      </c>
      <c r="AJ51" s="176">
        <v>0</v>
      </c>
      <c r="AK51" s="176">
        <v>2</v>
      </c>
      <c r="AL51" s="176">
        <v>0</v>
      </c>
      <c r="AM51" s="176">
        <f>S49+S50</f>
        <v>0</v>
      </c>
      <c r="AN51" s="176">
        <f>Q49+Q50</f>
        <v>10</v>
      </c>
      <c r="AO51" s="176">
        <f>AM51-AN51</f>
        <v>-10</v>
      </c>
      <c r="AP51" s="176">
        <f>AJ51*3+AL51*1</f>
        <v>0</v>
      </c>
      <c r="AQ51" s="180">
        <v>3</v>
      </c>
    </row>
    <row r="53" spans="2:34" ht="13.5">
      <c r="B53" s="120" t="s">
        <v>141</v>
      </c>
      <c r="AB53" s="171"/>
      <c r="AC53" s="171"/>
      <c r="AD53" s="171"/>
      <c r="AE53" s="171"/>
      <c r="AF53" s="171"/>
      <c r="AG53" s="171"/>
      <c r="AH53" s="171"/>
    </row>
    <row r="54" spans="5:44" ht="13.5">
      <c r="E54" s="120"/>
      <c r="F54" s="136">
        <f>'リーグ１次'!AD6</f>
        <v>44080</v>
      </c>
      <c r="G54" s="137"/>
      <c r="H54" s="137"/>
      <c r="I54" s="137"/>
      <c r="J54" s="137"/>
      <c r="K54" s="137"/>
      <c r="L54" s="137"/>
      <c r="R54" s="137" t="str">
        <f>'リーグ１次'!AD5</f>
        <v>中池多目Ｇ</v>
      </c>
      <c r="S54" s="137"/>
      <c r="T54" s="137"/>
      <c r="U54" s="137"/>
      <c r="V54" s="137"/>
      <c r="W54" s="137"/>
      <c r="X54" s="160" t="s">
        <v>72</v>
      </c>
      <c r="AB54" s="163">
        <f>'リーグ１次'!AD7</f>
        <v>0.3958333333333333</v>
      </c>
      <c r="AC54" s="164"/>
      <c r="AD54" s="164"/>
      <c r="AE54" s="164"/>
      <c r="AG54" s="171"/>
      <c r="AH54" s="171"/>
      <c r="AJ54" s="173" t="s">
        <v>122</v>
      </c>
      <c r="AK54" s="174" t="s">
        <v>123</v>
      </c>
      <c r="AL54" s="174" t="s">
        <v>124</v>
      </c>
      <c r="AM54" s="174" t="s">
        <v>125</v>
      </c>
      <c r="AN54" s="174" t="s">
        <v>126</v>
      </c>
      <c r="AO54" s="174" t="s">
        <v>127</v>
      </c>
      <c r="AP54" s="174" t="s">
        <v>128</v>
      </c>
      <c r="AQ54" s="174" t="s">
        <v>129</v>
      </c>
      <c r="AR54" s="120"/>
    </row>
    <row r="55" spans="2:42" ht="13.5">
      <c r="B55" s="124" t="s">
        <v>130</v>
      </c>
      <c r="C55" s="125"/>
      <c r="D55" s="125" t="s">
        <v>108</v>
      </c>
      <c r="E55" s="125"/>
      <c r="F55" s="125"/>
      <c r="G55" s="125"/>
      <c r="H55" s="125"/>
      <c r="I55" s="125" t="s">
        <v>131</v>
      </c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 t="s">
        <v>132</v>
      </c>
      <c r="AC55" s="125"/>
      <c r="AD55" s="125"/>
      <c r="AE55" s="125"/>
      <c r="AF55" s="125"/>
      <c r="AG55" s="175"/>
      <c r="AM55" s="176"/>
      <c r="AN55" s="176"/>
      <c r="AO55" s="176"/>
      <c r="AP55" s="176"/>
    </row>
    <row r="56" spans="2:43" ht="13.5">
      <c r="B56" s="126">
        <v>1</v>
      </c>
      <c r="C56" s="127"/>
      <c r="D56" s="128">
        <f>AB54</f>
        <v>0.3958333333333333</v>
      </c>
      <c r="E56" s="129"/>
      <c r="F56" s="129"/>
      <c r="G56" s="129"/>
      <c r="H56" s="129"/>
      <c r="I56" s="140" t="str">
        <f>'リーグ１次'!AD9</f>
        <v>関さくら</v>
      </c>
      <c r="J56" s="140"/>
      <c r="K56" s="140"/>
      <c r="L56" s="140"/>
      <c r="M56" s="140"/>
      <c r="N56" s="140"/>
      <c r="O56" s="141"/>
      <c r="P56" s="142"/>
      <c r="Q56" s="153">
        <v>0</v>
      </c>
      <c r="R56" s="284" t="s">
        <v>133</v>
      </c>
      <c r="S56" s="153">
        <v>7</v>
      </c>
      <c r="T56" s="142"/>
      <c r="U56" s="149" t="str">
        <f>'リーグ１次'!AF9</f>
        <v>郡上八幡</v>
      </c>
      <c r="V56" s="149"/>
      <c r="W56" s="149"/>
      <c r="X56" s="149"/>
      <c r="Y56" s="149"/>
      <c r="Z56" s="149"/>
      <c r="AA56" s="149"/>
      <c r="AB56" s="165" t="str">
        <f>'リーグ１次'!AE9</f>
        <v>今渡</v>
      </c>
      <c r="AC56" s="166"/>
      <c r="AD56" s="166"/>
      <c r="AE56" s="166"/>
      <c r="AF56" s="166"/>
      <c r="AG56" s="177"/>
      <c r="AI56" s="120" t="str">
        <f>I56</f>
        <v>関さくら</v>
      </c>
      <c r="AJ56" s="176">
        <v>0</v>
      </c>
      <c r="AK56" s="176">
        <v>2</v>
      </c>
      <c r="AL56" s="176">
        <v>0</v>
      </c>
      <c r="AM56" s="176">
        <f>Q56+Q58</f>
        <v>0</v>
      </c>
      <c r="AN56" s="176">
        <f>S56+S58</f>
        <v>9</v>
      </c>
      <c r="AO56" s="176">
        <f>AM56-AN56</f>
        <v>-9</v>
      </c>
      <c r="AP56" s="176">
        <f>AJ56*3+AL56*1</f>
        <v>0</v>
      </c>
      <c r="AQ56" s="180">
        <v>3</v>
      </c>
    </row>
    <row r="57" spans="2:43" ht="13.5">
      <c r="B57" s="126">
        <v>2</v>
      </c>
      <c r="C57" s="127"/>
      <c r="D57" s="130">
        <f>D56+"1:20"</f>
        <v>0.45138888888888884</v>
      </c>
      <c r="E57" s="127"/>
      <c r="F57" s="127"/>
      <c r="G57" s="127"/>
      <c r="H57" s="127"/>
      <c r="I57" s="143" t="str">
        <f>AB56</f>
        <v>今渡</v>
      </c>
      <c r="J57" s="143"/>
      <c r="K57" s="143"/>
      <c r="L57" s="143"/>
      <c r="M57" s="143"/>
      <c r="N57" s="143"/>
      <c r="O57" s="144"/>
      <c r="P57" s="145"/>
      <c r="Q57" s="154">
        <v>3</v>
      </c>
      <c r="R57" s="285" t="s">
        <v>133</v>
      </c>
      <c r="S57" s="154">
        <v>2</v>
      </c>
      <c r="T57" s="145"/>
      <c r="U57" s="155" t="str">
        <f>U56</f>
        <v>郡上八幡</v>
      </c>
      <c r="V57" s="155"/>
      <c r="W57" s="155"/>
      <c r="X57" s="155"/>
      <c r="Y57" s="155"/>
      <c r="Z57" s="155"/>
      <c r="AA57" s="155"/>
      <c r="AB57" s="167" t="str">
        <f>I56</f>
        <v>関さくら</v>
      </c>
      <c r="AC57" s="168"/>
      <c r="AD57" s="168"/>
      <c r="AE57" s="168"/>
      <c r="AF57" s="168"/>
      <c r="AG57" s="178"/>
      <c r="AI57" s="120" t="str">
        <f>I57</f>
        <v>今渡</v>
      </c>
      <c r="AJ57" s="176">
        <v>2</v>
      </c>
      <c r="AK57" s="176">
        <v>0</v>
      </c>
      <c r="AL57" s="176">
        <v>0</v>
      </c>
      <c r="AM57" s="176">
        <f>Q57+S58</f>
        <v>5</v>
      </c>
      <c r="AN57" s="176">
        <f>S57+Q58</f>
        <v>2</v>
      </c>
      <c r="AO57" s="176">
        <f>AM57-AN57</f>
        <v>3</v>
      </c>
      <c r="AP57" s="176">
        <f>AJ57*3+AL57*1</f>
        <v>6</v>
      </c>
      <c r="AQ57" s="180">
        <v>1</v>
      </c>
    </row>
    <row r="58" spans="2:43" ht="13.5">
      <c r="B58" s="131">
        <v>3</v>
      </c>
      <c r="C58" s="132"/>
      <c r="D58" s="133">
        <f>D57+"１：２０"</f>
        <v>0.5069444444444444</v>
      </c>
      <c r="E58" s="134"/>
      <c r="F58" s="134"/>
      <c r="G58" s="134"/>
      <c r="H58" s="134"/>
      <c r="I58" s="146" t="str">
        <f>I56</f>
        <v>関さくら</v>
      </c>
      <c r="J58" s="146"/>
      <c r="K58" s="146"/>
      <c r="L58" s="146"/>
      <c r="M58" s="146"/>
      <c r="N58" s="146"/>
      <c r="O58" s="147"/>
      <c r="P58" s="148"/>
      <c r="Q58" s="156">
        <v>0</v>
      </c>
      <c r="R58" s="286" t="s">
        <v>133</v>
      </c>
      <c r="S58" s="156">
        <v>2</v>
      </c>
      <c r="T58" s="148"/>
      <c r="U58" s="157" t="str">
        <f>AB56</f>
        <v>今渡</v>
      </c>
      <c r="V58" s="157"/>
      <c r="W58" s="157"/>
      <c r="X58" s="157"/>
      <c r="Y58" s="157"/>
      <c r="Z58" s="157"/>
      <c r="AA58" s="157"/>
      <c r="AB58" s="169" t="str">
        <f>U56</f>
        <v>郡上八幡</v>
      </c>
      <c r="AC58" s="170"/>
      <c r="AD58" s="170"/>
      <c r="AE58" s="170"/>
      <c r="AF58" s="170"/>
      <c r="AG58" s="179"/>
      <c r="AI58" s="120" t="str">
        <f>U56</f>
        <v>郡上八幡</v>
      </c>
      <c r="AJ58" s="176">
        <v>1</v>
      </c>
      <c r="AK58" s="176">
        <v>1</v>
      </c>
      <c r="AL58" s="176">
        <v>0</v>
      </c>
      <c r="AM58" s="176">
        <f>S56+S57</f>
        <v>9</v>
      </c>
      <c r="AN58" s="176">
        <f>Q56+Q57</f>
        <v>3</v>
      </c>
      <c r="AO58" s="176">
        <f>AM58-AN58</f>
        <v>6</v>
      </c>
      <c r="AP58" s="176">
        <f>AJ58*3+AL58*1</f>
        <v>3</v>
      </c>
      <c r="AQ58" s="180">
        <v>2</v>
      </c>
    </row>
    <row r="59" spans="2:34" ht="13.5">
      <c r="B59" s="138"/>
      <c r="C59" s="138"/>
      <c r="D59" s="139"/>
      <c r="E59" s="139"/>
      <c r="F59" s="139"/>
      <c r="G59" s="139"/>
      <c r="H59" s="139"/>
      <c r="I59" s="149"/>
      <c r="J59" s="149"/>
      <c r="K59" s="149"/>
      <c r="L59" s="149"/>
      <c r="M59" s="149"/>
      <c r="N59" s="149"/>
      <c r="O59" s="149"/>
      <c r="P59" s="142"/>
      <c r="Q59" s="161"/>
      <c r="R59" s="161"/>
      <c r="S59" s="161"/>
      <c r="T59" s="142"/>
      <c r="U59" s="149"/>
      <c r="V59" s="149"/>
      <c r="W59" s="149"/>
      <c r="X59" s="149"/>
      <c r="Y59" s="149"/>
      <c r="Z59" s="149"/>
      <c r="AA59" s="149"/>
      <c r="AB59" s="172"/>
      <c r="AC59" s="172"/>
      <c r="AD59" s="172"/>
      <c r="AE59" s="172"/>
      <c r="AF59" s="172"/>
      <c r="AG59" s="172"/>
      <c r="AH59" s="172"/>
    </row>
    <row r="60" spans="2:34" ht="13.5">
      <c r="B60" s="138"/>
      <c r="C60" s="138"/>
      <c r="D60" s="139"/>
      <c r="E60" s="139"/>
      <c r="F60" s="139"/>
      <c r="G60" s="139"/>
      <c r="H60" s="139"/>
      <c r="I60" s="149"/>
      <c r="J60" s="149"/>
      <c r="K60" s="149"/>
      <c r="L60" s="149"/>
      <c r="M60" s="149"/>
      <c r="N60" s="149"/>
      <c r="O60" s="149"/>
      <c r="P60" s="142"/>
      <c r="Q60" s="161"/>
      <c r="R60" s="161"/>
      <c r="S60" s="161"/>
      <c r="T60" s="142"/>
      <c r="U60" s="149"/>
      <c r="V60" s="149"/>
      <c r="W60" s="149"/>
      <c r="X60" s="149"/>
      <c r="Y60" s="149"/>
      <c r="Z60" s="149"/>
      <c r="AA60" s="149"/>
      <c r="AB60" s="172"/>
      <c r="AC60" s="172"/>
      <c r="AD60" s="172"/>
      <c r="AE60" s="172"/>
      <c r="AF60" s="172"/>
      <c r="AG60" s="172"/>
      <c r="AH60" s="172"/>
    </row>
    <row r="61" spans="2:34" ht="13.5">
      <c r="B61" s="138"/>
      <c r="C61" s="138"/>
      <c r="D61" s="139"/>
      <c r="E61" s="139"/>
      <c r="F61" s="139"/>
      <c r="G61" s="139"/>
      <c r="H61" s="139"/>
      <c r="I61" s="149"/>
      <c r="J61" s="149"/>
      <c r="K61" s="149"/>
      <c r="L61" s="149"/>
      <c r="M61" s="149"/>
      <c r="N61" s="149"/>
      <c r="O61" s="149"/>
      <c r="P61" s="142"/>
      <c r="Q61" s="161"/>
      <c r="R61" s="161"/>
      <c r="S61" s="161"/>
      <c r="T61" s="142"/>
      <c r="U61" s="149"/>
      <c r="V61" s="149"/>
      <c r="W61" s="149"/>
      <c r="X61" s="149"/>
      <c r="Y61" s="149"/>
      <c r="Z61" s="149"/>
      <c r="AA61" s="149"/>
      <c r="AB61" s="172"/>
      <c r="AC61" s="172"/>
      <c r="AD61" s="172"/>
      <c r="AE61" s="172"/>
      <c r="AF61" s="172"/>
      <c r="AG61" s="172"/>
      <c r="AH61" s="172"/>
    </row>
    <row r="62" spans="2:34" ht="13.5">
      <c r="B62" s="138"/>
      <c r="C62" s="138"/>
      <c r="D62" s="139"/>
      <c r="E62" s="139"/>
      <c r="F62" s="139"/>
      <c r="G62" s="139"/>
      <c r="H62" s="139"/>
      <c r="I62" s="149"/>
      <c r="J62" s="149"/>
      <c r="K62" s="149"/>
      <c r="L62" s="149"/>
      <c r="M62" s="149"/>
      <c r="N62" s="149"/>
      <c r="O62" s="149"/>
      <c r="P62" s="142"/>
      <c r="Q62" s="161"/>
      <c r="R62" s="161"/>
      <c r="X62" s="149"/>
      <c r="Y62" s="149"/>
      <c r="Z62" s="149"/>
      <c r="AA62" s="149"/>
      <c r="AB62" s="172"/>
      <c r="AC62" s="172"/>
      <c r="AD62" s="172"/>
      <c r="AE62" s="172"/>
      <c r="AF62" s="172"/>
      <c r="AG62" s="172"/>
      <c r="AH62" s="172"/>
    </row>
    <row r="63" spans="2:34" ht="13.5">
      <c r="B63" s="138"/>
      <c r="C63" s="138"/>
      <c r="D63" s="139"/>
      <c r="E63" s="139"/>
      <c r="F63" s="139"/>
      <c r="G63" s="139"/>
      <c r="H63" s="139"/>
      <c r="I63" s="149"/>
      <c r="J63" s="149"/>
      <c r="K63" s="149"/>
      <c r="L63" s="149"/>
      <c r="M63" s="149"/>
      <c r="N63" s="149"/>
      <c r="O63" s="149"/>
      <c r="P63" s="142"/>
      <c r="Q63" s="161"/>
      <c r="R63" s="161"/>
      <c r="S63" s="161"/>
      <c r="T63" s="142"/>
      <c r="U63" s="149"/>
      <c r="V63" s="149"/>
      <c r="W63" s="149"/>
      <c r="X63" s="149"/>
      <c r="Y63" s="149"/>
      <c r="Z63" s="149"/>
      <c r="AA63" s="149"/>
      <c r="AB63" s="172"/>
      <c r="AC63" s="172"/>
      <c r="AD63" s="172"/>
      <c r="AE63" s="172"/>
      <c r="AF63" s="172"/>
      <c r="AG63" s="172"/>
      <c r="AH63" s="172"/>
    </row>
    <row r="64" spans="2:34" ht="13.5">
      <c r="B64" s="138"/>
      <c r="C64" s="138"/>
      <c r="D64" s="139"/>
      <c r="E64" s="139"/>
      <c r="F64" s="139"/>
      <c r="G64" s="139"/>
      <c r="H64" s="139"/>
      <c r="I64" s="149"/>
      <c r="J64" s="149"/>
      <c r="K64" s="149"/>
      <c r="L64" s="149"/>
      <c r="M64" s="149"/>
      <c r="N64" s="149"/>
      <c r="O64" s="149"/>
      <c r="P64" s="142"/>
      <c r="Q64" s="161"/>
      <c r="R64" s="161"/>
      <c r="S64" s="161"/>
      <c r="T64" s="142"/>
      <c r="U64" s="149"/>
      <c r="V64" s="149"/>
      <c r="W64" s="149"/>
      <c r="X64" s="149"/>
      <c r="Y64" s="149"/>
      <c r="Z64" s="149"/>
      <c r="AA64" s="149"/>
      <c r="AB64" s="172"/>
      <c r="AC64" s="172"/>
      <c r="AD64" s="172"/>
      <c r="AE64" s="172"/>
      <c r="AF64" s="172"/>
      <c r="AG64" s="172"/>
      <c r="AH64" s="172"/>
    </row>
    <row r="65" spans="2:34" ht="13.5">
      <c r="B65" s="138"/>
      <c r="C65" s="138"/>
      <c r="D65" s="139"/>
      <c r="E65" s="139"/>
      <c r="F65" s="139"/>
      <c r="G65" s="139"/>
      <c r="H65" s="139"/>
      <c r="I65" s="149"/>
      <c r="J65" s="149"/>
      <c r="K65" s="149"/>
      <c r="L65" s="149"/>
      <c r="M65" s="149"/>
      <c r="N65" s="149"/>
      <c r="O65" s="149"/>
      <c r="P65" s="142"/>
      <c r="Q65" s="161"/>
      <c r="R65" s="161"/>
      <c r="S65" s="161"/>
      <c r="T65" s="142"/>
      <c r="U65" s="149"/>
      <c r="V65" s="149"/>
      <c r="W65" s="149"/>
      <c r="X65" s="149"/>
      <c r="Y65" s="149"/>
      <c r="Z65" s="149"/>
      <c r="AA65" s="149"/>
      <c r="AB65" s="172"/>
      <c r="AC65" s="172"/>
      <c r="AD65" s="172"/>
      <c r="AE65" s="172"/>
      <c r="AF65" s="172"/>
      <c r="AG65" s="172"/>
      <c r="AH65" s="172"/>
    </row>
    <row r="66" spans="2:34" ht="13.5">
      <c r="B66" s="138"/>
      <c r="C66" s="138"/>
      <c r="D66" s="139"/>
      <c r="E66" s="139"/>
      <c r="F66" s="139"/>
      <c r="G66" s="139"/>
      <c r="H66" s="139"/>
      <c r="I66" s="149"/>
      <c r="J66" s="149"/>
      <c r="K66" s="149"/>
      <c r="L66" s="149"/>
      <c r="M66" s="149"/>
      <c r="N66" s="149"/>
      <c r="O66" s="149"/>
      <c r="P66" s="142"/>
      <c r="Q66" s="161"/>
      <c r="R66" s="161"/>
      <c r="S66" s="161"/>
      <c r="T66" s="142"/>
      <c r="U66" s="149"/>
      <c r="V66" s="149"/>
      <c r="W66" s="149"/>
      <c r="X66" s="149"/>
      <c r="Y66" s="149"/>
      <c r="Z66" s="149"/>
      <c r="AA66" s="149"/>
      <c r="AB66" s="172"/>
      <c r="AC66" s="172"/>
      <c r="AD66" s="172"/>
      <c r="AE66" s="172"/>
      <c r="AF66" s="172"/>
      <c r="AG66" s="172"/>
      <c r="AH66" s="172"/>
    </row>
    <row r="67" spans="2:34" ht="13.5">
      <c r="B67" s="138"/>
      <c r="C67" s="138"/>
      <c r="D67" s="139"/>
      <c r="E67" s="139"/>
      <c r="F67" s="139"/>
      <c r="G67" s="139"/>
      <c r="H67" s="139"/>
      <c r="I67" s="149"/>
      <c r="J67" s="149"/>
      <c r="K67" s="149"/>
      <c r="L67" s="149"/>
      <c r="M67" s="149"/>
      <c r="N67" s="149"/>
      <c r="O67" s="149"/>
      <c r="P67" s="142"/>
      <c r="Q67" s="161"/>
      <c r="R67" s="161"/>
      <c r="S67" s="161"/>
      <c r="T67" s="142"/>
      <c r="U67" s="149"/>
      <c r="V67" s="149"/>
      <c r="W67" s="149"/>
      <c r="X67" s="149"/>
      <c r="Y67" s="149"/>
      <c r="Z67" s="149"/>
      <c r="AA67" s="149"/>
      <c r="AB67" s="172"/>
      <c r="AC67" s="172"/>
      <c r="AD67" s="172"/>
      <c r="AE67" s="172"/>
      <c r="AF67" s="172"/>
      <c r="AG67" s="172"/>
      <c r="AH67" s="172"/>
    </row>
    <row r="68" spans="2:34" ht="13.5">
      <c r="B68" s="138"/>
      <c r="C68" s="138"/>
      <c r="D68" s="139"/>
      <c r="E68" s="139"/>
      <c r="F68" s="139"/>
      <c r="G68" s="139"/>
      <c r="H68" s="139"/>
      <c r="I68" s="149"/>
      <c r="J68" s="149"/>
      <c r="K68" s="149"/>
      <c r="L68" s="149"/>
      <c r="M68" s="149"/>
      <c r="N68" s="149"/>
      <c r="O68" s="149"/>
      <c r="P68" s="142"/>
      <c r="Q68" s="161"/>
      <c r="R68" s="161"/>
      <c r="S68" s="161"/>
      <c r="T68" s="142"/>
      <c r="U68" s="149"/>
      <c r="V68" s="149"/>
      <c r="W68" s="149"/>
      <c r="X68" s="149"/>
      <c r="Y68" s="149"/>
      <c r="Z68" s="149"/>
      <c r="AA68" s="149"/>
      <c r="AB68" s="172"/>
      <c r="AC68" s="172"/>
      <c r="AD68" s="172"/>
      <c r="AE68" s="172"/>
      <c r="AF68" s="172"/>
      <c r="AG68" s="172"/>
      <c r="AH68" s="172"/>
    </row>
    <row r="69" spans="2:34" ht="13.5">
      <c r="B69" s="138"/>
      <c r="C69" s="138"/>
      <c r="D69" s="139"/>
      <c r="E69" s="139"/>
      <c r="F69" s="139"/>
      <c r="G69" s="139"/>
      <c r="H69" s="139"/>
      <c r="I69" s="149"/>
      <c r="J69" s="149"/>
      <c r="K69" s="149"/>
      <c r="L69" s="149"/>
      <c r="M69" s="149"/>
      <c r="N69" s="149"/>
      <c r="O69" s="149"/>
      <c r="P69" s="142"/>
      <c r="Q69" s="161"/>
      <c r="R69" s="161"/>
      <c r="S69" s="161"/>
      <c r="T69" s="142"/>
      <c r="U69" s="149"/>
      <c r="V69" s="149"/>
      <c r="W69" s="149"/>
      <c r="X69" s="149"/>
      <c r="Y69" s="149"/>
      <c r="Z69" s="149"/>
      <c r="AA69" s="149"/>
      <c r="AB69" s="172"/>
      <c r="AC69" s="172"/>
      <c r="AD69" s="172"/>
      <c r="AE69" s="172"/>
      <c r="AF69" s="172"/>
      <c r="AG69" s="172"/>
      <c r="AH69" s="172"/>
    </row>
    <row r="70" spans="2:16" ht="13.5">
      <c r="B70" s="120" t="s">
        <v>141</v>
      </c>
      <c r="N70"/>
      <c r="P70"/>
    </row>
    <row r="71" spans="2:43" s="120" customFormat="1" ht="13.5">
      <c r="B71" s="135"/>
      <c r="C71" s="135"/>
      <c r="D71" s="135"/>
      <c r="E71" s="135"/>
      <c r="F71" s="123">
        <f>'リーグ１次'!AD6</f>
        <v>44080</v>
      </c>
      <c r="G71" s="123"/>
      <c r="H71" s="123"/>
      <c r="I71" s="123"/>
      <c r="J71" s="123"/>
      <c r="K71" s="123"/>
      <c r="L71" s="135"/>
      <c r="M71" s="135"/>
      <c r="N71" s="135"/>
      <c r="O71" s="135"/>
      <c r="P71" s="135"/>
      <c r="Q71" s="135"/>
      <c r="R71" s="150" t="str">
        <f>'リーグ１次'!AD5</f>
        <v>中池多目Ｇ</v>
      </c>
      <c r="S71" s="151"/>
      <c r="T71" s="151"/>
      <c r="U71" s="151"/>
      <c r="V71" s="151"/>
      <c r="W71" s="151"/>
      <c r="X71" s="158" t="s">
        <v>51</v>
      </c>
      <c r="Y71" s="135"/>
      <c r="Z71" s="135"/>
      <c r="AA71" s="135"/>
      <c r="AB71" s="163">
        <f>'リーグ１次'!AD7</f>
        <v>0.3958333333333333</v>
      </c>
      <c r="AC71" s="164"/>
      <c r="AD71" s="164"/>
      <c r="AE71" s="164"/>
      <c r="AF71" s="135"/>
      <c r="AG71" s="135"/>
      <c r="AJ71" s="173" t="s">
        <v>122</v>
      </c>
      <c r="AK71" s="174" t="s">
        <v>123</v>
      </c>
      <c r="AL71" s="174" t="s">
        <v>124</v>
      </c>
      <c r="AM71" s="174" t="s">
        <v>125</v>
      </c>
      <c r="AN71" s="174" t="s">
        <v>126</v>
      </c>
      <c r="AO71" s="174" t="s">
        <v>127</v>
      </c>
      <c r="AP71" s="174" t="s">
        <v>128</v>
      </c>
      <c r="AQ71" s="174" t="s">
        <v>129</v>
      </c>
    </row>
    <row r="72" spans="2:42" ht="13.5">
      <c r="B72" s="124" t="s">
        <v>130</v>
      </c>
      <c r="C72" s="125"/>
      <c r="D72" s="125" t="s">
        <v>108</v>
      </c>
      <c r="E72" s="125"/>
      <c r="F72" s="125"/>
      <c r="G72" s="125"/>
      <c r="H72" s="125"/>
      <c r="I72" s="125" t="s">
        <v>131</v>
      </c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 t="s">
        <v>132</v>
      </c>
      <c r="AC72" s="125"/>
      <c r="AD72" s="125"/>
      <c r="AE72" s="125"/>
      <c r="AF72" s="125"/>
      <c r="AG72" s="175"/>
      <c r="AM72" s="176"/>
      <c r="AN72" s="176"/>
      <c r="AO72" s="176"/>
      <c r="AP72" s="176"/>
    </row>
    <row r="73" spans="2:43" ht="13.5">
      <c r="B73" s="126">
        <v>1</v>
      </c>
      <c r="C73" s="127"/>
      <c r="D73" s="128">
        <f>AB71</f>
        <v>0.3958333333333333</v>
      </c>
      <c r="E73" s="129"/>
      <c r="F73" s="129"/>
      <c r="G73" s="129"/>
      <c r="H73" s="129"/>
      <c r="I73" s="140" t="str">
        <f>'リーグ１次'!AD9</f>
        <v>関さくら</v>
      </c>
      <c r="J73" s="140"/>
      <c r="K73" s="140"/>
      <c r="L73" s="140"/>
      <c r="M73" s="140"/>
      <c r="N73" s="140"/>
      <c r="O73" s="141"/>
      <c r="P73" s="142"/>
      <c r="Q73" s="153">
        <v>0</v>
      </c>
      <c r="R73" s="284" t="s">
        <v>133</v>
      </c>
      <c r="S73" s="153">
        <v>0</v>
      </c>
      <c r="T73" s="142"/>
      <c r="U73" s="149" t="e">
        <f>リーグ１次!#REF!</f>
        <v>#REF!</v>
      </c>
      <c r="V73" s="149"/>
      <c r="W73" s="149"/>
      <c r="X73" s="149"/>
      <c r="Y73" s="149"/>
      <c r="Z73" s="149"/>
      <c r="AA73" s="149"/>
      <c r="AB73" s="165" t="str">
        <f>'リーグ１次'!AF9</f>
        <v>郡上八幡</v>
      </c>
      <c r="AC73" s="166"/>
      <c r="AD73" s="166"/>
      <c r="AE73" s="166"/>
      <c r="AF73" s="166"/>
      <c r="AG73" s="177"/>
      <c r="AI73" s="120" t="str">
        <f>I73</f>
        <v>関さくら</v>
      </c>
      <c r="AJ73" s="176">
        <v>0</v>
      </c>
      <c r="AK73" s="176">
        <v>0</v>
      </c>
      <c r="AL73" s="176">
        <v>0</v>
      </c>
      <c r="AM73" s="176">
        <f>Q73+Q75</f>
        <v>0</v>
      </c>
      <c r="AN73" s="176">
        <f>S73+S75</f>
        <v>0</v>
      </c>
      <c r="AO73" s="176">
        <f>AM73-AN73</f>
        <v>0</v>
      </c>
      <c r="AP73" s="176">
        <f>AJ73*3+AL73*1</f>
        <v>0</v>
      </c>
      <c r="AQ73" s="180">
        <v>1</v>
      </c>
    </row>
    <row r="74" spans="2:43" ht="13.5">
      <c r="B74" s="126">
        <v>2</v>
      </c>
      <c r="C74" s="127"/>
      <c r="D74" s="130">
        <f>D73+"1:20"</f>
        <v>0.45138888888888884</v>
      </c>
      <c r="E74" s="127"/>
      <c r="F74" s="127"/>
      <c r="G74" s="127"/>
      <c r="H74" s="127"/>
      <c r="I74" s="143" t="str">
        <f>AB73</f>
        <v>郡上八幡</v>
      </c>
      <c r="J74" s="143"/>
      <c r="K74" s="143"/>
      <c r="L74" s="143"/>
      <c r="M74" s="143"/>
      <c r="N74" s="143"/>
      <c r="O74" s="144"/>
      <c r="P74" s="145"/>
      <c r="Q74" s="154">
        <v>0</v>
      </c>
      <c r="R74" s="285" t="s">
        <v>133</v>
      </c>
      <c r="S74" s="154">
        <v>0</v>
      </c>
      <c r="T74" s="145"/>
      <c r="U74" s="155" t="e">
        <f>U73</f>
        <v>#REF!</v>
      </c>
      <c r="V74" s="155"/>
      <c r="W74" s="155"/>
      <c r="X74" s="155"/>
      <c r="Y74" s="155"/>
      <c r="Z74" s="155"/>
      <c r="AA74" s="155"/>
      <c r="AB74" s="167" t="str">
        <f>I73</f>
        <v>関さくら</v>
      </c>
      <c r="AC74" s="168"/>
      <c r="AD74" s="168"/>
      <c r="AE74" s="168"/>
      <c r="AF74" s="168"/>
      <c r="AG74" s="178"/>
      <c r="AI74" s="120" t="str">
        <f>I74</f>
        <v>郡上八幡</v>
      </c>
      <c r="AJ74" s="176">
        <v>0</v>
      </c>
      <c r="AK74" s="176">
        <v>0</v>
      </c>
      <c r="AL74" s="176">
        <v>0</v>
      </c>
      <c r="AM74" s="176">
        <f>Q74+S75</f>
        <v>0</v>
      </c>
      <c r="AN74" s="176">
        <f>S74+Q75</f>
        <v>0</v>
      </c>
      <c r="AO74" s="176">
        <f>AM74-AN74</f>
        <v>0</v>
      </c>
      <c r="AP74" s="176">
        <f>AJ74*3+AL74*1</f>
        <v>0</v>
      </c>
      <c r="AQ74" s="180">
        <v>2</v>
      </c>
    </row>
    <row r="75" spans="2:43" ht="13.5">
      <c r="B75" s="131">
        <v>3</v>
      </c>
      <c r="C75" s="132"/>
      <c r="D75" s="133">
        <f>D74+"１：２０"</f>
        <v>0.5069444444444444</v>
      </c>
      <c r="E75" s="134"/>
      <c r="F75" s="134"/>
      <c r="G75" s="134"/>
      <c r="H75" s="134"/>
      <c r="I75" s="146" t="str">
        <f>I73</f>
        <v>関さくら</v>
      </c>
      <c r="J75" s="146"/>
      <c r="K75" s="146"/>
      <c r="L75" s="146"/>
      <c r="M75" s="146"/>
      <c r="N75" s="146"/>
      <c r="O75" s="147"/>
      <c r="P75" s="148"/>
      <c r="Q75" s="156">
        <v>0</v>
      </c>
      <c r="R75" s="286" t="s">
        <v>133</v>
      </c>
      <c r="S75" s="156">
        <v>0</v>
      </c>
      <c r="T75" s="148"/>
      <c r="U75" s="157" t="str">
        <f>AB73</f>
        <v>郡上八幡</v>
      </c>
      <c r="V75" s="157"/>
      <c r="W75" s="157"/>
      <c r="X75" s="157"/>
      <c r="Y75" s="157"/>
      <c r="Z75" s="157"/>
      <c r="AA75" s="157"/>
      <c r="AB75" s="169" t="e">
        <f>U73</f>
        <v>#REF!</v>
      </c>
      <c r="AC75" s="170"/>
      <c r="AD75" s="170"/>
      <c r="AE75" s="170"/>
      <c r="AF75" s="170"/>
      <c r="AG75" s="179"/>
      <c r="AI75" s="120" t="e">
        <f>U73</f>
        <v>#REF!</v>
      </c>
      <c r="AJ75" s="176">
        <v>0</v>
      </c>
      <c r="AK75" s="176">
        <v>0</v>
      </c>
      <c r="AL75" s="176">
        <v>0</v>
      </c>
      <c r="AM75" s="176">
        <f>S73+S74</f>
        <v>0</v>
      </c>
      <c r="AN75" s="176">
        <f>Q73+Q74</f>
        <v>0</v>
      </c>
      <c r="AO75" s="176">
        <f>AM75-AN75</f>
        <v>0</v>
      </c>
      <c r="AP75" s="176">
        <f>AJ75*3+AL75*1</f>
        <v>0</v>
      </c>
      <c r="AQ75" s="180">
        <v>3</v>
      </c>
    </row>
  </sheetData>
  <sheetProtection/>
  <mergeCells count="201">
    <mergeCell ref="C1:AG1"/>
    <mergeCell ref="C2:T2"/>
    <mergeCell ref="F5:K5"/>
    <mergeCell ref="R5:W5"/>
    <mergeCell ref="AB5:AE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F12:K12"/>
    <mergeCell ref="R12:W12"/>
    <mergeCell ref="AB12:AE12"/>
    <mergeCell ref="B13:C13"/>
    <mergeCell ref="D13:H13"/>
    <mergeCell ref="I13:AA13"/>
    <mergeCell ref="AB13:AG13"/>
    <mergeCell ref="B14:C14"/>
    <mergeCell ref="D14:H14"/>
    <mergeCell ref="I14:O14"/>
    <mergeCell ref="U14:AA14"/>
    <mergeCell ref="AB14:AG14"/>
    <mergeCell ref="B15:C15"/>
    <mergeCell ref="D15:H15"/>
    <mergeCell ref="I15:O15"/>
    <mergeCell ref="U15:AA15"/>
    <mergeCell ref="AB15:AG15"/>
    <mergeCell ref="B16:C16"/>
    <mergeCell ref="D16:H16"/>
    <mergeCell ref="I16:O16"/>
    <mergeCell ref="U16:AA16"/>
    <mergeCell ref="AB16:AG16"/>
    <mergeCell ref="F19:K19"/>
    <mergeCell ref="R19:W19"/>
    <mergeCell ref="AB19:AE19"/>
    <mergeCell ref="B20:C20"/>
    <mergeCell ref="D20:H20"/>
    <mergeCell ref="I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B23:C23"/>
    <mergeCell ref="D23:H23"/>
    <mergeCell ref="I23:O23"/>
    <mergeCell ref="U23:AA23"/>
    <mergeCell ref="AB23:AG23"/>
    <mergeCell ref="F26:K26"/>
    <mergeCell ref="R26:W26"/>
    <mergeCell ref="AB26:AE26"/>
    <mergeCell ref="B27:C27"/>
    <mergeCell ref="D27:H27"/>
    <mergeCell ref="I27:AA27"/>
    <mergeCell ref="AB27:AG27"/>
    <mergeCell ref="B28:C28"/>
    <mergeCell ref="D28:H28"/>
    <mergeCell ref="I28:O28"/>
    <mergeCell ref="U28:AA28"/>
    <mergeCell ref="AB28:AG28"/>
    <mergeCell ref="B29:C29"/>
    <mergeCell ref="D29:H29"/>
    <mergeCell ref="I29:O29"/>
    <mergeCell ref="U29:AA29"/>
    <mergeCell ref="AB29:AG29"/>
    <mergeCell ref="B30:C30"/>
    <mergeCell ref="D30:H30"/>
    <mergeCell ref="I30:O30"/>
    <mergeCell ref="U30:AA30"/>
    <mergeCell ref="AB30:AG30"/>
    <mergeCell ref="F33:K33"/>
    <mergeCell ref="R33:W33"/>
    <mergeCell ref="AB33:AE33"/>
    <mergeCell ref="B34:C34"/>
    <mergeCell ref="D34:H34"/>
    <mergeCell ref="I34:AA34"/>
    <mergeCell ref="AB34:AG34"/>
    <mergeCell ref="B35:C35"/>
    <mergeCell ref="D35:H35"/>
    <mergeCell ref="I35:O35"/>
    <mergeCell ref="U35:AA35"/>
    <mergeCell ref="AB35:AG35"/>
    <mergeCell ref="B36:C36"/>
    <mergeCell ref="D36:H36"/>
    <mergeCell ref="I36:O36"/>
    <mergeCell ref="U36:AA36"/>
    <mergeCell ref="AB36:AG36"/>
    <mergeCell ref="B37:C37"/>
    <mergeCell ref="D37:H37"/>
    <mergeCell ref="I37:O37"/>
    <mergeCell ref="U37:AA37"/>
    <mergeCell ref="AB37:AG37"/>
    <mergeCell ref="T38:AB38"/>
    <mergeCell ref="F40:K40"/>
    <mergeCell ref="R40:W40"/>
    <mergeCell ref="AB40:AE40"/>
    <mergeCell ref="B41:C41"/>
    <mergeCell ref="D41:H41"/>
    <mergeCell ref="I41:AA41"/>
    <mergeCell ref="AB41:AG41"/>
    <mergeCell ref="B42:C42"/>
    <mergeCell ref="D42:H42"/>
    <mergeCell ref="I42:O42"/>
    <mergeCell ref="U42:AA42"/>
    <mergeCell ref="AB42:AG42"/>
    <mergeCell ref="B43:C43"/>
    <mergeCell ref="D43:H43"/>
    <mergeCell ref="I43:O43"/>
    <mergeCell ref="U43:AA43"/>
    <mergeCell ref="AB43:AG43"/>
    <mergeCell ref="B44:C44"/>
    <mergeCell ref="D44:H44"/>
    <mergeCell ref="I44:O44"/>
    <mergeCell ref="U44:AA44"/>
    <mergeCell ref="AB44:AG44"/>
    <mergeCell ref="F47:K47"/>
    <mergeCell ref="R47:W47"/>
    <mergeCell ref="AB47:AE47"/>
    <mergeCell ref="B48:C48"/>
    <mergeCell ref="D48:H48"/>
    <mergeCell ref="I48:AA48"/>
    <mergeCell ref="AB48:AG48"/>
    <mergeCell ref="B49:C49"/>
    <mergeCell ref="D49:H49"/>
    <mergeCell ref="I49:O49"/>
    <mergeCell ref="U49:AA49"/>
    <mergeCell ref="AB49:AG49"/>
    <mergeCell ref="B50:C50"/>
    <mergeCell ref="D50:H50"/>
    <mergeCell ref="I50:O50"/>
    <mergeCell ref="U50:AA50"/>
    <mergeCell ref="AB50:AG50"/>
    <mergeCell ref="B51:C51"/>
    <mergeCell ref="D51:H51"/>
    <mergeCell ref="I51:O51"/>
    <mergeCell ref="U51:AA51"/>
    <mergeCell ref="AB51:AG51"/>
    <mergeCell ref="F54:L54"/>
    <mergeCell ref="R54:W54"/>
    <mergeCell ref="AB54:AE54"/>
    <mergeCell ref="B55:C55"/>
    <mergeCell ref="D55:H55"/>
    <mergeCell ref="I55:AA55"/>
    <mergeCell ref="AB55:AG55"/>
    <mergeCell ref="B56:C56"/>
    <mergeCell ref="D56:H56"/>
    <mergeCell ref="I56:O56"/>
    <mergeCell ref="U56:AA56"/>
    <mergeCell ref="AB56:AG56"/>
    <mergeCell ref="B57:C57"/>
    <mergeCell ref="D57:H57"/>
    <mergeCell ref="I57:O57"/>
    <mergeCell ref="U57:AA57"/>
    <mergeCell ref="AB57:AG57"/>
    <mergeCell ref="B58:C58"/>
    <mergeCell ref="D58:H58"/>
    <mergeCell ref="I58:O58"/>
    <mergeCell ref="U58:AA58"/>
    <mergeCell ref="AB58:AG58"/>
    <mergeCell ref="F71:K71"/>
    <mergeCell ref="R71:W71"/>
    <mergeCell ref="AB71:AE71"/>
    <mergeCell ref="B72:C72"/>
    <mergeCell ref="D72:H72"/>
    <mergeCell ref="I72:AA72"/>
    <mergeCell ref="AB72:AG72"/>
    <mergeCell ref="B73:C73"/>
    <mergeCell ref="D73:H73"/>
    <mergeCell ref="I73:O73"/>
    <mergeCell ref="U73:AA73"/>
    <mergeCell ref="AB73:AG73"/>
    <mergeCell ref="B74:C74"/>
    <mergeCell ref="D74:H74"/>
    <mergeCell ref="I74:O74"/>
    <mergeCell ref="U74:AA74"/>
    <mergeCell ref="AB74:AG74"/>
    <mergeCell ref="B75:C75"/>
    <mergeCell ref="D75:H75"/>
    <mergeCell ref="I75:O75"/>
    <mergeCell ref="U75:AA75"/>
    <mergeCell ref="AB75:AG75"/>
  </mergeCells>
  <printOptions/>
  <pageMargins left="0.75" right="0.75" top="0.26" bottom="0.4" header="0.16" footer="0.27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7">
      <selection activeCell="K14" sqref="J14:K15"/>
    </sheetView>
  </sheetViews>
  <sheetFormatPr defaultColWidth="9.00390625" defaultRowHeight="13.5"/>
  <cols>
    <col min="1" max="1" width="19.125" style="0" customWidth="1"/>
    <col min="2" max="2" width="4.75390625" style="0" customWidth="1"/>
    <col min="3" max="3" width="7.50390625" style="0" bestFit="1" customWidth="1"/>
    <col min="4" max="4" width="2.25390625" style="0" customWidth="1"/>
    <col min="5" max="5" width="10.50390625" style="0" bestFit="1" customWidth="1"/>
    <col min="6" max="6" width="17.00390625" style="0" customWidth="1"/>
  </cols>
  <sheetData>
    <row r="1" spans="1:6" s="106" customFormat="1" ht="13.5">
      <c r="A1" s="106" t="s">
        <v>0</v>
      </c>
      <c r="C1" s="106" t="s">
        <v>1</v>
      </c>
      <c r="E1" s="106" t="s">
        <v>3</v>
      </c>
      <c r="F1" s="106" t="s">
        <v>142</v>
      </c>
    </row>
    <row r="2" spans="1:6" ht="13.5">
      <c r="A2" s="107" t="s">
        <v>143</v>
      </c>
      <c r="B2" t="str">
        <f>C2&amp;ASC(F2)</f>
        <v>N011</v>
      </c>
      <c r="C2" s="108" t="s">
        <v>144</v>
      </c>
      <c r="D2" s="109"/>
      <c r="E2" s="109" t="str">
        <f>IF(ISERROR(VLOOKUP(A2,組合せ,4,FALSE)),"",VLOOKUP(A2,組合せ,4,FALSE))</f>
        <v>武儀</v>
      </c>
      <c r="F2" s="110">
        <v>1</v>
      </c>
    </row>
    <row r="3" spans="1:6" ht="13.5">
      <c r="A3" s="107" t="s">
        <v>145</v>
      </c>
      <c r="B3" t="str">
        <f aca="true" t="shared" si="0" ref="B3:B25">C3&amp;ASC(F3)</f>
        <v>N012</v>
      </c>
      <c r="C3" s="111" t="s">
        <v>144</v>
      </c>
      <c r="D3" s="107"/>
      <c r="E3" s="107" t="s">
        <v>38</v>
      </c>
      <c r="F3" s="112">
        <v>2</v>
      </c>
    </row>
    <row r="4" spans="1:6" ht="13.5">
      <c r="A4" s="107" t="s">
        <v>146</v>
      </c>
      <c r="B4" t="str">
        <f t="shared" si="0"/>
        <v>N013</v>
      </c>
      <c r="C4" s="111" t="s">
        <v>144</v>
      </c>
      <c r="D4" s="107"/>
      <c r="E4" s="107" t="s">
        <v>31</v>
      </c>
      <c r="F4" s="112">
        <v>3</v>
      </c>
    </row>
    <row r="5" spans="1:9" ht="13.5" customHeight="1">
      <c r="A5" s="107" t="s">
        <v>147</v>
      </c>
      <c r="B5" t="str">
        <f t="shared" si="0"/>
        <v>N014</v>
      </c>
      <c r="C5" s="111" t="s">
        <v>144</v>
      </c>
      <c r="D5" s="107"/>
      <c r="E5" s="107" t="s">
        <v>54</v>
      </c>
      <c r="F5" s="112">
        <v>4</v>
      </c>
      <c r="H5" s="113" t="s">
        <v>148</v>
      </c>
      <c r="I5" s="113"/>
    </row>
    <row r="6" spans="1:9" ht="13.5">
      <c r="A6" s="107" t="s">
        <v>149</v>
      </c>
      <c r="B6" t="str">
        <f t="shared" si="0"/>
        <v>N015</v>
      </c>
      <c r="C6" s="111" t="s">
        <v>144</v>
      </c>
      <c r="D6" s="107"/>
      <c r="E6" s="107" t="str">
        <f>IF(ISERROR(VLOOKUP(A6,組合せ,4,FALSE)),"",VLOOKUP(A6,組合せ,4,FALSE))</f>
        <v>金竜</v>
      </c>
      <c r="F6" s="112">
        <v>5</v>
      </c>
      <c r="H6" s="113"/>
      <c r="I6" s="113"/>
    </row>
    <row r="7" spans="1:6" ht="13.5">
      <c r="A7" s="107" t="s">
        <v>150</v>
      </c>
      <c r="B7" t="str">
        <f t="shared" si="0"/>
        <v>N016</v>
      </c>
      <c r="C7" s="111" t="s">
        <v>144</v>
      </c>
      <c r="D7" s="107"/>
      <c r="E7" s="107" t="s">
        <v>35</v>
      </c>
      <c r="F7" s="112">
        <v>6</v>
      </c>
    </row>
    <row r="8" spans="1:6" ht="13.5">
      <c r="A8" s="107" t="s">
        <v>151</v>
      </c>
      <c r="B8" t="str">
        <f t="shared" si="0"/>
        <v>N017</v>
      </c>
      <c r="C8" s="111" t="s">
        <v>144</v>
      </c>
      <c r="D8" s="107"/>
      <c r="E8" s="107" t="s">
        <v>46</v>
      </c>
      <c r="F8" s="112">
        <v>7</v>
      </c>
    </row>
    <row r="9" spans="1:6" ht="13.5">
      <c r="A9" s="107" t="s">
        <v>152</v>
      </c>
      <c r="B9" t="str">
        <f t="shared" si="0"/>
        <v>N018</v>
      </c>
      <c r="C9" s="114" t="s">
        <v>144</v>
      </c>
      <c r="D9" s="115"/>
      <c r="E9" s="107" t="s">
        <v>24</v>
      </c>
      <c r="F9" s="116">
        <v>8</v>
      </c>
    </row>
    <row r="10" spans="1:10" ht="13.5">
      <c r="A10" s="107" t="s">
        <v>153</v>
      </c>
      <c r="B10" t="str">
        <f t="shared" si="0"/>
        <v>C11</v>
      </c>
      <c r="C10" s="108" t="s">
        <v>152</v>
      </c>
      <c r="D10" s="109"/>
      <c r="E10" s="109"/>
      <c r="F10" s="110">
        <v>1</v>
      </c>
      <c r="J10" s="107"/>
    </row>
    <row r="11" spans="1:10" ht="13.5">
      <c r="A11" s="117" t="s">
        <v>154</v>
      </c>
      <c r="B11" t="str">
        <f t="shared" si="0"/>
        <v>C12</v>
      </c>
      <c r="C11" s="111" t="s">
        <v>152</v>
      </c>
      <c r="D11" s="107"/>
      <c r="E11" s="107"/>
      <c r="F11" s="112">
        <v>2</v>
      </c>
      <c r="J11" s="107"/>
    </row>
    <row r="12" spans="1:10" ht="13.5">
      <c r="A12" s="107" t="s">
        <v>155</v>
      </c>
      <c r="B12" t="str">
        <f t="shared" si="0"/>
        <v>C13</v>
      </c>
      <c r="C12" s="111" t="s">
        <v>152</v>
      </c>
      <c r="D12" s="107"/>
      <c r="E12" s="107"/>
      <c r="F12" s="112">
        <v>3</v>
      </c>
      <c r="J12" s="107"/>
    </row>
    <row r="13" spans="1:10" ht="13.5">
      <c r="A13" s="107" t="s">
        <v>156</v>
      </c>
      <c r="B13" t="str">
        <f t="shared" si="0"/>
        <v>C14</v>
      </c>
      <c r="C13" s="111" t="s">
        <v>152</v>
      </c>
      <c r="D13" s="115"/>
      <c r="E13" s="107"/>
      <c r="F13" s="116">
        <v>4</v>
      </c>
      <c r="J13" s="107"/>
    </row>
    <row r="14" spans="1:6" ht="13.5">
      <c r="A14" s="107" t="s">
        <v>157</v>
      </c>
      <c r="B14" t="str">
        <f t="shared" si="0"/>
        <v>D11</v>
      </c>
      <c r="C14" s="108" t="s">
        <v>146</v>
      </c>
      <c r="D14" s="109"/>
      <c r="E14" s="109"/>
      <c r="F14" s="110">
        <v>1</v>
      </c>
    </row>
    <row r="15" spans="1:6" ht="13.5">
      <c r="A15" s="117" t="s">
        <v>158</v>
      </c>
      <c r="B15" t="str">
        <f t="shared" si="0"/>
        <v>D12</v>
      </c>
      <c r="C15" s="111" t="s">
        <v>146</v>
      </c>
      <c r="D15" s="107"/>
      <c r="E15" s="107">
        <f>IF(ISERROR(VLOOKUP(A5,組合せ,4,FALSE)),"",VLOOKUP(A5,組合せ,4,FALSE))</f>
      </c>
      <c r="F15" s="112">
        <v>2</v>
      </c>
    </row>
    <row r="16" spans="1:6" ht="13.5">
      <c r="A16" s="107" t="s">
        <v>159</v>
      </c>
      <c r="B16" t="str">
        <f t="shared" si="0"/>
        <v>D13</v>
      </c>
      <c r="C16" s="111" t="s">
        <v>146</v>
      </c>
      <c r="D16" s="107"/>
      <c r="E16" s="107"/>
      <c r="F16" s="112">
        <v>3</v>
      </c>
    </row>
    <row r="17" spans="1:6" ht="13.5">
      <c r="A17" s="107" t="s">
        <v>160</v>
      </c>
      <c r="B17" t="str">
        <f t="shared" si="0"/>
        <v>D14</v>
      </c>
      <c r="C17" s="114" t="s">
        <v>146</v>
      </c>
      <c r="D17" s="115"/>
      <c r="E17" s="115"/>
      <c r="F17" s="116">
        <v>4</v>
      </c>
    </row>
    <row r="18" spans="1:6" ht="13.5">
      <c r="A18" s="117" t="s">
        <v>161</v>
      </c>
      <c r="B18" t="str">
        <f t="shared" si="0"/>
        <v>E11</v>
      </c>
      <c r="C18" s="108" t="s">
        <v>150</v>
      </c>
      <c r="D18" s="109"/>
      <c r="E18" s="107"/>
      <c r="F18" s="110">
        <v>1</v>
      </c>
    </row>
    <row r="19" spans="1:6" ht="13.5">
      <c r="A19" s="117" t="s">
        <v>162</v>
      </c>
      <c r="B19" t="str">
        <f t="shared" si="0"/>
        <v>E12</v>
      </c>
      <c r="C19" s="111" t="s">
        <v>150</v>
      </c>
      <c r="D19" s="107"/>
      <c r="E19" s="107"/>
      <c r="F19" s="112">
        <v>2</v>
      </c>
    </row>
    <row r="20" spans="1:6" ht="13.5">
      <c r="A20" s="107" t="s">
        <v>163</v>
      </c>
      <c r="B20" t="str">
        <f t="shared" si="0"/>
        <v>E13</v>
      </c>
      <c r="C20" s="111" t="s">
        <v>150</v>
      </c>
      <c r="D20" s="107"/>
      <c r="E20" s="107"/>
      <c r="F20" s="112">
        <v>3</v>
      </c>
    </row>
    <row r="21" spans="1:6" ht="13.5">
      <c r="A21" s="117" t="s">
        <v>164</v>
      </c>
      <c r="B21" t="str">
        <f t="shared" si="0"/>
        <v>E14</v>
      </c>
      <c r="C21" s="111" t="s">
        <v>150</v>
      </c>
      <c r="D21" s="107"/>
      <c r="E21" s="107"/>
      <c r="F21" s="112">
        <v>4</v>
      </c>
    </row>
    <row r="22" spans="1:6" ht="13.5">
      <c r="A22" s="117" t="s">
        <v>165</v>
      </c>
      <c r="B22" t="str">
        <f t="shared" si="0"/>
        <v>F11</v>
      </c>
      <c r="C22" s="108" t="s">
        <v>145</v>
      </c>
      <c r="D22" s="109"/>
      <c r="E22" s="109"/>
      <c r="F22" s="110">
        <v>1</v>
      </c>
    </row>
    <row r="23" spans="1:6" ht="13.5">
      <c r="A23" s="117" t="s">
        <v>166</v>
      </c>
      <c r="B23" t="str">
        <f t="shared" si="0"/>
        <v>F12</v>
      </c>
      <c r="C23" s="111" t="s">
        <v>145</v>
      </c>
      <c r="D23" s="107"/>
      <c r="E23" s="107"/>
      <c r="F23" s="112">
        <v>2</v>
      </c>
    </row>
    <row r="24" spans="1:6" ht="13.5">
      <c r="A24" s="117" t="s">
        <v>167</v>
      </c>
      <c r="B24" t="str">
        <f t="shared" si="0"/>
        <v>F13</v>
      </c>
      <c r="C24" s="111" t="s">
        <v>145</v>
      </c>
      <c r="D24" s="107"/>
      <c r="E24" s="107"/>
      <c r="F24" s="112">
        <v>3</v>
      </c>
    </row>
    <row r="25" spans="1:6" ht="13.5">
      <c r="A25" s="107" t="s">
        <v>168</v>
      </c>
      <c r="B25" t="str">
        <f t="shared" si="0"/>
        <v>F14</v>
      </c>
      <c r="C25" s="114" t="s">
        <v>145</v>
      </c>
      <c r="D25" s="115"/>
      <c r="E25" s="115"/>
      <c r="F25" s="112">
        <v>4</v>
      </c>
    </row>
    <row r="26" spans="1:6" ht="13.5">
      <c r="A26" s="117"/>
      <c r="B26" s="118"/>
      <c r="C26" s="119"/>
      <c r="D26" s="119"/>
      <c r="E26" s="119"/>
      <c r="F26" s="119"/>
    </row>
    <row r="27" spans="1:6" ht="13.5">
      <c r="A27" s="117"/>
      <c r="B27" s="118"/>
      <c r="C27" s="117"/>
      <c r="D27" s="117"/>
      <c r="E27" s="117"/>
      <c r="F27" s="117"/>
    </row>
  </sheetData>
  <sheetProtection/>
  <mergeCells count="1">
    <mergeCell ref="H5:I6"/>
  </mergeCells>
  <printOptions/>
  <pageMargins left="0.75" right="0.75" top="1" bottom="1" header="0.512" footer="0.512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G45"/>
  <sheetViews>
    <sheetView tabSelected="1" zoomScale="90" zoomScaleNormal="90" workbookViewId="0" topLeftCell="A13">
      <selection activeCell="AU23" sqref="AU23"/>
    </sheetView>
  </sheetViews>
  <sheetFormatPr defaultColWidth="2.50390625" defaultRowHeight="13.5"/>
  <cols>
    <col min="1" max="16384" width="2.50390625" style="2" customWidth="1"/>
  </cols>
  <sheetData>
    <row r="1" spans="2:53" ht="14.25" customHeight="1">
      <c r="B1" s="3" t="s">
        <v>169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97">
        <v>44094</v>
      </c>
      <c r="AT1" s="97"/>
      <c r="AU1" s="97"/>
      <c r="AV1" s="97"/>
      <c r="AW1" s="97"/>
      <c r="AX1" s="97"/>
      <c r="AY1" s="97"/>
      <c r="AZ1" s="97"/>
      <c r="BA1" s="97"/>
    </row>
    <row r="2" spans="2:53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"/>
      <c r="AT2" s="98" t="s">
        <v>81</v>
      </c>
      <c r="AU2" s="98"/>
      <c r="AV2" s="98"/>
      <c r="AW2" s="98"/>
      <c r="AX2" s="98"/>
      <c r="AY2" s="98"/>
      <c r="AZ2" s="98"/>
      <c r="BA2" s="98"/>
    </row>
    <row r="3" s="1" customFormat="1" ht="14.25"/>
    <row r="4" spans="27:28" s="1" customFormat="1" ht="14.25">
      <c r="AA4" s="58" t="s">
        <v>170</v>
      </c>
      <c r="AB4" s="58"/>
    </row>
    <row r="5" spans="27:28" s="1" customFormat="1" ht="14.25">
      <c r="AA5" s="59"/>
      <c r="AB5" s="59"/>
    </row>
    <row r="6" spans="11:42" s="1" customFormat="1" ht="14.25">
      <c r="K6" s="4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9"/>
    </row>
    <row r="7" spans="11:42" s="1" customFormat="1" ht="14.25">
      <c r="K7" s="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58" t="s">
        <v>171</v>
      </c>
      <c r="AB7" s="58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11"/>
    </row>
    <row r="8" spans="11:42" s="1" customFormat="1" ht="14.25">
      <c r="K8" s="6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59"/>
      <c r="AB8" s="59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11"/>
    </row>
    <row r="9" spans="11:42" s="1" customFormat="1" ht="14.25">
      <c r="K9" s="6"/>
      <c r="L9" s="7"/>
      <c r="M9" s="7"/>
      <c r="N9" s="7"/>
      <c r="O9" s="7"/>
      <c r="P9" s="7"/>
      <c r="Q9" s="7"/>
      <c r="R9" s="4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9"/>
      <c r="AL9" s="7"/>
      <c r="AM9" s="7"/>
      <c r="AN9" s="7"/>
      <c r="AO9" s="7"/>
      <c r="AP9" s="11"/>
    </row>
    <row r="10" spans="11:42" s="1" customFormat="1" ht="14.25">
      <c r="K10" s="6"/>
      <c r="L10" s="7"/>
      <c r="M10" s="7"/>
      <c r="N10" s="7"/>
      <c r="O10" s="7"/>
      <c r="P10" s="7"/>
      <c r="Q10" s="7"/>
      <c r="R10" s="6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11"/>
      <c r="AL10" s="7"/>
      <c r="AM10" s="7"/>
      <c r="AN10" s="7"/>
      <c r="AO10" s="7"/>
      <c r="AP10" s="11"/>
    </row>
    <row r="11" spans="6:48" s="1" customFormat="1" ht="18.75">
      <c r="F11" s="4"/>
      <c r="G11" s="5"/>
      <c r="H11" s="5"/>
      <c r="I11" s="5"/>
      <c r="J11" s="8" t="s">
        <v>172</v>
      </c>
      <c r="K11" s="8"/>
      <c r="L11" s="8"/>
      <c r="M11" s="5"/>
      <c r="N11" s="5"/>
      <c r="O11" s="5"/>
      <c r="P11" s="5"/>
      <c r="Q11" s="5"/>
      <c r="R11" s="9"/>
      <c r="AK11" s="4"/>
      <c r="AL11" s="5"/>
      <c r="AM11" s="5"/>
      <c r="AN11" s="5"/>
      <c r="AO11" s="5"/>
      <c r="AP11" s="8" t="s">
        <v>173</v>
      </c>
      <c r="AQ11" s="8"/>
      <c r="AR11" s="5"/>
      <c r="AS11" s="5"/>
      <c r="AT11" s="5"/>
      <c r="AU11" s="5"/>
      <c r="AV11" s="9"/>
    </row>
    <row r="12" spans="6:48" s="1" customFormat="1" ht="18.75">
      <c r="F12" s="6"/>
      <c r="G12" s="7"/>
      <c r="H12" s="7"/>
      <c r="I12" s="7"/>
      <c r="J12" s="10"/>
      <c r="K12" s="10"/>
      <c r="L12" s="10"/>
      <c r="M12" s="7"/>
      <c r="N12" s="7"/>
      <c r="O12" s="7"/>
      <c r="P12" s="7"/>
      <c r="Q12" s="7"/>
      <c r="R12" s="11"/>
      <c r="AK12" s="6"/>
      <c r="AL12" s="7"/>
      <c r="AM12" s="7"/>
      <c r="AN12" s="7"/>
      <c r="AO12" s="7"/>
      <c r="AP12" s="10"/>
      <c r="AQ12" s="10"/>
      <c r="AR12" s="7"/>
      <c r="AS12" s="7"/>
      <c r="AT12" s="7"/>
      <c r="AU12" s="7"/>
      <c r="AV12" s="11"/>
    </row>
    <row r="13" spans="3:51" s="1" customFormat="1" ht="14.25">
      <c r="C13" s="4"/>
      <c r="D13" s="5"/>
      <c r="E13" s="8" t="s">
        <v>174</v>
      </c>
      <c r="F13" s="8"/>
      <c r="G13" s="5"/>
      <c r="H13" s="9"/>
      <c r="P13" s="4"/>
      <c r="Q13" s="5"/>
      <c r="R13" s="8" t="s">
        <v>175</v>
      </c>
      <c r="S13" s="8"/>
      <c r="T13" s="5"/>
      <c r="U13" s="9"/>
      <c r="AH13" s="4"/>
      <c r="AI13" s="5"/>
      <c r="AJ13" s="8" t="s">
        <v>176</v>
      </c>
      <c r="AK13" s="8"/>
      <c r="AL13" s="5"/>
      <c r="AM13" s="9"/>
      <c r="AT13" s="4"/>
      <c r="AU13" s="5"/>
      <c r="AV13" s="8" t="s">
        <v>177</v>
      </c>
      <c r="AW13" s="8"/>
      <c r="AX13" s="5"/>
      <c r="AY13" s="9"/>
    </row>
    <row r="14" spans="3:51" s="1" customFormat="1" ht="14.25">
      <c r="C14" s="6"/>
      <c r="D14" s="7"/>
      <c r="E14" s="10"/>
      <c r="F14" s="10"/>
      <c r="G14" s="7"/>
      <c r="H14" s="11"/>
      <c r="P14" s="6"/>
      <c r="Q14" s="7"/>
      <c r="R14" s="10"/>
      <c r="S14" s="10"/>
      <c r="T14" s="7"/>
      <c r="U14" s="11"/>
      <c r="AH14" s="6"/>
      <c r="AI14" s="7"/>
      <c r="AJ14" s="10"/>
      <c r="AK14" s="10"/>
      <c r="AL14" s="7"/>
      <c r="AM14" s="11"/>
      <c r="AT14" s="6"/>
      <c r="AU14" s="7"/>
      <c r="AV14" s="10"/>
      <c r="AW14" s="10"/>
      <c r="AX14" s="7"/>
      <c r="AY14" s="11"/>
    </row>
    <row r="15" spans="2:52" s="1" customFormat="1" ht="18.75">
      <c r="B15" s="12" t="s">
        <v>178</v>
      </c>
      <c r="C15" s="12"/>
      <c r="D15" s="7"/>
      <c r="E15" s="10"/>
      <c r="F15" s="10"/>
      <c r="G15" s="7"/>
      <c r="H15" s="12" t="s">
        <v>179</v>
      </c>
      <c r="I15" s="12"/>
      <c r="O15" s="12" t="s">
        <v>180</v>
      </c>
      <c r="P15" s="12"/>
      <c r="Q15" s="7"/>
      <c r="R15" s="10"/>
      <c r="S15" s="10"/>
      <c r="T15" s="7"/>
      <c r="U15" s="12" t="s">
        <v>181</v>
      </c>
      <c r="V15" s="12"/>
      <c r="AG15" s="12" t="s">
        <v>182</v>
      </c>
      <c r="AH15" s="12"/>
      <c r="AI15" s="7"/>
      <c r="AJ15" s="10"/>
      <c r="AK15" s="10"/>
      <c r="AL15" s="7"/>
      <c r="AM15" s="12" t="s">
        <v>183</v>
      </c>
      <c r="AN15" s="12"/>
      <c r="AS15" s="12" t="s">
        <v>184</v>
      </c>
      <c r="AT15" s="12"/>
      <c r="AU15" s="7"/>
      <c r="AV15" s="10"/>
      <c r="AW15" s="10"/>
      <c r="AX15" s="7"/>
      <c r="AY15" s="12" t="s">
        <v>185</v>
      </c>
      <c r="AZ15" s="12"/>
    </row>
    <row r="16" spans="2:52" s="1" customFormat="1" ht="14.25" customHeight="1">
      <c r="B16" s="13" t="str">
        <f>'決勝トーナメント組合せ'!E2</f>
        <v>武儀</v>
      </c>
      <c r="C16" s="14"/>
      <c r="H16" s="15" t="str">
        <f>'決勝トーナメント組合せ'!E3</f>
        <v>コヴィーダ１</v>
      </c>
      <c r="I16" s="56"/>
      <c r="O16" s="13" t="str">
        <f>'決勝トーナメント組合せ'!E4</f>
        <v>大和</v>
      </c>
      <c r="P16" s="14"/>
      <c r="U16" s="13" t="str">
        <f>'決勝トーナメント組合せ'!E5</f>
        <v>今渡</v>
      </c>
      <c r="V16" s="14"/>
      <c r="X16" s="66"/>
      <c r="AG16" s="13" t="str">
        <f>'決勝トーナメント組合せ'!E6</f>
        <v>金竜</v>
      </c>
      <c r="AH16" s="14"/>
      <c r="AM16" s="13" t="str">
        <f>'決勝トーナメント組合せ'!E7</f>
        <v>山手</v>
      </c>
      <c r="AN16" s="14"/>
      <c r="AS16" s="13" t="str">
        <f>'決勝トーナメント組合せ'!E8</f>
        <v>御嵩</v>
      </c>
      <c r="AT16" s="14"/>
      <c r="AY16" s="13" t="str">
        <f>'決勝トーナメント組合せ'!E9</f>
        <v>土田</v>
      </c>
      <c r="AZ16" s="14"/>
    </row>
    <row r="17" spans="2:52" s="1" customFormat="1" ht="14.25" customHeight="1">
      <c r="B17" s="16"/>
      <c r="C17" s="17"/>
      <c r="H17" s="18"/>
      <c r="I17" s="57"/>
      <c r="O17" s="16"/>
      <c r="P17" s="17"/>
      <c r="U17" s="16"/>
      <c r="V17" s="17"/>
      <c r="AG17" s="16"/>
      <c r="AH17" s="17"/>
      <c r="AM17" s="16"/>
      <c r="AN17" s="17"/>
      <c r="AS17" s="16"/>
      <c r="AT17" s="17"/>
      <c r="AY17" s="16"/>
      <c r="AZ17" s="17"/>
    </row>
    <row r="18" spans="2:52" s="1" customFormat="1" ht="14.25" customHeight="1">
      <c r="B18" s="16"/>
      <c r="C18" s="17"/>
      <c r="H18" s="18"/>
      <c r="I18" s="57"/>
      <c r="O18" s="16"/>
      <c r="P18" s="17"/>
      <c r="U18" s="16"/>
      <c r="V18" s="17"/>
      <c r="AG18" s="16"/>
      <c r="AH18" s="17"/>
      <c r="AM18" s="16"/>
      <c r="AN18" s="17"/>
      <c r="AS18" s="16"/>
      <c r="AT18" s="17"/>
      <c r="AY18" s="16"/>
      <c r="AZ18" s="17"/>
    </row>
    <row r="19" spans="2:52" s="1" customFormat="1" ht="14.25" customHeight="1">
      <c r="B19" s="16"/>
      <c r="C19" s="17"/>
      <c r="H19" s="18"/>
      <c r="I19" s="57"/>
      <c r="O19" s="16"/>
      <c r="P19" s="17"/>
      <c r="U19" s="16"/>
      <c r="V19" s="17"/>
      <c r="AG19" s="16"/>
      <c r="AH19" s="17"/>
      <c r="AM19" s="16"/>
      <c r="AN19" s="17"/>
      <c r="AS19" s="16"/>
      <c r="AT19" s="17"/>
      <c r="AY19" s="16"/>
      <c r="AZ19" s="17"/>
    </row>
    <row r="20" spans="2:53" s="1" customFormat="1" ht="14.25" customHeight="1">
      <c r="B20" s="19"/>
      <c r="C20" s="20"/>
      <c r="H20" s="18"/>
      <c r="I20" s="57"/>
      <c r="K20" s="58" t="s">
        <v>186</v>
      </c>
      <c r="L20" s="58"/>
      <c r="O20" s="19"/>
      <c r="P20" s="20"/>
      <c r="T20" s="67"/>
      <c r="U20" s="19"/>
      <c r="V20" s="20"/>
      <c r="AG20" s="19"/>
      <c r="AH20" s="20"/>
      <c r="AM20" s="19"/>
      <c r="AN20" s="20"/>
      <c r="AP20" s="58" t="s">
        <v>187</v>
      </c>
      <c r="AQ20" s="58"/>
      <c r="AS20" s="19"/>
      <c r="AT20" s="20"/>
      <c r="AY20" s="19"/>
      <c r="AZ20" s="20"/>
      <c r="BA20" s="6"/>
    </row>
    <row r="21" spans="2:53" s="1" customFormat="1" ht="14.25" customHeight="1">
      <c r="B21" s="21"/>
      <c r="C21" s="22"/>
      <c r="D21" s="7"/>
      <c r="F21" s="23"/>
      <c r="G21" s="24"/>
      <c r="H21" s="25"/>
      <c r="I21" s="25"/>
      <c r="J21" s="24"/>
      <c r="K21" s="59"/>
      <c r="L21" s="59"/>
      <c r="M21" s="24"/>
      <c r="N21" s="24"/>
      <c r="O21" s="60"/>
      <c r="P21" s="60"/>
      <c r="Q21" s="24"/>
      <c r="R21" s="24"/>
      <c r="S21" s="6"/>
      <c r="U21" s="21"/>
      <c r="V21" s="22"/>
      <c r="W21" s="7"/>
      <c r="AG21" s="21"/>
      <c r="AH21" s="22"/>
      <c r="AI21" s="7"/>
      <c r="AK21" s="23"/>
      <c r="AL21" s="24"/>
      <c r="AM21" s="25"/>
      <c r="AN21" s="60"/>
      <c r="AO21" s="24"/>
      <c r="AP21" s="59"/>
      <c r="AQ21" s="59"/>
      <c r="AR21" s="24"/>
      <c r="AS21" s="25"/>
      <c r="AT21" s="60"/>
      <c r="AU21" s="24"/>
      <c r="AV21" s="24"/>
      <c r="AW21" s="6"/>
      <c r="AY21" s="21"/>
      <c r="AZ21" s="21"/>
      <c r="BA21" s="7"/>
    </row>
    <row r="22" spans="2:53" s="1" customFormat="1" ht="14.25">
      <c r="B22" s="7"/>
      <c r="C22" s="7"/>
      <c r="H22" s="7"/>
      <c r="I22" s="7"/>
      <c r="O22" s="7"/>
      <c r="P22" s="7"/>
      <c r="Q22" s="7"/>
      <c r="U22" s="7"/>
      <c r="V22" s="7"/>
      <c r="AG22" s="7"/>
      <c r="AH22" s="7"/>
      <c r="AM22" s="7"/>
      <c r="AN22" s="7"/>
      <c r="AS22" s="7"/>
      <c r="AT22" s="7"/>
      <c r="BA22" s="7"/>
    </row>
    <row r="23" spans="14:42" s="1" customFormat="1" ht="26.25" customHeight="1">
      <c r="N23" s="48" t="s">
        <v>188</v>
      </c>
      <c r="O23" s="48"/>
      <c r="P23" s="48"/>
      <c r="Q23" s="48"/>
      <c r="R23" s="48"/>
      <c r="AK23" s="48" t="s">
        <v>189</v>
      </c>
      <c r="AL23" s="48"/>
      <c r="AM23" s="48"/>
      <c r="AN23" s="48"/>
      <c r="AO23" s="48"/>
      <c r="AP23" s="48"/>
    </row>
    <row r="24" spans="2:53" s="1" customFormat="1" ht="33.75" customHeight="1">
      <c r="B24" s="26" t="s">
        <v>108</v>
      </c>
      <c r="C24" s="27"/>
      <c r="D24" s="27"/>
      <c r="E24" s="27"/>
      <c r="F24" s="27"/>
      <c r="G24" s="26" t="s">
        <v>131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6" t="s">
        <v>132</v>
      </c>
      <c r="AA24" s="27"/>
      <c r="AB24" s="27"/>
      <c r="AC24" s="27"/>
      <c r="AD24" s="78"/>
      <c r="AE24" s="27" t="s">
        <v>131</v>
      </c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6" t="s">
        <v>132</v>
      </c>
      <c r="AX24" s="27"/>
      <c r="AY24" s="27"/>
      <c r="AZ24" s="27"/>
      <c r="BA24" s="78"/>
    </row>
    <row r="25" spans="2:53" s="1" customFormat="1" ht="33.75" customHeight="1">
      <c r="B25" s="28">
        <v>0.4166666666666667</v>
      </c>
      <c r="C25" s="29"/>
      <c r="D25" s="29"/>
      <c r="E25" s="29"/>
      <c r="F25" s="30"/>
      <c r="G25" s="31" t="s">
        <v>174</v>
      </c>
      <c r="H25" s="32" t="str">
        <f>B16</f>
        <v>武儀</v>
      </c>
      <c r="I25" s="32"/>
      <c r="J25" s="32"/>
      <c r="K25" s="32"/>
      <c r="L25" s="32"/>
      <c r="M25" s="32"/>
      <c r="N25" s="61"/>
      <c r="O25" s="62"/>
      <c r="P25" s="62"/>
      <c r="Q25" s="287" t="s">
        <v>133</v>
      </c>
      <c r="R25" s="62"/>
      <c r="S25" s="62"/>
      <c r="T25" s="61"/>
      <c r="U25" s="69" t="str">
        <f>H16</f>
        <v>コヴィーダ１</v>
      </c>
      <c r="V25" s="69"/>
      <c r="W25" s="69"/>
      <c r="X25" s="69"/>
      <c r="Y25" s="79"/>
      <c r="Z25" s="80" t="s">
        <v>190</v>
      </c>
      <c r="AA25" s="80"/>
      <c r="AB25" s="80"/>
      <c r="AC25" s="80"/>
      <c r="AD25" s="81"/>
      <c r="AE25" s="31" t="s">
        <v>175</v>
      </c>
      <c r="AF25" s="32" t="str">
        <f>O16</f>
        <v>大和</v>
      </c>
      <c r="AG25" s="32"/>
      <c r="AH25" s="32"/>
      <c r="AI25" s="32"/>
      <c r="AJ25" s="32"/>
      <c r="AK25" s="61"/>
      <c r="AL25" s="62"/>
      <c r="AM25" s="62"/>
      <c r="AN25" s="287" t="s">
        <v>133</v>
      </c>
      <c r="AO25" s="62"/>
      <c r="AP25" s="62"/>
      <c r="AQ25" s="32"/>
      <c r="AR25" s="99" t="str">
        <f>U16</f>
        <v>今渡</v>
      </c>
      <c r="AS25" s="99"/>
      <c r="AT25" s="99"/>
      <c r="AU25" s="99"/>
      <c r="AV25" s="100"/>
      <c r="AW25" s="80" t="s">
        <v>191</v>
      </c>
      <c r="AX25" s="80"/>
      <c r="AY25" s="80"/>
      <c r="AZ25" s="80"/>
      <c r="BA25" s="81"/>
    </row>
    <row r="26" spans="2:53" s="1" customFormat="1" ht="33.75" customHeight="1">
      <c r="B26" s="33">
        <v>0.4444444444444444</v>
      </c>
      <c r="C26" s="34"/>
      <c r="D26" s="34"/>
      <c r="E26" s="34"/>
      <c r="F26" s="35"/>
      <c r="G26" s="36" t="s">
        <v>176</v>
      </c>
      <c r="H26" s="37" t="str">
        <f>AG16</f>
        <v>金竜</v>
      </c>
      <c r="I26" s="37"/>
      <c r="J26" s="37"/>
      <c r="K26" s="37"/>
      <c r="L26" s="37"/>
      <c r="M26" s="37"/>
      <c r="N26" s="37"/>
      <c r="O26" s="41"/>
      <c r="P26" s="41"/>
      <c r="Q26" s="288" t="s">
        <v>133</v>
      </c>
      <c r="R26" s="41"/>
      <c r="S26" s="41"/>
      <c r="T26" s="37"/>
      <c r="U26" s="37" t="str">
        <f>AM16</f>
        <v>山手</v>
      </c>
      <c r="V26" s="37"/>
      <c r="W26" s="37"/>
      <c r="X26" s="37"/>
      <c r="Y26" s="82"/>
      <c r="Z26" s="83" t="s">
        <v>192</v>
      </c>
      <c r="AA26" s="83"/>
      <c r="AB26" s="83"/>
      <c r="AC26" s="83"/>
      <c r="AD26" s="84"/>
      <c r="AE26" s="36" t="s">
        <v>177</v>
      </c>
      <c r="AF26" s="37" t="str">
        <f>AS16</f>
        <v>御嵩</v>
      </c>
      <c r="AG26" s="37"/>
      <c r="AH26" s="37"/>
      <c r="AI26" s="37"/>
      <c r="AJ26" s="37"/>
      <c r="AK26" s="37"/>
      <c r="AL26" s="41"/>
      <c r="AM26" s="41"/>
      <c r="AN26" s="288" t="s">
        <v>133</v>
      </c>
      <c r="AO26" s="41"/>
      <c r="AP26" s="41"/>
      <c r="AQ26" s="37"/>
      <c r="AR26" s="37" t="str">
        <f>AY16</f>
        <v>土田</v>
      </c>
      <c r="AS26" s="37"/>
      <c r="AT26" s="37"/>
      <c r="AU26" s="37"/>
      <c r="AV26" s="82"/>
      <c r="AW26" s="83" t="s">
        <v>193</v>
      </c>
      <c r="AX26" s="83"/>
      <c r="AY26" s="83"/>
      <c r="AZ26" s="83"/>
      <c r="BA26" s="84"/>
    </row>
    <row r="27" spans="2:53" s="1" customFormat="1" ht="33.75" customHeight="1">
      <c r="B27" s="38">
        <v>0.4861111111111111</v>
      </c>
      <c r="C27" s="39"/>
      <c r="D27" s="39"/>
      <c r="E27" s="39"/>
      <c r="F27" s="40"/>
      <c r="G27" s="31" t="s">
        <v>172</v>
      </c>
      <c r="H27" s="41" t="s">
        <v>194</v>
      </c>
      <c r="I27" s="41"/>
      <c r="J27" s="41"/>
      <c r="K27" s="41"/>
      <c r="L27" s="41"/>
      <c r="M27" s="41"/>
      <c r="N27" s="37"/>
      <c r="O27" s="41"/>
      <c r="P27" s="41"/>
      <c r="Q27" s="287" t="s">
        <v>133</v>
      </c>
      <c r="R27" s="41"/>
      <c r="S27" s="41"/>
      <c r="T27" s="37"/>
      <c r="U27" s="41" t="s">
        <v>195</v>
      </c>
      <c r="V27" s="41"/>
      <c r="W27" s="41"/>
      <c r="X27" s="41"/>
      <c r="Y27" s="85"/>
      <c r="Z27" s="86" t="s">
        <v>196</v>
      </c>
      <c r="AA27" s="86"/>
      <c r="AB27" s="86"/>
      <c r="AC27" s="86"/>
      <c r="AD27" s="87"/>
      <c r="AE27" s="31" t="s">
        <v>173</v>
      </c>
      <c r="AF27" s="41" t="s">
        <v>197</v>
      </c>
      <c r="AG27" s="41"/>
      <c r="AH27" s="41"/>
      <c r="AI27" s="41"/>
      <c r="AJ27" s="41"/>
      <c r="AK27" s="37"/>
      <c r="AL27" s="41"/>
      <c r="AM27" s="41"/>
      <c r="AN27" s="287" t="s">
        <v>133</v>
      </c>
      <c r="AO27" s="41"/>
      <c r="AP27" s="41"/>
      <c r="AQ27" s="37"/>
      <c r="AR27" s="41" t="s">
        <v>198</v>
      </c>
      <c r="AS27" s="41"/>
      <c r="AT27" s="41"/>
      <c r="AU27" s="41"/>
      <c r="AV27" s="85"/>
      <c r="AW27" s="86" t="s">
        <v>196</v>
      </c>
      <c r="AX27" s="86"/>
      <c r="AY27" s="86"/>
      <c r="AZ27" s="86"/>
      <c r="BA27" s="87"/>
    </row>
    <row r="28" spans="2:53" s="1" customFormat="1" ht="33.75" customHeight="1">
      <c r="B28" s="33">
        <v>0.513888888888889</v>
      </c>
      <c r="C28" s="34"/>
      <c r="D28" s="34"/>
      <c r="E28" s="34"/>
      <c r="F28" s="35"/>
      <c r="G28" s="42" t="s">
        <v>186</v>
      </c>
      <c r="H28" s="43" t="s">
        <v>199</v>
      </c>
      <c r="I28" s="41"/>
      <c r="J28" s="41"/>
      <c r="K28" s="41"/>
      <c r="L28" s="41"/>
      <c r="M28" s="41"/>
      <c r="N28" s="37"/>
      <c r="O28" s="41"/>
      <c r="P28" s="41"/>
      <c r="Q28" s="288" t="s">
        <v>133</v>
      </c>
      <c r="R28" s="41"/>
      <c r="S28" s="41"/>
      <c r="T28" s="37"/>
      <c r="U28" s="41" t="s">
        <v>200</v>
      </c>
      <c r="V28" s="41"/>
      <c r="W28" s="41"/>
      <c r="X28" s="41"/>
      <c r="Y28" s="85"/>
      <c r="Z28" s="86" t="s">
        <v>201</v>
      </c>
      <c r="AA28" s="86"/>
      <c r="AB28" s="86"/>
      <c r="AC28" s="86"/>
      <c r="AD28" s="87"/>
      <c r="AE28" s="88" t="s">
        <v>187</v>
      </c>
      <c r="AF28" s="41" t="s">
        <v>202</v>
      </c>
      <c r="AG28" s="41"/>
      <c r="AH28" s="41"/>
      <c r="AI28" s="41"/>
      <c r="AJ28" s="41"/>
      <c r="AK28" s="92"/>
      <c r="AL28" s="41"/>
      <c r="AM28" s="41"/>
      <c r="AN28" s="288" t="s">
        <v>133</v>
      </c>
      <c r="AO28" s="41"/>
      <c r="AP28" s="41"/>
      <c r="AQ28" s="37"/>
      <c r="AR28" s="41" t="s">
        <v>203</v>
      </c>
      <c r="AS28" s="41"/>
      <c r="AT28" s="41"/>
      <c r="AU28" s="41"/>
      <c r="AV28" s="85"/>
      <c r="AW28" s="101" t="s">
        <v>204</v>
      </c>
      <c r="AX28" s="101"/>
      <c r="AY28" s="101"/>
      <c r="AZ28" s="101"/>
      <c r="BA28" s="102"/>
    </row>
    <row r="29" spans="2:54" ht="34.5" customHeight="1">
      <c r="B29" s="44">
        <v>0.5416666666666666</v>
      </c>
      <c r="C29" s="45"/>
      <c r="D29" s="45"/>
      <c r="E29" s="45"/>
      <c r="F29" s="46"/>
      <c r="G29" s="47" t="s">
        <v>171</v>
      </c>
      <c r="H29" s="48" t="s">
        <v>205</v>
      </c>
      <c r="I29" s="48"/>
      <c r="J29" s="48"/>
      <c r="K29" s="48"/>
      <c r="L29" s="48"/>
      <c r="M29" s="48"/>
      <c r="N29" s="63"/>
      <c r="O29" s="64"/>
      <c r="P29" s="64"/>
      <c r="Q29" s="63"/>
      <c r="R29" s="71"/>
      <c r="S29" s="71"/>
      <c r="U29" s="48" t="s">
        <v>206</v>
      </c>
      <c r="V29" s="48"/>
      <c r="W29" s="48"/>
      <c r="X29" s="48"/>
      <c r="Y29" s="89"/>
      <c r="Z29" s="90" t="s">
        <v>196</v>
      </c>
      <c r="AA29" s="90"/>
      <c r="AB29" s="90"/>
      <c r="AC29" s="90"/>
      <c r="AD29" s="90"/>
      <c r="AE29" s="47" t="s">
        <v>170</v>
      </c>
      <c r="AF29" s="90" t="s">
        <v>207</v>
      </c>
      <c r="AG29" s="90"/>
      <c r="AH29" s="90"/>
      <c r="AI29" s="90"/>
      <c r="AJ29" s="90"/>
      <c r="AK29" s="93"/>
      <c r="AL29" s="71"/>
      <c r="AM29" s="71"/>
      <c r="AO29" s="71"/>
      <c r="AP29" s="71"/>
      <c r="AR29" s="48" t="s">
        <v>208</v>
      </c>
      <c r="AS29" s="48"/>
      <c r="AT29" s="48"/>
      <c r="AU29" s="48"/>
      <c r="AV29" s="89"/>
      <c r="AW29" s="103" t="s">
        <v>196</v>
      </c>
      <c r="AX29" s="103"/>
      <c r="AY29" s="103"/>
      <c r="AZ29" s="103"/>
      <c r="BA29" s="104"/>
      <c r="BB29" s="105"/>
    </row>
    <row r="30" spans="7:53" ht="24">
      <c r="G30" s="49"/>
      <c r="H30" s="49"/>
      <c r="I30" s="49"/>
      <c r="M30" s="49"/>
      <c r="N30" s="49"/>
      <c r="O30" s="49"/>
      <c r="P30" s="49"/>
      <c r="Q30" s="49"/>
      <c r="R30" s="72"/>
      <c r="S30" s="73"/>
      <c r="T30" s="73"/>
      <c r="U30" s="73"/>
      <c r="V30" s="72"/>
      <c r="W30" s="73"/>
      <c r="X30" s="74"/>
      <c r="Y30" s="74"/>
      <c r="Z30" s="74"/>
      <c r="AA30" s="74"/>
      <c r="AB30" s="74"/>
      <c r="AC30" s="74"/>
      <c r="AD30" s="74"/>
      <c r="AE30" s="74"/>
      <c r="AF30" s="74"/>
      <c r="AG30" s="73"/>
      <c r="AH30" s="74"/>
      <c r="AI30" s="74"/>
      <c r="AJ30" s="74"/>
      <c r="AK30" s="72"/>
      <c r="AL30" s="74"/>
      <c r="AM30" s="74"/>
      <c r="AN30" s="74"/>
      <c r="AO30" s="74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</row>
    <row r="31" spans="7:41" ht="24">
      <c r="G31" s="49"/>
      <c r="H31" s="49"/>
      <c r="I31" s="49"/>
      <c r="M31" s="49"/>
      <c r="N31" s="49"/>
      <c r="O31" s="49"/>
      <c r="P31" s="49"/>
      <c r="Q31" s="49"/>
      <c r="R31" s="49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</row>
    <row r="32" spans="2:37" ht="13.5">
      <c r="B32" s="50"/>
      <c r="C32" s="51"/>
      <c r="D32" s="51"/>
      <c r="E32" s="51"/>
      <c r="F32" s="50"/>
      <c r="G32" s="50"/>
      <c r="H32" s="51"/>
      <c r="I32" s="51"/>
      <c r="J32" s="50"/>
      <c r="K32" s="50"/>
      <c r="L32" s="50"/>
      <c r="M32" s="51"/>
      <c r="N32" s="51"/>
      <c r="O32" s="51"/>
      <c r="P32" s="50"/>
      <c r="Q32" s="51"/>
      <c r="R32" s="51"/>
      <c r="S32" s="50"/>
      <c r="T32" s="50"/>
      <c r="U32" s="50"/>
      <c r="V32" s="50"/>
      <c r="W32" s="51"/>
      <c r="X32" s="51"/>
      <c r="Y32" s="50"/>
      <c r="Z32" s="50"/>
      <c r="AA32" s="50"/>
      <c r="AB32" s="50"/>
      <c r="AE32" s="50"/>
      <c r="AF32" s="51"/>
      <c r="AG32" s="50"/>
      <c r="AH32" s="50"/>
      <c r="AI32" s="50"/>
      <c r="AJ32" s="50"/>
      <c r="AK32" s="50"/>
    </row>
    <row r="33" spans="7:41" ht="24">
      <c r="G33" s="49" t="s">
        <v>209</v>
      </c>
      <c r="H33" s="49"/>
      <c r="I33" s="49"/>
      <c r="M33" s="49"/>
      <c r="N33" s="49"/>
      <c r="O33" s="49"/>
      <c r="P33" s="49"/>
      <c r="Q33" s="49"/>
      <c r="R33" s="49"/>
      <c r="V33" s="49" t="s">
        <v>210</v>
      </c>
      <c r="X33" s="75"/>
      <c r="Y33" s="75"/>
      <c r="Z33" s="75"/>
      <c r="AA33" s="75"/>
      <c r="AB33" s="75"/>
      <c r="AC33" s="75"/>
      <c r="AD33" s="75"/>
      <c r="AE33" s="75"/>
      <c r="AF33" s="75"/>
      <c r="AH33" s="75"/>
      <c r="AI33" s="75"/>
      <c r="AJ33" s="75"/>
      <c r="AK33" s="49" t="s">
        <v>211</v>
      </c>
      <c r="AL33" s="75"/>
      <c r="AM33" s="75"/>
      <c r="AN33" s="75"/>
      <c r="AO33" s="75"/>
    </row>
    <row r="34" spans="7:41" ht="24">
      <c r="G34" s="49"/>
      <c r="H34" s="49"/>
      <c r="I34" s="49"/>
      <c r="M34" s="49"/>
      <c r="N34" s="49"/>
      <c r="O34" s="49"/>
      <c r="P34" s="49"/>
      <c r="Q34" s="49"/>
      <c r="R34" s="49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</row>
    <row r="35" spans="2:50" ht="13.5">
      <c r="B35" s="50" t="s">
        <v>86</v>
      </c>
      <c r="C35" s="51" t="s">
        <v>108</v>
      </c>
      <c r="D35" s="51"/>
      <c r="E35" s="51"/>
      <c r="F35" s="50"/>
      <c r="G35" s="50"/>
      <c r="H35" s="51" t="s">
        <v>109</v>
      </c>
      <c r="I35" s="51"/>
      <c r="J35" s="50"/>
      <c r="K35" s="50"/>
      <c r="L35" s="50"/>
      <c r="M35" s="51"/>
      <c r="N35" s="51"/>
      <c r="O35" s="51"/>
      <c r="P35" s="50" t="s">
        <v>110</v>
      </c>
      <c r="Q35" s="51" t="s">
        <v>111</v>
      </c>
      <c r="R35" s="51"/>
      <c r="S35" s="50"/>
      <c r="T35" s="50"/>
      <c r="U35" s="50"/>
      <c r="V35" s="50"/>
      <c r="W35" s="51" t="s">
        <v>112</v>
      </c>
      <c r="X35" s="51"/>
      <c r="Y35" s="50"/>
      <c r="Z35" s="50"/>
      <c r="AA35" s="50"/>
      <c r="AB35" s="50"/>
      <c r="AE35" s="52" t="s">
        <v>86</v>
      </c>
      <c r="AF35" s="51" t="s">
        <v>113</v>
      </c>
      <c r="AG35" s="50"/>
      <c r="AH35" s="50"/>
      <c r="AI35" s="50"/>
      <c r="AJ35" s="50"/>
      <c r="AK35" s="50"/>
      <c r="AM35" s="2" t="s">
        <v>212</v>
      </c>
      <c r="AV35" s="2" t="s">
        <v>213</v>
      </c>
      <c r="AX35" s="2" t="s">
        <v>214</v>
      </c>
    </row>
    <row r="36" spans="2:59" ht="17.25">
      <c r="B36" s="50"/>
      <c r="C36" s="51"/>
      <c r="D36" s="51"/>
      <c r="E36" s="51"/>
      <c r="F36" s="50"/>
      <c r="G36" s="50"/>
      <c r="H36" s="51"/>
      <c r="I36" s="51"/>
      <c r="J36" s="50"/>
      <c r="K36" s="50"/>
      <c r="L36" s="50"/>
      <c r="M36" s="51"/>
      <c r="N36" s="51"/>
      <c r="O36" s="51"/>
      <c r="P36" s="50"/>
      <c r="Q36" s="51"/>
      <c r="R36" s="51"/>
      <c r="S36" s="50"/>
      <c r="T36" s="50"/>
      <c r="U36" s="50"/>
      <c r="V36" s="50"/>
      <c r="W36" s="51"/>
      <c r="X36" s="51"/>
      <c r="Y36" s="50"/>
      <c r="Z36" s="50"/>
      <c r="AA36" s="50"/>
      <c r="AB36" s="50"/>
      <c r="AE36" s="50"/>
      <c r="AF36" s="51"/>
      <c r="AG36" s="50"/>
      <c r="AH36" s="50"/>
      <c r="AI36" s="50"/>
      <c r="AJ36" s="50"/>
      <c r="AK36" s="50"/>
      <c r="AM36" s="2" t="s">
        <v>209</v>
      </c>
      <c r="AP36" s="2" t="s">
        <v>215</v>
      </c>
      <c r="BB36" s="75"/>
      <c r="BC36" s="75"/>
      <c r="BD36" s="75"/>
      <c r="BE36" s="75"/>
      <c r="BF36" s="75"/>
      <c r="BG36" s="75"/>
    </row>
    <row r="37" spans="2:59" ht="17.25">
      <c r="B37" s="50" t="s">
        <v>86</v>
      </c>
      <c r="C37" s="51" t="s">
        <v>216</v>
      </c>
      <c r="H37" s="51" t="s">
        <v>217</v>
      </c>
      <c r="Q37" s="51"/>
      <c r="R37" s="76" t="s">
        <v>218</v>
      </c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52"/>
      <c r="AF37" s="51"/>
      <c r="AG37" s="50"/>
      <c r="AH37" s="50"/>
      <c r="AI37" s="50"/>
      <c r="AJ37" s="50"/>
      <c r="AK37" s="50"/>
      <c r="AL37" s="50"/>
      <c r="AM37" s="2" t="s">
        <v>210</v>
      </c>
      <c r="AP37" s="2" t="s">
        <v>219</v>
      </c>
      <c r="BB37" s="75"/>
      <c r="BC37" s="75"/>
      <c r="BD37" s="75"/>
      <c r="BE37" s="75"/>
      <c r="BF37" s="75"/>
      <c r="BG37" s="75"/>
    </row>
    <row r="38" spans="3:59" ht="17.25">
      <c r="C38" s="52"/>
      <c r="W38" s="52"/>
      <c r="X38" s="52"/>
      <c r="Y38" s="51"/>
      <c r="Z38" s="50"/>
      <c r="AA38" s="50"/>
      <c r="AB38" s="50"/>
      <c r="AC38" s="50"/>
      <c r="AD38" s="50"/>
      <c r="AE38" s="50"/>
      <c r="AF38" s="50"/>
      <c r="AG38" s="50"/>
      <c r="AH38" s="50"/>
      <c r="AI38" s="52"/>
      <c r="AJ38" s="52"/>
      <c r="AK38" s="51"/>
      <c r="AL38" s="50"/>
      <c r="AM38" s="2" t="s">
        <v>211</v>
      </c>
      <c r="AP38" s="2" t="s">
        <v>220</v>
      </c>
      <c r="BB38" s="75"/>
      <c r="BC38" s="75"/>
      <c r="BD38" s="75"/>
      <c r="BE38" s="75"/>
      <c r="BF38" s="75"/>
      <c r="BG38" s="75"/>
    </row>
    <row r="39" spans="2:59" ht="17.25">
      <c r="B39" s="2" t="s">
        <v>86</v>
      </c>
      <c r="C39" s="53" t="s">
        <v>221</v>
      </c>
      <c r="D39" s="53"/>
      <c r="E39" s="53"/>
      <c r="F39" s="53"/>
      <c r="G39" s="53"/>
      <c r="H39" s="53"/>
      <c r="I39" s="53"/>
      <c r="J39" s="53"/>
      <c r="K39" s="53"/>
      <c r="L39" s="53"/>
      <c r="N39" s="2" t="s">
        <v>86</v>
      </c>
      <c r="O39" s="53" t="s">
        <v>107</v>
      </c>
      <c r="P39" s="53"/>
      <c r="Q39" s="53"/>
      <c r="R39" s="53"/>
      <c r="S39" s="53"/>
      <c r="AI39" s="94"/>
      <c r="AJ39" s="95"/>
      <c r="AK39" s="95"/>
      <c r="AL39" s="95"/>
      <c r="AM39" s="95"/>
      <c r="AN39" s="95"/>
      <c r="AO39" s="95"/>
      <c r="AP39" s="9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</row>
    <row r="40" spans="35:59" ht="17.25">
      <c r="AI40" s="94"/>
      <c r="AJ40" s="95"/>
      <c r="AK40" s="95"/>
      <c r="AL40" s="95"/>
      <c r="AM40" s="95"/>
      <c r="AN40" s="95"/>
      <c r="AO40" s="95"/>
      <c r="AP40" s="9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</row>
    <row r="41" spans="3:59" ht="18.75">
      <c r="C41" s="54" t="s">
        <v>110</v>
      </c>
      <c r="D41" s="54"/>
      <c r="E41" s="55" t="s">
        <v>116</v>
      </c>
      <c r="F41" s="55"/>
      <c r="G41" s="55"/>
      <c r="H41" s="55"/>
      <c r="I41" s="55"/>
      <c r="J41" s="55"/>
      <c r="K41" s="55"/>
      <c r="L41" s="55"/>
      <c r="M41" s="55"/>
      <c r="P41" s="65" t="s">
        <v>110</v>
      </c>
      <c r="Q41" s="77" t="s">
        <v>222</v>
      </c>
      <c r="R41" s="77"/>
      <c r="S41" s="77"/>
      <c r="T41" s="77"/>
      <c r="U41" s="77"/>
      <c r="V41" s="77"/>
      <c r="W41" s="77"/>
      <c r="X41" s="77"/>
      <c r="Y41" s="77"/>
      <c r="AA41" s="65" t="s">
        <v>110</v>
      </c>
      <c r="AB41" s="91" t="s">
        <v>223</v>
      </c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5"/>
      <c r="AO41" s="95"/>
      <c r="AP41" s="9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</row>
    <row r="42" ht="13.5">
      <c r="AI42" s="96"/>
    </row>
    <row r="43" ht="13.5">
      <c r="AI43" s="96"/>
    </row>
    <row r="44" ht="13.5">
      <c r="AI44" s="96"/>
    </row>
    <row r="45" ht="13.5">
      <c r="AI45" s="96"/>
    </row>
  </sheetData>
  <sheetProtection/>
  <mergeCells count="96">
    <mergeCell ref="AS1:BA1"/>
    <mergeCell ref="AT2:BA2"/>
    <mergeCell ref="B15:C15"/>
    <mergeCell ref="H15:I15"/>
    <mergeCell ref="O15:P15"/>
    <mergeCell ref="U15:V15"/>
    <mergeCell ref="AG15:AH15"/>
    <mergeCell ref="AM15:AN15"/>
    <mergeCell ref="AS15:AT15"/>
    <mergeCell ref="AY15:AZ15"/>
    <mergeCell ref="N23:R23"/>
    <mergeCell ref="AK23:AP23"/>
    <mergeCell ref="B24:F24"/>
    <mergeCell ref="G24:Y24"/>
    <mergeCell ref="Z24:AD24"/>
    <mergeCell ref="AE24:AV24"/>
    <mergeCell ref="AW24:BA24"/>
    <mergeCell ref="B25:F25"/>
    <mergeCell ref="H25:M25"/>
    <mergeCell ref="O25:P25"/>
    <mergeCell ref="R25:S25"/>
    <mergeCell ref="U25:Y25"/>
    <mergeCell ref="Z25:AD25"/>
    <mergeCell ref="AF25:AJ25"/>
    <mergeCell ref="AL25:AM25"/>
    <mergeCell ref="AO25:AP25"/>
    <mergeCell ref="AR25:AV25"/>
    <mergeCell ref="AW25:BA25"/>
    <mergeCell ref="B26:F26"/>
    <mergeCell ref="H26:M26"/>
    <mergeCell ref="O26:P26"/>
    <mergeCell ref="R26:S26"/>
    <mergeCell ref="U26:Y26"/>
    <mergeCell ref="Z26:AD26"/>
    <mergeCell ref="AF26:AJ26"/>
    <mergeCell ref="AL26:AM26"/>
    <mergeCell ref="AO26:AP26"/>
    <mergeCell ref="AR26:AV26"/>
    <mergeCell ref="AW26:BA26"/>
    <mergeCell ref="B27:F27"/>
    <mergeCell ref="H27:M27"/>
    <mergeCell ref="O27:P27"/>
    <mergeCell ref="R27:S27"/>
    <mergeCell ref="U27:Y27"/>
    <mergeCell ref="Z27:AD27"/>
    <mergeCell ref="AF27:AJ27"/>
    <mergeCell ref="AL27:AM27"/>
    <mergeCell ref="AO27:AP27"/>
    <mergeCell ref="AR27:AV27"/>
    <mergeCell ref="AW27:BA27"/>
    <mergeCell ref="B28:F28"/>
    <mergeCell ref="H28:M28"/>
    <mergeCell ref="O28:P28"/>
    <mergeCell ref="R28:S28"/>
    <mergeCell ref="U28:Y28"/>
    <mergeCell ref="Z28:AD28"/>
    <mergeCell ref="AF28:AJ28"/>
    <mergeCell ref="AL28:AM28"/>
    <mergeCell ref="AO28:AP28"/>
    <mergeCell ref="AR28:AV28"/>
    <mergeCell ref="AW28:BA28"/>
    <mergeCell ref="B29:F29"/>
    <mergeCell ref="H29:M29"/>
    <mergeCell ref="O29:P29"/>
    <mergeCell ref="R29:S29"/>
    <mergeCell ref="U29:Y29"/>
    <mergeCell ref="Z29:AD29"/>
    <mergeCell ref="AF29:AJ29"/>
    <mergeCell ref="AL29:AM29"/>
    <mergeCell ref="AO29:AP29"/>
    <mergeCell ref="AR29:AV29"/>
    <mergeCell ref="AW29:BA29"/>
    <mergeCell ref="R37:AD37"/>
    <mergeCell ref="C39:L39"/>
    <mergeCell ref="O39:S39"/>
    <mergeCell ref="Q41:Y41"/>
    <mergeCell ref="AB41:AM41"/>
    <mergeCell ref="E13:F14"/>
    <mergeCell ref="AA7:AB8"/>
    <mergeCell ref="J11:K12"/>
    <mergeCell ref="AP11:AQ12"/>
    <mergeCell ref="B1:AR2"/>
    <mergeCell ref="R13:S14"/>
    <mergeCell ref="AJ13:AK14"/>
    <mergeCell ref="AV13:AW14"/>
    <mergeCell ref="AA4:AB5"/>
    <mergeCell ref="O16:P20"/>
    <mergeCell ref="U16:V20"/>
    <mergeCell ref="AG16:AH20"/>
    <mergeCell ref="AM16:AN20"/>
    <mergeCell ref="AS16:AT20"/>
    <mergeCell ref="AY16:AZ20"/>
    <mergeCell ref="B16:C20"/>
    <mergeCell ref="H16:I20"/>
    <mergeCell ref="K20:L21"/>
    <mergeCell ref="AP20:AQ21"/>
  </mergeCells>
  <printOptions/>
  <pageMargins left="0.75" right="0.75" top="1" bottom="1" header="0.512" footer="0.5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2F</dc:creator>
  <cp:keywords/>
  <dc:description/>
  <cp:lastModifiedBy>user</cp:lastModifiedBy>
  <cp:lastPrinted>2010-03-18T15:53:27Z</cp:lastPrinted>
  <dcterms:created xsi:type="dcterms:W3CDTF">2009-07-05T15:09:22Z</dcterms:created>
  <dcterms:modified xsi:type="dcterms:W3CDTF">2020-09-16T00:11:23Z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1041-10.8.2.6694</vt:lpwstr>
  </property>
</Properties>
</file>