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15" yWindow="65446" windowWidth="9660" windowHeight="8715" tabRatio="894" activeTab="4"/>
  </bookViews>
  <sheets>
    <sheet name="予選リーグ組合せ" sheetId="1" r:id="rId1"/>
    <sheet name="リーグ１次" sheetId="2" r:id="rId2"/>
    <sheet name="予選リーグ対戦表" sheetId="3" r:id="rId3"/>
    <sheet name="決勝組合せ" sheetId="4" r:id="rId4"/>
    <sheet name="決勝トーナメント" sheetId="5" r:id="rId5"/>
  </sheets>
  <externalReferences>
    <externalReference r:id="rId8"/>
    <externalReference r:id="rId9"/>
  </externalReferences>
  <definedNames>
    <definedName name="ku">#REF!</definedName>
    <definedName name="_xlnm.Print_Area" localSheetId="1">'リーグ１次'!$A$1:$AY$59</definedName>
    <definedName name="_xlnm.Print_Area" localSheetId="4">'決勝トーナメント'!$A$1:$BB$78</definedName>
    <definedName name="_xlnm.Print_Area" localSheetId="2">'予選リーグ対戦表'!$A$3:$AG$90</definedName>
    <definedName name="リーグ2次">'[2]予選リーグ組合せ'!$A$2:$E$25</definedName>
    <definedName name="組合せ" localSheetId="4">'[1]予選リーグ組合せ'!$A$2:$E$27</definedName>
    <definedName name="組合せ">'予選リーグ組合せ'!$A$2:$E$26</definedName>
    <definedName name="組合せ2次" localSheetId="3">#REF!</definedName>
    <definedName name="組合せ2次">#REF!</definedName>
    <definedName name="組合せ3次">'決勝組合せ'!$B$2:$E$29</definedName>
  </definedNames>
  <calcPr fullCalcOnLoad="1"/>
</workbook>
</file>

<file path=xl/sharedStrings.xml><?xml version="1.0" encoding="utf-8"?>
<sst xmlns="http://schemas.openxmlformats.org/spreadsheetml/2006/main" count="466" uniqueCount="222">
  <si>
    <t>中部</t>
  </si>
  <si>
    <t>美濃</t>
  </si>
  <si>
    <t>旭ヶ丘</t>
  </si>
  <si>
    <t>今渡</t>
  </si>
  <si>
    <t>太田</t>
  </si>
  <si>
    <t>川辺</t>
  </si>
  <si>
    <t>坂祝</t>
  </si>
  <si>
    <t>金竜</t>
  </si>
  <si>
    <t>西可児</t>
  </si>
  <si>
    <t>大和</t>
  </si>
  <si>
    <t>土田</t>
  </si>
  <si>
    <t>山手</t>
  </si>
  <si>
    <t>八百津</t>
  </si>
  <si>
    <t>武儀</t>
  </si>
  <si>
    <t>白鳥</t>
  </si>
  <si>
    <t>チーム名</t>
  </si>
  <si>
    <t>試合時間</t>
  </si>
  <si>
    <t>対　　戦</t>
  </si>
  <si>
    <t>審　　判</t>
  </si>
  <si>
    <t>C1</t>
  </si>
  <si>
    <t>ブロック</t>
  </si>
  <si>
    <t>N01</t>
  </si>
  <si>
    <t>順位</t>
  </si>
  <si>
    <t>Ａブロック</t>
  </si>
  <si>
    <t>ＮＯ</t>
  </si>
  <si>
    <t>－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</si>
  <si>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</si>
  <si>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</si>
  <si>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</si>
  <si>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</si>
  <si>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</si>
  <si>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</si>
  <si>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</si>
  <si>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</si>
  <si>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E1</t>
  </si>
  <si>
    <t>H1</t>
  </si>
  <si>
    <t>F1</t>
  </si>
  <si>
    <t>G1</t>
  </si>
  <si>
    <t>ブロック</t>
  </si>
  <si>
    <t>No</t>
  </si>
  <si>
    <t>A</t>
  </si>
  <si>
    <t>B</t>
  </si>
  <si>
    <t>C</t>
  </si>
  <si>
    <t>D</t>
  </si>
  <si>
    <t>E</t>
  </si>
  <si>
    <t>F</t>
  </si>
  <si>
    <t>G</t>
  </si>
  <si>
    <t>抽選</t>
  </si>
  <si>
    <t>結果報告責任チーム</t>
  </si>
  <si>
    <t>Ａ</t>
  </si>
  <si>
    <t>クラス</t>
  </si>
  <si>
    <t>Ｂ</t>
  </si>
  <si>
    <t>Ｃ</t>
  </si>
  <si>
    <t>Ｄ</t>
  </si>
  <si>
    <t>Ｅ</t>
  </si>
  <si>
    <t>Ｆ</t>
  </si>
  <si>
    <t>Ｇ</t>
  </si>
  <si>
    <t>Ｈ</t>
  </si>
  <si>
    <t>会場</t>
  </si>
  <si>
    <t>試合日</t>
  </si>
  <si>
    <t>キックオフ</t>
  </si>
  <si>
    <t>中濃＝旧中濃高校</t>
  </si>
  <si>
    <t>坂祝総＝坂祝町総合運動場</t>
  </si>
  <si>
    <t>１次リーグ</t>
  </si>
  <si>
    <t>八幡＝八幡総合グランド</t>
  </si>
  <si>
    <t>美並＝まん真ん中広場</t>
  </si>
  <si>
    <t>台山＝美濃台山ヒロック</t>
  </si>
  <si>
    <t>白鳥＝郡上市合併記念公園</t>
  </si>
  <si>
    <t>市民総合運動広場</t>
  </si>
  <si>
    <t>Ｂ１</t>
  </si>
  <si>
    <t>Ｃ１</t>
  </si>
  <si>
    <t>*</t>
  </si>
  <si>
    <t>白山＝御嵩町白山多目的グランド</t>
  </si>
  <si>
    <t>蘇水＝蘇水公園多目的広場</t>
  </si>
  <si>
    <t>エコパ＝あじさいエコパーク</t>
  </si>
  <si>
    <t>川辺北＝川辺町立川辺北小学校</t>
  </si>
  <si>
    <t>南帷子＝可児市立南帷子小学校</t>
  </si>
  <si>
    <t>片倉＝片倉グラウンド</t>
  </si>
  <si>
    <t>中池＝中池公園多目的広場</t>
  </si>
  <si>
    <t>今渡北＝可児市立今渡北小学校</t>
  </si>
  <si>
    <t>１次リーグブロック順位想定</t>
  </si>
  <si>
    <t>勝</t>
  </si>
  <si>
    <t>負</t>
  </si>
  <si>
    <t>引分</t>
  </si>
  <si>
    <t>得点</t>
  </si>
  <si>
    <t>失点</t>
  </si>
  <si>
    <t>得失点差</t>
  </si>
  <si>
    <t>勝点</t>
  </si>
  <si>
    <t>Ｌポート</t>
  </si>
  <si>
    <t>中濃１</t>
  </si>
  <si>
    <t>中濃２</t>
  </si>
  <si>
    <t>中濃３</t>
  </si>
  <si>
    <t>中濃４</t>
  </si>
  <si>
    <t>中濃５</t>
  </si>
  <si>
    <t>中濃６</t>
  </si>
  <si>
    <t>中濃７</t>
  </si>
  <si>
    <t>中濃８</t>
  </si>
  <si>
    <t>中濃９</t>
  </si>
  <si>
    <t>中濃１０</t>
  </si>
  <si>
    <t>中濃１１</t>
  </si>
  <si>
    <t>中濃１２</t>
  </si>
  <si>
    <t>中濃１３</t>
  </si>
  <si>
    <t>中濃１４</t>
  </si>
  <si>
    <t>中濃１５</t>
  </si>
  <si>
    <t>中濃１６</t>
  </si>
  <si>
    <t>中濃１７</t>
  </si>
  <si>
    <t>中濃１８</t>
  </si>
  <si>
    <t>中濃１９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</si>
  <si>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</si>
  <si>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</si>
  <si>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</si>
  <si>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</si>
  <si>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</si>
  <si>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</si>
  <si>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</si>
  <si>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下有知</t>
  </si>
  <si>
    <t>瀬尻</t>
  </si>
  <si>
    <t>郡上八幡</t>
  </si>
  <si>
    <t>中濃２７</t>
  </si>
  <si>
    <t>主管チームでお願いします。</t>
  </si>
  <si>
    <t>（ピッチ提供チーム）</t>
  </si>
  <si>
    <t>塩河グランド</t>
  </si>
  <si>
    <t>川辺町川辺北小学校</t>
  </si>
  <si>
    <t>武芸川南＝武芸川南Ｇ</t>
  </si>
  <si>
    <t>桜ヶ丘＝可児市桜ヶ丘小学校</t>
  </si>
  <si>
    <t>東明＝可児市東明小学校</t>
  </si>
  <si>
    <t>大和＝古今伝授の里Ｇ</t>
  </si>
  <si>
    <t>土田＝可児市土田小学校</t>
  </si>
  <si>
    <t>坂戸＝可児市坂戸グランド</t>
  </si>
  <si>
    <t>１次ブロック順位</t>
  </si>
  <si>
    <t>決勝トーナメント</t>
  </si>
  <si>
    <t>⑧</t>
  </si>
  <si>
    <t>⑦</t>
  </si>
  <si>
    <t>⑤</t>
  </si>
  <si>
    <t>⑥</t>
  </si>
  <si>
    <t>①</t>
  </si>
  <si>
    <t>②</t>
  </si>
  <si>
    <t>③</t>
  </si>
  <si>
    <t>④</t>
  </si>
  <si>
    <t>①</t>
  </si>
  <si>
    <t>－</t>
  </si>
  <si>
    <t>②</t>
  </si>
  <si>
    <t>④</t>
  </si>
  <si>
    <t>⑤</t>
  </si>
  <si>
    <t>⑥</t>
  </si>
  <si>
    <t>１位</t>
  </si>
  <si>
    <t>２位</t>
  </si>
  <si>
    <t>３位</t>
  </si>
  <si>
    <t>N01</t>
  </si>
  <si>
    <t>牧野グランド</t>
  </si>
  <si>
    <t>＊１次リーグ会場は、各ブロック「１」のチームが調整・決定すること。</t>
  </si>
  <si>
    <t>H</t>
  </si>
  <si>
    <t>各ブロック1位上り</t>
  </si>
  <si>
    <t>A1</t>
  </si>
  <si>
    <t>B1</t>
  </si>
  <si>
    <t>D1</t>
  </si>
  <si>
    <t>D</t>
  </si>
  <si>
    <t>1次ブロック順位</t>
  </si>
  <si>
    <t>－</t>
  </si>
  <si>
    <t>*</t>
  </si>
  <si>
    <t>試合時間</t>
  </si>
  <si>
    <t>＊</t>
  </si>
  <si>
    <t>自由な交代</t>
  </si>
  <si>
    <t>再出場可</t>
  </si>
  <si>
    <t>トイレ掃除</t>
  </si>
  <si>
    <t>1位</t>
  </si>
  <si>
    <t>書道家</t>
  </si>
  <si>
    <t>男子トイレ</t>
  </si>
  <si>
    <t>引分け</t>
  </si>
  <si>
    <t>ＰＫ3人　サドンデス</t>
  </si>
  <si>
    <t>女子トイレ</t>
  </si>
  <si>
    <t>ユニバーサル</t>
  </si>
  <si>
    <t>メンバー表必要</t>
  </si>
  <si>
    <t>関さくら</t>
  </si>
  <si>
    <t>アンフィニ白</t>
  </si>
  <si>
    <t>アンフィニ青</t>
  </si>
  <si>
    <t>コヴィーダ</t>
  </si>
  <si>
    <t>武芸川</t>
  </si>
  <si>
    <t>加茂野</t>
  </si>
  <si>
    <t>御嵩</t>
  </si>
  <si>
    <t>桜ヶ丘FC</t>
  </si>
  <si>
    <t>④</t>
  </si>
  <si>
    <t>G1</t>
  </si>
  <si>
    <t>D１</t>
  </si>
  <si>
    <t>H1</t>
  </si>
  <si>
    <t>A１</t>
  </si>
  <si>
    <t>安桜</t>
  </si>
  <si>
    <t>⑨</t>
  </si>
  <si>
    <t>⑩</t>
  </si>
  <si>
    <t>⑦</t>
  </si>
  <si>
    <t>⑩</t>
  </si>
  <si>
    <t>審判部　　　③敗者</t>
  </si>
  <si>
    <t>審判部　　　　　④敗者</t>
  </si>
  <si>
    <t>➀②勝</t>
  </si>
  <si>
    <t>③④勝</t>
  </si>
  <si>
    <t>審判部</t>
  </si>
  <si>
    <t>*審判　４人制</t>
  </si>
  <si>
    <t>中濃ルール無</t>
  </si>
  <si>
    <t>５*５延長</t>
  </si>
  <si>
    <t>*決勝・３決</t>
  </si>
  <si>
    <t>➀勝</t>
  </si>
  <si>
    <t>②勝</t>
  </si>
  <si>
    <t>③勝</t>
  </si>
  <si>
    <t>④勝</t>
  </si>
  <si>
    <t>➀負</t>
  </si>
  <si>
    <t>②負</t>
  </si>
  <si>
    <t>③負</t>
  </si>
  <si>
    <t>④負</t>
  </si>
  <si>
    <t>⑤負</t>
  </si>
  <si>
    <t>⑥負</t>
  </si>
  <si>
    <t>⑤勝</t>
  </si>
  <si>
    <t>⑥勝</t>
  </si>
  <si>
    <t>選手証必要</t>
  </si>
  <si>
    <t>審判・指導者証必要</t>
  </si>
  <si>
    <t>審判４人制</t>
  </si>
  <si>
    <t>第４４回全日本少年サッカー岐阜県大会中濃地区予選　</t>
  </si>
  <si>
    <t>*８人制・中濃ルール無・ピッチ６８*５０　　　　試合時間２０*１０*２０・メンバー表必要</t>
  </si>
  <si>
    <t>一次リーグ</t>
  </si>
  <si>
    <t>第４４回全日本少年サッカー岐阜県大会中濃地区予選決勝トーナメント　</t>
  </si>
  <si>
    <t>20*10*20</t>
  </si>
  <si>
    <t>コヴィーダ</t>
  </si>
  <si>
    <t>まん真ん中広場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</si>
</sst>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€-2]\ #,##0.00_);[Red]\([$€-2]\ #,##0.00\)"/>
    <numFmt numFmtId="181" formatCode="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3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13" xfId="0" applyFont="1" applyBorder="1" applyAlignment="1" quotePrefix="1">
      <alignment vertical="center"/>
    </xf>
    <xf numFmtId="0" fontId="2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4" xfId="0" applyFont="1" applyBorder="1" applyAlignment="1" quotePrefix="1">
      <alignment vertical="center"/>
    </xf>
    <xf numFmtId="0" fontId="0" fillId="0" borderId="0" xfId="0" applyAlignment="1">
      <alignment shrinkToFi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58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Alignment="1">
      <alignment horizontal="distributed" vertical="distributed"/>
    </xf>
    <xf numFmtId="0" fontId="11" fillId="0" borderId="0" xfId="0" applyFont="1" applyAlignment="1">
      <alignment horizontal="distributed" vertical="distributed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0" fontId="0" fillId="0" borderId="14" xfId="0" applyFont="1" applyBorder="1" applyAlignment="1">
      <alignment/>
    </xf>
    <xf numFmtId="56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5" fillId="34" borderId="20" xfId="0" applyFont="1" applyFill="1" applyBorder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5" fillId="35" borderId="21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7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15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distributed"/>
    </xf>
    <xf numFmtId="0" fontId="8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6" fillId="0" borderId="0" xfId="0" applyFont="1" applyBorder="1" applyAlignment="1" quotePrefix="1">
      <alignment vertical="center"/>
    </xf>
    <xf numFmtId="0" fontId="8" fillId="0" borderId="13" xfId="0" applyFont="1" applyBorder="1" applyAlignment="1">
      <alignment horizontal="distributed" vertical="center"/>
    </xf>
    <xf numFmtId="0" fontId="16" fillId="0" borderId="13" xfId="0" applyFont="1" applyBorder="1" applyAlignment="1" quotePrefix="1">
      <alignment vertical="center"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2" fillId="0" borderId="14" xfId="0" applyFont="1" applyBorder="1" applyAlignment="1">
      <alignment vertical="distributed"/>
    </xf>
    <xf numFmtId="0" fontId="12" fillId="0" borderId="0" xfId="0" applyFont="1" applyBorder="1" applyAlignment="1">
      <alignment vertical="distributed"/>
    </xf>
    <xf numFmtId="0" fontId="10" fillId="0" borderId="14" xfId="0" applyFont="1" applyBorder="1" applyAlignment="1">
      <alignment/>
    </xf>
    <xf numFmtId="0" fontId="5" fillId="37" borderId="0" xfId="0" applyFont="1" applyFill="1" applyBorder="1" applyAlignment="1">
      <alignment/>
    </xf>
    <xf numFmtId="0" fontId="2" fillId="0" borderId="24" xfId="0" applyFont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0" borderId="24" xfId="0" applyFont="1" applyBorder="1" applyAlignment="1" quotePrefix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/>
    </xf>
    <xf numFmtId="0" fontId="8" fillId="0" borderId="2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28" xfId="0" applyFont="1" applyBorder="1" applyAlignment="1">
      <alignment vertical="distributed"/>
    </xf>
    <xf numFmtId="0" fontId="10" fillId="0" borderId="0" xfId="0" applyFont="1" applyBorder="1" applyAlignment="1">
      <alignment/>
    </xf>
    <xf numFmtId="0" fontId="12" fillId="0" borderId="11" xfId="0" applyFont="1" applyBorder="1" applyAlignment="1">
      <alignment vertical="distributed"/>
    </xf>
    <xf numFmtId="0" fontId="10" fillId="0" borderId="12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8" fillId="0" borderId="24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34" borderId="24" xfId="0" applyFont="1" applyFill="1" applyBorder="1" applyAlignment="1">
      <alignment horizontal="distributed" vertical="distributed" wrapText="1"/>
    </xf>
    <xf numFmtId="0" fontId="10" fillId="34" borderId="0" xfId="0" applyFont="1" applyFill="1" applyBorder="1" applyAlignment="1">
      <alignment horizontal="distributed" vertical="distributed" wrapText="1"/>
    </xf>
    <xf numFmtId="0" fontId="10" fillId="34" borderId="14" xfId="0" applyFont="1" applyFill="1" applyBorder="1" applyAlignment="1">
      <alignment horizontal="distributed" vertical="distributed" wrapText="1"/>
    </xf>
    <xf numFmtId="0" fontId="10" fillId="0" borderId="33" xfId="0" applyFont="1" applyBorder="1" applyAlignment="1">
      <alignment horizontal="distributed" vertical="distributed" wrapText="1"/>
    </xf>
    <xf numFmtId="0" fontId="10" fillId="0" borderId="34" xfId="0" applyFont="1" applyBorder="1" applyAlignment="1">
      <alignment horizontal="distributed" vertical="distributed" wrapText="1"/>
    </xf>
    <xf numFmtId="0" fontId="10" fillId="0" borderId="35" xfId="0" applyFont="1" applyBorder="1" applyAlignment="1">
      <alignment horizontal="distributed" vertical="distributed" wrapText="1"/>
    </xf>
    <xf numFmtId="0" fontId="10" fillId="0" borderId="12" xfId="0" applyFont="1" applyBorder="1" applyAlignment="1">
      <alignment horizontal="center" vertical="distributed" wrapText="1"/>
    </xf>
    <xf numFmtId="0" fontId="10" fillId="0" borderId="0" xfId="0" applyFont="1" applyBorder="1" applyAlignment="1">
      <alignment horizontal="distributed" vertical="distributed" wrapText="1"/>
    </xf>
    <xf numFmtId="0" fontId="10" fillId="0" borderId="36" xfId="0" applyFont="1" applyBorder="1" applyAlignment="1">
      <alignment horizontal="distributed" vertical="distributed" wrapText="1"/>
    </xf>
    <xf numFmtId="0" fontId="10" fillId="0" borderId="37" xfId="0" applyFont="1" applyBorder="1" applyAlignment="1">
      <alignment horizontal="distributed" vertical="distributed" wrapText="1"/>
    </xf>
    <xf numFmtId="0" fontId="10" fillId="0" borderId="38" xfId="0" applyFont="1" applyBorder="1" applyAlignment="1">
      <alignment horizontal="distributed" vertical="distributed" wrapText="1"/>
    </xf>
    <xf numFmtId="0" fontId="10" fillId="37" borderId="39" xfId="0" applyFont="1" applyFill="1" applyBorder="1" applyAlignment="1">
      <alignment horizontal="distributed" vertical="distributed" wrapText="1"/>
    </xf>
    <xf numFmtId="0" fontId="10" fillId="37" borderId="12" xfId="0" applyFont="1" applyFill="1" applyBorder="1" applyAlignment="1">
      <alignment horizontal="distributed" vertical="distributed" wrapText="1"/>
    </xf>
    <xf numFmtId="0" fontId="10" fillId="37" borderId="15" xfId="0" applyFont="1" applyFill="1" applyBorder="1" applyAlignment="1">
      <alignment horizontal="distributed" vertical="distributed" wrapText="1"/>
    </xf>
    <xf numFmtId="56" fontId="6" fillId="0" borderId="0" xfId="0" applyNumberFormat="1" applyFont="1" applyAlignment="1">
      <alignment horizontal="center"/>
    </xf>
    <xf numFmtId="56" fontId="6" fillId="0" borderId="22" xfId="0" applyNumberFormat="1" applyFont="1" applyBorder="1" applyAlignment="1">
      <alignment horizontal="center"/>
    </xf>
    <xf numFmtId="0" fontId="10" fillId="34" borderId="40" xfId="0" applyFont="1" applyFill="1" applyBorder="1" applyAlignment="1">
      <alignment horizontal="distributed" vertical="distributed" wrapText="1"/>
    </xf>
    <xf numFmtId="0" fontId="10" fillId="34" borderId="41" xfId="0" applyFont="1" applyFill="1" applyBorder="1" applyAlignment="1">
      <alignment horizontal="distributed" vertical="distributed" wrapText="1"/>
    </xf>
    <xf numFmtId="0" fontId="10" fillId="34" borderId="42" xfId="0" applyFont="1" applyFill="1" applyBorder="1" applyAlignment="1">
      <alignment horizontal="distributed" vertical="distributed" wrapText="1"/>
    </xf>
    <xf numFmtId="0" fontId="10" fillId="0" borderId="33" xfId="0" applyFont="1" applyFill="1" applyBorder="1" applyAlignment="1">
      <alignment horizontal="distributed" vertical="distributed" wrapText="1"/>
    </xf>
    <xf numFmtId="0" fontId="10" fillId="0" borderId="34" xfId="0" applyFont="1" applyFill="1" applyBorder="1" applyAlignment="1">
      <alignment horizontal="distributed" vertical="distributed" wrapText="1"/>
    </xf>
    <xf numFmtId="0" fontId="10" fillId="0" borderId="35" xfId="0" applyFont="1" applyFill="1" applyBorder="1" applyAlignment="1">
      <alignment horizontal="distributed" vertical="distributed" wrapText="1"/>
    </xf>
    <xf numFmtId="0" fontId="10" fillId="0" borderId="16" xfId="0" applyFont="1" applyBorder="1" applyAlignment="1">
      <alignment horizontal="distributed" vertical="distributed" wrapText="1"/>
    </xf>
    <xf numFmtId="0" fontId="10" fillId="0" borderId="43" xfId="0" applyFont="1" applyBorder="1" applyAlignment="1">
      <alignment horizontal="distributed" vertical="distributed" wrapText="1"/>
    </xf>
    <xf numFmtId="0" fontId="10" fillId="0" borderId="33" xfId="0" applyFont="1" applyBorder="1" applyAlignment="1">
      <alignment horizontal="center" vertical="distributed" wrapText="1"/>
    </xf>
    <xf numFmtId="0" fontId="10" fillId="0" borderId="34" xfId="0" applyFont="1" applyBorder="1" applyAlignment="1">
      <alignment horizontal="center" vertical="distributed" wrapText="1"/>
    </xf>
    <xf numFmtId="0" fontId="10" fillId="0" borderId="35" xfId="0" applyFont="1" applyBorder="1" applyAlignment="1">
      <alignment horizontal="center" vertical="distributed" wrapText="1"/>
    </xf>
    <xf numFmtId="0" fontId="10" fillId="34" borderId="44" xfId="0" applyFont="1" applyFill="1" applyBorder="1" applyAlignment="1">
      <alignment horizontal="distributed" vertical="distributed" wrapText="1"/>
    </xf>
    <xf numFmtId="0" fontId="10" fillId="34" borderId="45" xfId="0" applyFont="1" applyFill="1" applyBorder="1" applyAlignment="1">
      <alignment horizontal="distributed" vertical="distributed" wrapText="1"/>
    </xf>
    <xf numFmtId="0" fontId="10" fillId="34" borderId="16" xfId="0" applyFont="1" applyFill="1" applyBorder="1" applyAlignment="1">
      <alignment horizontal="distributed" vertical="distributed" wrapText="1"/>
    </xf>
    <xf numFmtId="0" fontId="10" fillId="34" borderId="43" xfId="0" applyFont="1" applyFill="1" applyBorder="1" applyAlignment="1">
      <alignment horizontal="distributed" vertical="distributed" wrapText="1"/>
    </xf>
    <xf numFmtId="0" fontId="10" fillId="0" borderId="46" xfId="0" applyFont="1" applyBorder="1" applyAlignment="1">
      <alignment horizontal="distributed" vertical="distributed" wrapText="1"/>
    </xf>
    <xf numFmtId="0" fontId="10" fillId="0" borderId="47" xfId="0" applyFont="1" applyBorder="1" applyAlignment="1">
      <alignment horizontal="distributed" vertical="distributed" wrapText="1"/>
    </xf>
    <xf numFmtId="0" fontId="10" fillId="37" borderId="40" xfId="0" applyFont="1" applyFill="1" applyBorder="1" applyAlignment="1">
      <alignment horizontal="distributed" vertical="distributed" wrapText="1"/>
    </xf>
    <xf numFmtId="0" fontId="10" fillId="37" borderId="41" xfId="0" applyFont="1" applyFill="1" applyBorder="1" applyAlignment="1">
      <alignment horizontal="distributed" vertical="distributed" wrapText="1"/>
    </xf>
    <xf numFmtId="0" fontId="10" fillId="37" borderId="42" xfId="0" applyFont="1" applyFill="1" applyBorder="1" applyAlignment="1">
      <alignment horizontal="distributed" vertical="distributed" wrapText="1"/>
    </xf>
    <xf numFmtId="20" fontId="5" fillId="0" borderId="18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0" fontId="5" fillId="0" borderId="46" xfId="0" applyNumberFormat="1" applyFont="1" applyBorder="1" applyAlignment="1">
      <alignment horizontal="center"/>
    </xf>
    <xf numFmtId="56" fontId="5" fillId="0" borderId="18" xfId="0" applyNumberFormat="1" applyFont="1" applyBorder="1" applyAlignment="1">
      <alignment horizontal="center"/>
    </xf>
    <xf numFmtId="0" fontId="10" fillId="34" borderId="46" xfId="0" applyFont="1" applyFill="1" applyBorder="1" applyAlignment="1">
      <alignment horizontal="distributed" vertical="distributed" wrapText="1"/>
    </xf>
    <xf numFmtId="0" fontId="10" fillId="34" borderId="47" xfId="0" applyFont="1" applyFill="1" applyBorder="1" applyAlignment="1">
      <alignment horizontal="distributed" vertical="distributed" wrapText="1"/>
    </xf>
    <xf numFmtId="0" fontId="10" fillId="0" borderId="36" xfId="0" applyFont="1" applyBorder="1" applyAlignment="1">
      <alignment horizontal="center" vertical="distributed" wrapText="1"/>
    </xf>
    <xf numFmtId="0" fontId="10" fillId="0" borderId="37" xfId="0" applyFont="1" applyBorder="1" applyAlignment="1">
      <alignment horizontal="center" vertical="distributed" wrapText="1"/>
    </xf>
    <xf numFmtId="0" fontId="10" fillId="0" borderId="38" xfId="0" applyFont="1" applyBorder="1" applyAlignment="1">
      <alignment horizontal="center" vertical="distributed" wrapText="1"/>
    </xf>
    <xf numFmtId="0" fontId="10" fillId="0" borderId="48" xfId="0" applyFont="1" applyBorder="1" applyAlignment="1">
      <alignment horizontal="distributed" vertical="distributed" wrapText="1"/>
    </xf>
    <xf numFmtId="0" fontId="10" fillId="0" borderId="49" xfId="0" applyFont="1" applyBorder="1" applyAlignment="1">
      <alignment horizontal="distributed" vertical="distributed" wrapText="1"/>
    </xf>
    <xf numFmtId="0" fontId="10" fillId="0" borderId="50" xfId="0" applyFont="1" applyBorder="1" applyAlignment="1">
      <alignment horizontal="distributed" vertical="distributed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5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36" xfId="0" applyFont="1" applyFill="1" applyBorder="1" applyAlignment="1">
      <alignment horizontal="distributed" vertical="distributed" wrapText="1"/>
    </xf>
    <xf numFmtId="0" fontId="10" fillId="0" borderId="37" xfId="0" applyFont="1" applyFill="1" applyBorder="1" applyAlignment="1">
      <alignment horizontal="distributed" vertical="distributed" wrapText="1"/>
    </xf>
    <xf numFmtId="0" fontId="10" fillId="0" borderId="38" xfId="0" applyFont="1" applyFill="1" applyBorder="1" applyAlignment="1">
      <alignment horizontal="distributed" vertical="distributed" wrapText="1"/>
    </xf>
    <xf numFmtId="0" fontId="10" fillId="0" borderId="57" xfId="0" applyFont="1" applyBorder="1" applyAlignment="1">
      <alignment horizontal="distributed" vertical="distributed" wrapText="1"/>
    </xf>
    <xf numFmtId="0" fontId="10" fillId="0" borderId="58" xfId="0" applyFont="1" applyBorder="1" applyAlignment="1">
      <alignment horizontal="distributed" vertical="distributed" wrapText="1"/>
    </xf>
    <xf numFmtId="0" fontId="10" fillId="0" borderId="59" xfId="0" applyFont="1" applyBorder="1" applyAlignment="1">
      <alignment horizontal="distributed" vertical="distributed" wrapText="1"/>
    </xf>
    <xf numFmtId="20" fontId="5" fillId="0" borderId="26" xfId="0" applyNumberFormat="1" applyFont="1" applyBorder="1" applyAlignment="1">
      <alignment horizontal="center"/>
    </xf>
    <xf numFmtId="20" fontId="5" fillId="0" borderId="13" xfId="0" applyNumberFormat="1" applyFont="1" applyBorder="1" applyAlignment="1">
      <alignment horizontal="center"/>
    </xf>
    <xf numFmtId="20" fontId="5" fillId="0" borderId="44" xfId="0" applyNumberFormat="1" applyFont="1" applyBorder="1" applyAlignment="1">
      <alignment horizontal="center"/>
    </xf>
    <xf numFmtId="56" fontId="5" fillId="0" borderId="26" xfId="0" applyNumberFormat="1" applyFont="1" applyBorder="1" applyAlignment="1">
      <alignment horizontal="center"/>
    </xf>
    <xf numFmtId="56" fontId="5" fillId="0" borderId="13" xfId="0" applyNumberFormat="1" applyFont="1" applyBorder="1" applyAlignment="1">
      <alignment horizontal="center"/>
    </xf>
    <xf numFmtId="56" fontId="5" fillId="0" borderId="44" xfId="0" applyNumberFormat="1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20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5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20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8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20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62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2" fillId="0" borderId="45" xfId="0" applyFont="1" applyBorder="1" applyAlignment="1">
      <alignment horizontal="right" vertical="center" shrinkToFit="1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right" vertical="center" shrinkToFit="1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0" fillId="0" borderId="6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2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0" fillId="0" borderId="14" xfId="0" applyNumberFormat="1" applyFont="1" applyBorder="1" applyAlignment="1">
      <alignment horizontal="center"/>
    </xf>
    <xf numFmtId="5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0" fontId="2" fillId="0" borderId="48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right" vertical="center" shrinkToFit="1"/>
    </xf>
    <xf numFmtId="0" fontId="2" fillId="0" borderId="61" xfId="0" applyFont="1" applyBorder="1" applyAlignment="1">
      <alignment horizontal="right" vertical="center" shrinkToFit="1"/>
    </xf>
    <xf numFmtId="0" fontId="13" fillId="0" borderId="6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distributed"/>
    </xf>
    <xf numFmtId="0" fontId="12" fillId="0" borderId="21" xfId="0" applyFont="1" applyBorder="1" applyAlignment="1">
      <alignment horizontal="center" vertical="distributed"/>
    </xf>
    <xf numFmtId="0" fontId="12" fillId="0" borderId="12" xfId="0" applyFont="1" applyBorder="1" applyAlignment="1">
      <alignment horizontal="center" vertical="distributed"/>
    </xf>
    <xf numFmtId="0" fontId="12" fillId="0" borderId="22" xfId="0" applyFont="1" applyBorder="1" applyAlignment="1">
      <alignment horizontal="center" vertical="distributed"/>
    </xf>
    <xf numFmtId="0" fontId="12" fillId="0" borderId="15" xfId="0" applyFont="1" applyBorder="1" applyAlignment="1">
      <alignment horizontal="center" vertical="distributed"/>
    </xf>
    <xf numFmtId="0" fontId="12" fillId="0" borderId="23" xfId="0" applyFont="1" applyBorder="1" applyAlignment="1">
      <alignment horizontal="center" vertical="distributed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20" fontId="24" fillId="0" borderId="60" xfId="0" applyNumberFormat="1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20" fontId="24" fillId="0" borderId="18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20" fontId="15" fillId="0" borderId="30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8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299;&#27425;&#12522;&#12540;&#12464;&#65288;&#65298;&#65302;&#12539;&#12488;&#12540;&#12490;&#12513;&#12531;&#12488;&#65289;&#23550;&#2512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501;&#12472;&#12497;&#12531;&#12459;&#12483;&#12503;&#20013;&#28611;&#22320;&#21306;&#20104;&#36984;&#65298;&#65303;&#12481;&#12540;&#12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"/>
      <sheetName val="予選リーグ対戦表"/>
      <sheetName val="リーグ１次 (2)"/>
      <sheetName val="2次リーグ組合せ（1）"/>
      <sheetName val="予選リーグ対戦表 (2)"/>
      <sheetName val="2次リーグ組合せ"/>
      <sheetName val="リーグ２次"/>
      <sheetName val="2次リーグ対戦表"/>
      <sheetName val="3次リーグ組合せ"/>
      <sheetName val="決勝トーナメント"/>
      <sheetName val="リーグ３次"/>
      <sheetName val="3次リーグ対戦表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F4</v>
          </cell>
          <cell r="B20" t="str">
            <v>F</v>
          </cell>
          <cell r="C20">
            <v>19</v>
          </cell>
          <cell r="D20" t="str">
            <v>中濃１９</v>
          </cell>
          <cell r="E20">
            <v>4</v>
          </cell>
        </row>
        <row r="21">
          <cell r="A21" t="str">
            <v>G1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1</v>
          </cell>
        </row>
        <row r="22">
          <cell r="A22" t="str">
            <v>G2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2</v>
          </cell>
        </row>
        <row r="23">
          <cell r="A23" t="str">
            <v>G3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3</v>
          </cell>
        </row>
        <row r="24">
          <cell r="A24" t="str">
            <v>G4</v>
          </cell>
          <cell r="B24" t="str">
            <v>G</v>
          </cell>
          <cell r="C24">
            <v>23</v>
          </cell>
          <cell r="D24" t="str">
            <v>中濃２３</v>
          </cell>
          <cell r="E24">
            <v>4</v>
          </cell>
        </row>
        <row r="25">
          <cell r="A25" t="str">
            <v>H1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="90" zoomScaleNormal="90" zoomScalePageLayoutView="0" workbookViewId="0" topLeftCell="B1">
      <selection activeCell="D7" sqref="D7"/>
    </sheetView>
  </sheetViews>
  <sheetFormatPr defaultColWidth="9.00390625" defaultRowHeight="13.5"/>
  <cols>
    <col min="1" max="1" width="19.00390625" style="18" customWidth="1"/>
    <col min="2" max="2" width="8.75390625" style="18" customWidth="1"/>
    <col min="3" max="3" width="4.00390625" style="18" bestFit="1" customWidth="1"/>
    <col min="4" max="4" width="10.50390625" style="18" bestFit="1" customWidth="1"/>
    <col min="5" max="5" width="23.125" style="18" customWidth="1"/>
    <col min="6" max="7" width="9.00390625" style="18" customWidth="1"/>
    <col min="8" max="16384" width="9.00390625" style="18" customWidth="1"/>
  </cols>
  <sheetData>
    <row r="1" spans="1:5" ht="13.5">
      <c r="A1" s="18" t="s">
        <v>129</v>
      </c>
      <c r="B1" s="19" t="s">
        <v>38</v>
      </c>
      <c r="C1" s="19" t="s">
        <v>39</v>
      </c>
      <c r="D1" s="66" t="s">
        <v>15</v>
      </c>
      <c r="E1" s="44" t="s">
        <v>80</v>
      </c>
    </row>
    <row r="2" spans="1:10" ht="13.5">
      <c r="A2" s="18" t="str">
        <f>B2&amp;ASC(E2)</f>
        <v>A1</v>
      </c>
      <c r="B2" s="20" t="s">
        <v>40</v>
      </c>
      <c r="C2" s="21">
        <v>1</v>
      </c>
      <c r="D2" s="24" t="s">
        <v>178</v>
      </c>
      <c r="E2" s="61">
        <v>1</v>
      </c>
      <c r="G2"/>
      <c r="H2" s="18" t="s">
        <v>89</v>
      </c>
      <c r="J2" s="24" t="s">
        <v>2</v>
      </c>
    </row>
    <row r="3" spans="1:10" ht="13.5">
      <c r="A3" s="18" t="str">
        <f aca="true" t="shared" si="0" ref="A3:A29">B3&amp;ASC(E3)</f>
        <v>A2</v>
      </c>
      <c r="B3" s="22" t="s">
        <v>40</v>
      </c>
      <c r="C3" s="23">
        <v>2</v>
      </c>
      <c r="D3" s="18" t="s">
        <v>3</v>
      </c>
      <c r="E3" s="62">
        <v>2</v>
      </c>
      <c r="G3"/>
      <c r="H3" s="18" t="s">
        <v>90</v>
      </c>
      <c r="J3" s="18" t="s">
        <v>186</v>
      </c>
    </row>
    <row r="4" spans="1:10" ht="13.5">
      <c r="A4" s="18" t="str">
        <f t="shared" si="0"/>
        <v>A3</v>
      </c>
      <c r="B4" s="25" t="s">
        <v>40</v>
      </c>
      <c r="C4" s="26">
        <v>3</v>
      </c>
      <c r="D4" s="26" t="s">
        <v>11</v>
      </c>
      <c r="E4" s="63">
        <v>3</v>
      </c>
      <c r="G4"/>
      <c r="H4" s="18" t="s">
        <v>91</v>
      </c>
      <c r="J4" s="18" t="s">
        <v>173</v>
      </c>
    </row>
    <row r="5" spans="1:10" ht="13.5">
      <c r="A5" s="18" t="str">
        <f t="shared" si="0"/>
        <v>B1</v>
      </c>
      <c r="B5" s="22" t="s">
        <v>41</v>
      </c>
      <c r="C5" s="21">
        <v>4</v>
      </c>
      <c r="D5" s="24" t="s">
        <v>177</v>
      </c>
      <c r="E5" s="62">
        <v>1</v>
      </c>
      <c r="G5"/>
      <c r="H5" s="18" t="s">
        <v>92</v>
      </c>
      <c r="J5" s="18" t="s">
        <v>116</v>
      </c>
    </row>
    <row r="6" spans="1:10" ht="13.5">
      <c r="A6" s="18" t="str">
        <f t="shared" si="0"/>
        <v>B2</v>
      </c>
      <c r="B6" s="22" t="s">
        <v>41</v>
      </c>
      <c r="C6" s="23">
        <v>5</v>
      </c>
      <c r="D6" s="24" t="s">
        <v>174</v>
      </c>
      <c r="E6" s="62">
        <v>2</v>
      </c>
      <c r="G6"/>
      <c r="H6" s="18" t="s">
        <v>93</v>
      </c>
      <c r="J6" s="24" t="s">
        <v>7</v>
      </c>
    </row>
    <row r="7" spans="1:20" ht="13.5">
      <c r="A7" s="18" t="str">
        <f t="shared" si="0"/>
        <v>B3</v>
      </c>
      <c r="B7" s="25" t="s">
        <v>41</v>
      </c>
      <c r="C7" s="26">
        <v>6</v>
      </c>
      <c r="D7" s="97" t="s">
        <v>2</v>
      </c>
      <c r="E7" s="63">
        <v>3</v>
      </c>
      <c r="G7"/>
      <c r="H7" s="18" t="s">
        <v>94</v>
      </c>
      <c r="J7" s="24" t="s">
        <v>13</v>
      </c>
      <c r="T7" s="24"/>
    </row>
    <row r="8" spans="1:10" ht="13.5">
      <c r="A8" s="18" t="str">
        <f t="shared" si="0"/>
        <v>C1</v>
      </c>
      <c r="B8" s="22" t="s">
        <v>42</v>
      </c>
      <c r="C8" s="21">
        <v>7</v>
      </c>
      <c r="D8" s="18" t="s">
        <v>0</v>
      </c>
      <c r="E8" s="62">
        <v>1</v>
      </c>
      <c r="G8"/>
      <c r="H8" s="18" t="s">
        <v>95</v>
      </c>
      <c r="J8" s="24" t="s">
        <v>177</v>
      </c>
    </row>
    <row r="9" spans="1:10" ht="13.5">
      <c r="A9" s="18" t="str">
        <f t="shared" si="0"/>
        <v>C2</v>
      </c>
      <c r="B9" s="22" t="s">
        <v>42</v>
      </c>
      <c r="C9" s="23">
        <v>8</v>
      </c>
      <c r="D9" s="24" t="s">
        <v>180</v>
      </c>
      <c r="E9" s="62">
        <v>2</v>
      </c>
      <c r="G9"/>
      <c r="H9" s="18" t="s">
        <v>96</v>
      </c>
      <c r="J9" s="24" t="s">
        <v>1</v>
      </c>
    </row>
    <row r="10" spans="1:10" ht="13.5">
      <c r="A10" s="18" t="str">
        <f t="shared" si="0"/>
        <v>C3</v>
      </c>
      <c r="B10" s="25" t="s">
        <v>42</v>
      </c>
      <c r="C10" s="26">
        <v>9</v>
      </c>
      <c r="D10" s="97" t="s">
        <v>1</v>
      </c>
      <c r="E10" s="63">
        <v>3</v>
      </c>
      <c r="G10"/>
      <c r="H10" s="18" t="s">
        <v>97</v>
      </c>
      <c r="J10" s="24" t="s">
        <v>4</v>
      </c>
    </row>
    <row r="11" spans="1:10" ht="13.5">
      <c r="A11" s="18" t="str">
        <f t="shared" si="0"/>
        <v>D1</v>
      </c>
      <c r="B11" s="27" t="s">
        <v>43</v>
      </c>
      <c r="C11" s="21">
        <v>10</v>
      </c>
      <c r="D11" s="24" t="s">
        <v>186</v>
      </c>
      <c r="E11" s="62">
        <v>1</v>
      </c>
      <c r="G11"/>
      <c r="H11" s="18" t="s">
        <v>98</v>
      </c>
      <c r="J11" s="24" t="s">
        <v>178</v>
      </c>
    </row>
    <row r="12" spans="1:10" ht="13.5">
      <c r="A12" s="18" t="str">
        <f t="shared" si="0"/>
        <v>D2</v>
      </c>
      <c r="B12" s="27" t="s">
        <v>43</v>
      </c>
      <c r="C12" s="23">
        <v>11</v>
      </c>
      <c r="D12" s="24" t="s">
        <v>175</v>
      </c>
      <c r="E12" s="62">
        <v>2</v>
      </c>
      <c r="G12"/>
      <c r="H12" s="18" t="s">
        <v>99</v>
      </c>
      <c r="J12" s="24" t="s">
        <v>11</v>
      </c>
    </row>
    <row r="13" spans="1:10" ht="13.5">
      <c r="A13" s="18" t="str">
        <f t="shared" si="0"/>
        <v>D3</v>
      </c>
      <c r="B13" s="28" t="s">
        <v>43</v>
      </c>
      <c r="C13" s="26">
        <v>12</v>
      </c>
      <c r="D13" s="97" t="s">
        <v>9</v>
      </c>
      <c r="E13" s="63">
        <v>3</v>
      </c>
      <c r="G13"/>
      <c r="H13" s="18" t="s">
        <v>100</v>
      </c>
      <c r="J13" s="24" t="s">
        <v>176</v>
      </c>
    </row>
    <row r="14" spans="1:10" ht="13.5">
      <c r="A14" s="18" t="str">
        <f t="shared" si="0"/>
        <v>E1</v>
      </c>
      <c r="B14" s="27" t="s">
        <v>44</v>
      </c>
      <c r="C14" s="23">
        <v>13</v>
      </c>
      <c r="D14" s="24" t="s">
        <v>8</v>
      </c>
      <c r="E14" s="62">
        <v>1</v>
      </c>
      <c r="G14"/>
      <c r="H14" s="18" t="s">
        <v>101</v>
      </c>
      <c r="J14" s="24" t="s">
        <v>5</v>
      </c>
    </row>
    <row r="15" spans="1:10" ht="13.5">
      <c r="A15" s="18" t="str">
        <f t="shared" si="0"/>
        <v>E2</v>
      </c>
      <c r="B15" s="27" t="s">
        <v>44</v>
      </c>
      <c r="C15" s="23">
        <v>14</v>
      </c>
      <c r="D15" s="24" t="s">
        <v>12</v>
      </c>
      <c r="E15" s="62">
        <v>2</v>
      </c>
      <c r="G15"/>
      <c r="H15" s="18" t="s">
        <v>102</v>
      </c>
      <c r="J15" s="24" t="s">
        <v>6</v>
      </c>
    </row>
    <row r="16" spans="1:10" ht="13.5">
      <c r="A16" s="18" t="str">
        <f t="shared" si="0"/>
        <v>E3</v>
      </c>
      <c r="B16" s="28" t="s">
        <v>44</v>
      </c>
      <c r="C16" s="26">
        <v>15</v>
      </c>
      <c r="D16" s="97" t="s">
        <v>14</v>
      </c>
      <c r="E16" s="63">
        <v>3</v>
      </c>
      <c r="G16"/>
      <c r="H16" s="18" t="s">
        <v>103</v>
      </c>
      <c r="J16" s="24" t="s">
        <v>12</v>
      </c>
    </row>
    <row r="17" spans="1:10" ht="13.5">
      <c r="A17" s="18" t="str">
        <f t="shared" si="0"/>
        <v>F1</v>
      </c>
      <c r="B17" s="27" t="s">
        <v>45</v>
      </c>
      <c r="C17" s="23">
        <v>16</v>
      </c>
      <c r="D17" s="24" t="s">
        <v>13</v>
      </c>
      <c r="E17" s="62">
        <v>1</v>
      </c>
      <c r="G17"/>
      <c r="H17" s="18" t="s">
        <v>104</v>
      </c>
      <c r="J17" s="24" t="s">
        <v>179</v>
      </c>
    </row>
    <row r="18" spans="1:10" ht="13.5">
      <c r="A18" s="18" t="str">
        <f t="shared" si="0"/>
        <v>F2</v>
      </c>
      <c r="B18" s="27" t="s">
        <v>45</v>
      </c>
      <c r="C18" s="23">
        <v>17</v>
      </c>
      <c r="D18" s="24" t="s">
        <v>10</v>
      </c>
      <c r="E18" s="62">
        <v>2</v>
      </c>
      <c r="G18"/>
      <c r="H18" s="18" t="s">
        <v>105</v>
      </c>
      <c r="J18" s="24" t="s">
        <v>180</v>
      </c>
    </row>
    <row r="19" spans="1:10" ht="13.5">
      <c r="A19" s="18" t="str">
        <f t="shared" si="0"/>
        <v>F3</v>
      </c>
      <c r="B19" s="27" t="s">
        <v>45</v>
      </c>
      <c r="C19" s="23">
        <v>18</v>
      </c>
      <c r="D19" s="24" t="s">
        <v>6</v>
      </c>
      <c r="E19" s="62">
        <v>3</v>
      </c>
      <c r="G19"/>
      <c r="H19" s="18" t="s">
        <v>106</v>
      </c>
      <c r="J19" s="24" t="s">
        <v>10</v>
      </c>
    </row>
    <row r="20" spans="1:10" ht="13.5">
      <c r="A20" s="18" t="str">
        <f t="shared" si="0"/>
        <v>F4</v>
      </c>
      <c r="B20" s="28" t="s">
        <v>45</v>
      </c>
      <c r="C20" s="26">
        <v>19</v>
      </c>
      <c r="D20" s="97" t="s">
        <v>5</v>
      </c>
      <c r="E20" s="63">
        <v>4</v>
      </c>
      <c r="G20"/>
      <c r="H20" s="18" t="s">
        <v>107</v>
      </c>
      <c r="J20" s="24" t="s">
        <v>0</v>
      </c>
    </row>
    <row r="21" spans="1:10" ht="13.5">
      <c r="A21" s="18" t="str">
        <f t="shared" si="0"/>
        <v>G1</v>
      </c>
      <c r="B21" s="27" t="s">
        <v>46</v>
      </c>
      <c r="C21" s="23">
        <v>20</v>
      </c>
      <c r="D21" s="24" t="s">
        <v>116</v>
      </c>
      <c r="E21" s="62">
        <v>1</v>
      </c>
      <c r="G21"/>
      <c r="H21" s="18" t="s">
        <v>108</v>
      </c>
      <c r="J21" s="24" t="s">
        <v>8</v>
      </c>
    </row>
    <row r="22" spans="1:10" ht="13.5">
      <c r="A22" s="18" t="str">
        <f t="shared" si="0"/>
        <v>G2</v>
      </c>
      <c r="B22" s="27" t="s">
        <v>46</v>
      </c>
      <c r="C22" s="23">
        <v>21</v>
      </c>
      <c r="D22" s="24" t="s">
        <v>179</v>
      </c>
      <c r="E22" s="62">
        <v>2</v>
      </c>
      <c r="G22"/>
      <c r="H22" s="18" t="s">
        <v>109</v>
      </c>
      <c r="J22" s="24" t="s">
        <v>3</v>
      </c>
    </row>
    <row r="23" spans="1:10" ht="13.5">
      <c r="A23" s="18" t="str">
        <f t="shared" si="0"/>
        <v>G3</v>
      </c>
      <c r="B23" s="27" t="s">
        <v>46</v>
      </c>
      <c r="C23" s="23">
        <v>22</v>
      </c>
      <c r="D23" s="18" t="s">
        <v>7</v>
      </c>
      <c r="E23" s="62">
        <v>3</v>
      </c>
      <c r="G23"/>
      <c r="H23" s="18" t="s">
        <v>110</v>
      </c>
      <c r="J23" s="24" t="s">
        <v>117</v>
      </c>
    </row>
    <row r="24" spans="1:10" ht="13.5">
      <c r="A24" s="18" t="str">
        <f t="shared" si="0"/>
        <v>G4</v>
      </c>
      <c r="B24" s="28" t="s">
        <v>46</v>
      </c>
      <c r="C24" s="26">
        <v>23</v>
      </c>
      <c r="D24" s="97" t="s">
        <v>117</v>
      </c>
      <c r="E24" s="63">
        <v>4</v>
      </c>
      <c r="G24"/>
      <c r="H24" s="18" t="s">
        <v>111</v>
      </c>
      <c r="J24" s="24" t="s">
        <v>9</v>
      </c>
    </row>
    <row r="25" spans="1:10" ht="13.5">
      <c r="A25" s="18" t="str">
        <f t="shared" si="0"/>
        <v>H1</v>
      </c>
      <c r="B25" s="27" t="s">
        <v>151</v>
      </c>
      <c r="C25" s="23">
        <v>24</v>
      </c>
      <c r="D25" s="24" t="s">
        <v>173</v>
      </c>
      <c r="E25" s="62">
        <v>1</v>
      </c>
      <c r="G25"/>
      <c r="H25" s="18" t="s">
        <v>112</v>
      </c>
      <c r="J25" s="24" t="s">
        <v>14</v>
      </c>
    </row>
    <row r="26" spans="1:10" ht="13.5">
      <c r="A26" s="18" t="str">
        <f t="shared" si="0"/>
        <v>H2</v>
      </c>
      <c r="B26" s="22" t="s">
        <v>151</v>
      </c>
      <c r="C26" s="23">
        <v>25</v>
      </c>
      <c r="D26" s="18" t="s">
        <v>4</v>
      </c>
      <c r="E26" s="62">
        <v>2</v>
      </c>
      <c r="G26"/>
      <c r="H26" s="18" t="s">
        <v>113</v>
      </c>
      <c r="J26" s="106" t="s">
        <v>174</v>
      </c>
    </row>
    <row r="27" spans="1:10" ht="13.5">
      <c r="A27" s="18" t="str">
        <f t="shared" si="0"/>
        <v>H3</v>
      </c>
      <c r="B27" s="22" t="s">
        <v>151</v>
      </c>
      <c r="C27" s="23">
        <v>26</v>
      </c>
      <c r="D27" s="24" t="s">
        <v>220</v>
      </c>
      <c r="E27" s="62">
        <v>3</v>
      </c>
      <c r="G27"/>
      <c r="H27" s="18" t="s">
        <v>114</v>
      </c>
      <c r="J27" s="107" t="s">
        <v>175</v>
      </c>
    </row>
    <row r="28" spans="1:10" ht="13.5">
      <c r="A28" s="18" t="str">
        <f t="shared" si="0"/>
        <v>H4</v>
      </c>
      <c r="B28" s="25" t="s">
        <v>151</v>
      </c>
      <c r="C28" s="26">
        <v>27</v>
      </c>
      <c r="D28" s="97" t="s">
        <v>115</v>
      </c>
      <c r="E28" s="63">
        <v>4</v>
      </c>
      <c r="G28"/>
      <c r="H28" s="18" t="s">
        <v>118</v>
      </c>
      <c r="J28" s="18" t="s">
        <v>115</v>
      </c>
    </row>
    <row r="29" spans="1:7" ht="13.5">
      <c r="A29" s="23">
        <f t="shared" si="0"/>
      </c>
      <c r="B29" s="23"/>
      <c r="C29" s="23"/>
      <c r="D29" s="24"/>
      <c r="E29" s="111"/>
      <c r="G29"/>
    </row>
    <row r="31" ht="13.5">
      <c r="J31" s="24"/>
    </row>
    <row r="32" ht="13.5">
      <c r="J32" s="24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0"/>
  <sheetViews>
    <sheetView zoomScale="90" zoomScaleNormal="90" zoomScalePageLayoutView="0" workbookViewId="0" topLeftCell="A4">
      <selection activeCell="R17" sqref="R17"/>
    </sheetView>
  </sheetViews>
  <sheetFormatPr defaultColWidth="2.50390625" defaultRowHeight="13.5"/>
  <cols>
    <col min="1" max="8" width="2.50390625" style="18" customWidth="1"/>
    <col min="9" max="50" width="4.25390625" style="18" customWidth="1"/>
    <col min="51" max="51" width="2.50390625" style="18" customWidth="1"/>
    <col min="52" max="16384" width="2.50390625" style="18" customWidth="1"/>
  </cols>
  <sheetData>
    <row r="1" spans="1:32" ht="13.5" customHeight="1">
      <c r="A1" s="206" t="s">
        <v>215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64"/>
      <c r="AF1" s="64"/>
    </row>
    <row r="2" spans="1:41" ht="13.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64"/>
      <c r="AF2" s="64"/>
      <c r="AG2" s="207">
        <v>44030</v>
      </c>
      <c r="AH2" s="207"/>
      <c r="AI2" s="207"/>
      <c r="AJ2" s="207"/>
      <c r="AK2" s="207"/>
      <c r="AL2" s="207"/>
      <c r="AM2" s="18" t="s">
        <v>47</v>
      </c>
      <c r="AN2" s="29"/>
      <c r="AO2" s="29"/>
    </row>
    <row r="3" spans="2:43" ht="14.25">
      <c r="B3" s="30"/>
      <c r="C3" s="30"/>
      <c r="D3" s="30"/>
      <c r="E3" s="208" t="s">
        <v>156</v>
      </c>
      <c r="F3" s="208"/>
      <c r="G3" s="208"/>
      <c r="H3" s="208"/>
      <c r="I3" s="18" t="s">
        <v>50</v>
      </c>
      <c r="L3" s="18" t="s">
        <v>152</v>
      </c>
      <c r="AJ3" s="23"/>
      <c r="AM3" s="32"/>
      <c r="AN3" s="33"/>
      <c r="AO3" s="33"/>
      <c r="AQ3" s="29"/>
    </row>
    <row r="4" spans="2:40" ht="14.25">
      <c r="B4" s="30"/>
      <c r="C4" s="30"/>
      <c r="D4" s="30"/>
      <c r="E4" s="31"/>
      <c r="F4" s="31"/>
      <c r="G4" s="31"/>
      <c r="H4" s="31"/>
      <c r="I4" s="201" t="s">
        <v>49</v>
      </c>
      <c r="J4" s="202"/>
      <c r="K4" s="209"/>
      <c r="L4" s="201" t="s">
        <v>51</v>
      </c>
      <c r="M4" s="202"/>
      <c r="N4" s="209"/>
      <c r="O4" s="201" t="s">
        <v>52</v>
      </c>
      <c r="P4" s="202"/>
      <c r="Q4" s="202"/>
      <c r="R4" s="201" t="s">
        <v>53</v>
      </c>
      <c r="S4" s="202"/>
      <c r="T4" s="202"/>
      <c r="U4" s="203" t="s">
        <v>54</v>
      </c>
      <c r="V4" s="204"/>
      <c r="W4" s="204"/>
      <c r="X4" s="201" t="s">
        <v>55</v>
      </c>
      <c r="Y4" s="202"/>
      <c r="Z4" s="202"/>
      <c r="AA4" s="202"/>
      <c r="AB4" s="201" t="s">
        <v>56</v>
      </c>
      <c r="AC4" s="202"/>
      <c r="AD4" s="202"/>
      <c r="AE4" s="202"/>
      <c r="AF4" s="201" t="s">
        <v>57</v>
      </c>
      <c r="AG4" s="202"/>
      <c r="AH4" s="202"/>
      <c r="AI4" s="209"/>
      <c r="AJ4" s="119"/>
      <c r="AK4" s="69"/>
      <c r="AL4" s="69"/>
      <c r="AM4" s="54"/>
      <c r="AN4" s="18" t="s">
        <v>48</v>
      </c>
    </row>
    <row r="5" spans="3:40" ht="13.5" customHeight="1">
      <c r="C5" s="205" t="s">
        <v>58</v>
      </c>
      <c r="D5" s="205"/>
      <c r="E5" s="205"/>
      <c r="F5" s="205"/>
      <c r="G5" s="205"/>
      <c r="H5" s="205"/>
      <c r="I5" s="198">
        <v>1</v>
      </c>
      <c r="J5" s="200"/>
      <c r="K5" s="210"/>
      <c r="L5" s="198">
        <v>2</v>
      </c>
      <c r="M5" s="200"/>
      <c r="N5" s="210"/>
      <c r="O5" s="198">
        <v>3</v>
      </c>
      <c r="P5" s="199"/>
      <c r="Q5" s="200"/>
      <c r="R5" s="198">
        <v>4</v>
      </c>
      <c r="S5" s="199"/>
      <c r="T5" s="200"/>
      <c r="U5" s="224">
        <v>5</v>
      </c>
      <c r="V5" s="225"/>
      <c r="W5" s="226"/>
      <c r="X5" s="147">
        <v>6</v>
      </c>
      <c r="Y5" s="147"/>
      <c r="Z5" s="147"/>
      <c r="AA5" s="147"/>
      <c r="AB5" s="146">
        <v>7</v>
      </c>
      <c r="AC5" s="147"/>
      <c r="AD5" s="147"/>
      <c r="AE5" s="147"/>
      <c r="AF5" s="146">
        <v>8</v>
      </c>
      <c r="AG5" s="147"/>
      <c r="AH5" s="147"/>
      <c r="AI5" s="148"/>
      <c r="AJ5" s="120"/>
      <c r="AK5" s="69"/>
      <c r="AL5" s="69"/>
      <c r="AM5" s="32"/>
      <c r="AN5" s="24" t="s">
        <v>119</v>
      </c>
    </row>
    <row r="6" spans="3:40" ht="13.5" customHeight="1">
      <c r="C6" s="205" t="s">
        <v>59</v>
      </c>
      <c r="D6" s="205"/>
      <c r="E6" s="205"/>
      <c r="F6" s="205"/>
      <c r="G6" s="205"/>
      <c r="H6" s="205"/>
      <c r="I6" s="189">
        <v>44108</v>
      </c>
      <c r="J6" s="186"/>
      <c r="K6" s="187"/>
      <c r="L6" s="189">
        <v>44108</v>
      </c>
      <c r="M6" s="186"/>
      <c r="N6" s="187"/>
      <c r="O6" s="189">
        <v>44108</v>
      </c>
      <c r="P6" s="186"/>
      <c r="Q6" s="187"/>
      <c r="R6" s="189">
        <v>44108</v>
      </c>
      <c r="S6" s="186"/>
      <c r="T6" s="187"/>
      <c r="U6" s="221">
        <v>44108</v>
      </c>
      <c r="V6" s="222"/>
      <c r="W6" s="223"/>
      <c r="X6" s="222">
        <v>44108</v>
      </c>
      <c r="Y6" s="222"/>
      <c r="Z6" s="222"/>
      <c r="AA6" s="223"/>
      <c r="AB6" s="222">
        <v>44108</v>
      </c>
      <c r="AC6" s="222"/>
      <c r="AD6" s="222"/>
      <c r="AE6" s="222"/>
      <c r="AF6" s="221">
        <v>44108</v>
      </c>
      <c r="AG6" s="222"/>
      <c r="AH6" s="222"/>
      <c r="AI6" s="223"/>
      <c r="AJ6" s="120"/>
      <c r="AK6" s="69"/>
      <c r="AL6" s="69"/>
      <c r="AM6" s="32"/>
      <c r="AN6" s="18" t="s">
        <v>120</v>
      </c>
    </row>
    <row r="7" spans="3:39" ht="13.5" customHeight="1">
      <c r="C7" s="205" t="s">
        <v>60</v>
      </c>
      <c r="D7" s="205"/>
      <c r="E7" s="205"/>
      <c r="F7" s="205"/>
      <c r="G7" s="205"/>
      <c r="H7" s="205"/>
      <c r="I7" s="185">
        <v>0.375</v>
      </c>
      <c r="J7" s="186"/>
      <c r="K7" s="187"/>
      <c r="L7" s="185">
        <v>0.3958333333333333</v>
      </c>
      <c r="M7" s="186"/>
      <c r="N7" s="187"/>
      <c r="O7" s="185">
        <v>0.3958333333333333</v>
      </c>
      <c r="P7" s="188"/>
      <c r="Q7" s="186"/>
      <c r="R7" s="185">
        <v>0.375</v>
      </c>
      <c r="S7" s="188"/>
      <c r="T7" s="186"/>
      <c r="U7" s="218">
        <v>0.5625</v>
      </c>
      <c r="V7" s="219"/>
      <c r="W7" s="220"/>
      <c r="X7" s="219">
        <v>0.3958333333333333</v>
      </c>
      <c r="Y7" s="219"/>
      <c r="Z7" s="219"/>
      <c r="AA7" s="220"/>
      <c r="AB7" s="219">
        <v>0.5</v>
      </c>
      <c r="AC7" s="219"/>
      <c r="AD7" s="219"/>
      <c r="AE7" s="220"/>
      <c r="AF7" s="219">
        <v>0.3958333333333333</v>
      </c>
      <c r="AG7" s="219"/>
      <c r="AH7" s="219"/>
      <c r="AI7" s="220"/>
      <c r="AJ7" s="120"/>
      <c r="AK7" s="69"/>
      <c r="AL7" s="69"/>
      <c r="AM7" s="32"/>
    </row>
    <row r="8" spans="9:46" ht="13.5">
      <c r="I8" s="41">
        <v>1</v>
      </c>
      <c r="J8" s="35">
        <v>2</v>
      </c>
      <c r="K8" s="36">
        <v>3</v>
      </c>
      <c r="L8" s="41">
        <v>4</v>
      </c>
      <c r="M8" s="35">
        <v>5</v>
      </c>
      <c r="N8" s="42">
        <v>6</v>
      </c>
      <c r="O8" s="41">
        <v>7</v>
      </c>
      <c r="P8" s="35">
        <v>8</v>
      </c>
      <c r="Q8" s="42">
        <v>9</v>
      </c>
      <c r="R8" s="41">
        <v>10</v>
      </c>
      <c r="S8" s="35">
        <v>11</v>
      </c>
      <c r="T8" s="42">
        <v>12</v>
      </c>
      <c r="U8" s="41">
        <v>13</v>
      </c>
      <c r="V8" s="35">
        <v>14</v>
      </c>
      <c r="W8" s="36">
        <v>15</v>
      </c>
      <c r="X8" s="118">
        <v>16</v>
      </c>
      <c r="Y8" s="41">
        <v>17</v>
      </c>
      <c r="Z8" s="35">
        <v>18</v>
      </c>
      <c r="AA8" s="36">
        <v>19</v>
      </c>
      <c r="AB8" s="118">
        <v>20</v>
      </c>
      <c r="AC8" s="41">
        <v>21</v>
      </c>
      <c r="AD8" s="35">
        <v>22</v>
      </c>
      <c r="AE8" s="36">
        <v>23</v>
      </c>
      <c r="AF8" s="118">
        <v>24</v>
      </c>
      <c r="AG8" s="41">
        <v>25</v>
      </c>
      <c r="AH8" s="35">
        <v>26</v>
      </c>
      <c r="AI8" s="36">
        <v>27</v>
      </c>
      <c r="AJ8" s="96"/>
      <c r="AK8" s="70"/>
      <c r="AL8" s="70"/>
      <c r="AM8" s="34" t="s">
        <v>71</v>
      </c>
      <c r="AN8" s="47" t="s">
        <v>67</v>
      </c>
      <c r="AO8" s="45"/>
      <c r="AP8" s="45"/>
      <c r="AQ8" s="45"/>
      <c r="AR8" s="45"/>
      <c r="AS8" s="45"/>
      <c r="AT8" s="45"/>
    </row>
    <row r="9" spans="3:46" ht="13.5" customHeight="1">
      <c r="C9" s="19" t="s">
        <v>63</v>
      </c>
      <c r="I9" s="165" t="str">
        <f>'予選リーグ組合せ'!D2</f>
        <v>加茂野</v>
      </c>
      <c r="J9" s="157" t="str">
        <f>'予選リーグ組合せ'!D3</f>
        <v>今渡</v>
      </c>
      <c r="K9" s="152" t="str">
        <f>'予選リーグ組合せ'!D4</f>
        <v>山手</v>
      </c>
      <c r="L9" s="178" t="str">
        <f>'予選リーグ組合せ'!D5</f>
        <v>武芸川</v>
      </c>
      <c r="M9" s="171" t="str">
        <f>'予選リーグ組合せ'!D6</f>
        <v>アンフィニ白</v>
      </c>
      <c r="N9" s="173" t="str">
        <f>'予選リーグ組合せ'!D7</f>
        <v>旭ヶ丘</v>
      </c>
      <c r="O9" s="190" t="str">
        <f>'予選リーグ組合せ'!D8</f>
        <v>中部</v>
      </c>
      <c r="P9" s="180" t="str">
        <f>'予選リーグ組合せ'!D9</f>
        <v>桜ヶ丘FC</v>
      </c>
      <c r="Q9" s="192" t="str">
        <f>'予選リーグ組合せ'!D10</f>
        <v>美濃</v>
      </c>
      <c r="R9" s="165" t="str">
        <f>'予選リーグ組合せ'!D11</f>
        <v>安桜</v>
      </c>
      <c r="S9" s="157" t="str">
        <f>'予選リーグ組合せ'!D12</f>
        <v>アンフィニ青</v>
      </c>
      <c r="T9" s="195" t="str">
        <f>'予選リーグ組合せ'!D13</f>
        <v>大和</v>
      </c>
      <c r="U9" s="165" t="str">
        <f>'予選リーグ組合せ'!D14</f>
        <v>西可児</v>
      </c>
      <c r="V9" s="212" t="str">
        <f>'予選リーグ組合せ'!D15</f>
        <v>八百津</v>
      </c>
      <c r="W9" s="168" t="str">
        <f>'予選リーグ組合せ'!D16</f>
        <v>白鳥</v>
      </c>
      <c r="X9" s="176" t="str">
        <f>'予選リーグ組合せ'!D17</f>
        <v>武儀</v>
      </c>
      <c r="Y9" s="182" t="str">
        <f>'予選リーグ組合せ'!D18</f>
        <v>土田</v>
      </c>
      <c r="Z9" s="215" t="str">
        <f>'予選リーグ組合せ'!D19</f>
        <v>坂祝</v>
      </c>
      <c r="AA9" s="152" t="str">
        <f>'予選リーグ組合せ'!D20</f>
        <v>川辺</v>
      </c>
      <c r="AB9" s="176" t="str">
        <f>'予選リーグ組合せ'!D21</f>
        <v>瀬尻</v>
      </c>
      <c r="AC9" s="182" t="str">
        <f>'予選リーグ組合せ'!D22</f>
        <v>御嵩</v>
      </c>
      <c r="AD9" s="157" t="str">
        <f>'予選リーグ組合せ'!D23</f>
        <v>金竜</v>
      </c>
      <c r="AE9" s="152" t="str">
        <f>'予選リーグ組合せ'!D24</f>
        <v>郡上八幡</v>
      </c>
      <c r="AF9" s="149" t="str">
        <f>'予選リーグ組合せ'!D25</f>
        <v>関さくら</v>
      </c>
      <c r="AG9" s="160" t="str">
        <f>'予選リーグ組合せ'!D26</f>
        <v>太田</v>
      </c>
      <c r="AH9" s="157" t="str">
        <f>'予選リーグ組合せ'!D27</f>
        <v>コヴィーダ</v>
      </c>
      <c r="AI9" s="152" t="str">
        <f>'予選リーグ組合せ'!D28</f>
        <v>下有知</v>
      </c>
      <c r="AJ9" s="155"/>
      <c r="AK9" s="156"/>
      <c r="AL9" s="156"/>
      <c r="AN9" s="45"/>
      <c r="AO9" s="45"/>
      <c r="AP9" s="45"/>
      <c r="AQ9" s="47" t="s">
        <v>68</v>
      </c>
      <c r="AR9" s="45"/>
      <c r="AS9" s="45"/>
      <c r="AT9" s="45"/>
    </row>
    <row r="10" spans="3:40" ht="13.5" customHeight="1">
      <c r="C10" s="163">
        <v>44108</v>
      </c>
      <c r="D10" s="163"/>
      <c r="E10" s="163"/>
      <c r="F10" s="163"/>
      <c r="G10" s="163"/>
      <c r="H10" s="164"/>
      <c r="I10" s="166"/>
      <c r="J10" s="158"/>
      <c r="K10" s="153"/>
      <c r="L10" s="178"/>
      <c r="M10" s="171"/>
      <c r="N10" s="174"/>
      <c r="O10" s="190"/>
      <c r="P10" s="180"/>
      <c r="Q10" s="193"/>
      <c r="R10" s="166"/>
      <c r="S10" s="158"/>
      <c r="T10" s="196"/>
      <c r="U10" s="166"/>
      <c r="V10" s="213"/>
      <c r="W10" s="169"/>
      <c r="X10" s="176"/>
      <c r="Y10" s="183"/>
      <c r="Z10" s="216"/>
      <c r="AA10" s="153"/>
      <c r="AB10" s="176"/>
      <c r="AC10" s="183"/>
      <c r="AD10" s="158"/>
      <c r="AE10" s="153"/>
      <c r="AF10" s="150"/>
      <c r="AG10" s="161"/>
      <c r="AH10" s="158"/>
      <c r="AI10" s="153"/>
      <c r="AJ10" s="155"/>
      <c r="AK10" s="156"/>
      <c r="AL10" s="156"/>
      <c r="AM10" s="48" t="s">
        <v>71</v>
      </c>
      <c r="AN10" s="18" t="s">
        <v>126</v>
      </c>
    </row>
    <row r="11" spans="9:46" ht="21.75" customHeight="1">
      <c r="I11" s="166"/>
      <c r="J11" s="158"/>
      <c r="K11" s="153"/>
      <c r="L11" s="178"/>
      <c r="M11" s="171"/>
      <c r="N11" s="174"/>
      <c r="O11" s="190"/>
      <c r="P11" s="180"/>
      <c r="Q11" s="193"/>
      <c r="R11" s="166"/>
      <c r="S11" s="158"/>
      <c r="T11" s="196"/>
      <c r="U11" s="166"/>
      <c r="V11" s="213"/>
      <c r="W11" s="169"/>
      <c r="X11" s="176"/>
      <c r="Y11" s="183"/>
      <c r="Z11" s="216"/>
      <c r="AA11" s="153"/>
      <c r="AB11" s="176"/>
      <c r="AC11" s="183"/>
      <c r="AD11" s="158"/>
      <c r="AE11" s="153"/>
      <c r="AF11" s="150"/>
      <c r="AG11" s="161"/>
      <c r="AH11" s="158"/>
      <c r="AI11" s="153"/>
      <c r="AJ11" s="155"/>
      <c r="AK11" s="156"/>
      <c r="AL11" s="156"/>
      <c r="AM11" s="38" t="s">
        <v>71</v>
      </c>
      <c r="AN11" s="211" t="s">
        <v>64</v>
      </c>
      <c r="AO11" s="211"/>
      <c r="AP11" s="211"/>
      <c r="AQ11" s="211"/>
      <c r="AR11" s="211"/>
      <c r="AS11" s="211"/>
      <c r="AT11" s="211"/>
    </row>
    <row r="12" spans="9:46" ht="13.5" customHeight="1">
      <c r="I12" s="166"/>
      <c r="J12" s="158"/>
      <c r="K12" s="153"/>
      <c r="L12" s="178"/>
      <c r="M12" s="171"/>
      <c r="N12" s="174"/>
      <c r="O12" s="190"/>
      <c r="P12" s="180"/>
      <c r="Q12" s="193"/>
      <c r="R12" s="166"/>
      <c r="S12" s="158"/>
      <c r="T12" s="196"/>
      <c r="U12" s="166"/>
      <c r="V12" s="213"/>
      <c r="W12" s="169"/>
      <c r="X12" s="176"/>
      <c r="Y12" s="183"/>
      <c r="Z12" s="216"/>
      <c r="AA12" s="153"/>
      <c r="AB12" s="176"/>
      <c r="AC12" s="183"/>
      <c r="AD12" s="158"/>
      <c r="AE12" s="153"/>
      <c r="AF12" s="150"/>
      <c r="AG12" s="161"/>
      <c r="AH12" s="158"/>
      <c r="AI12" s="153"/>
      <c r="AJ12" s="155"/>
      <c r="AK12" s="156"/>
      <c r="AL12" s="156"/>
      <c r="AM12" s="38" t="s">
        <v>71</v>
      </c>
      <c r="AN12" s="211" t="s">
        <v>65</v>
      </c>
      <c r="AO12" s="211"/>
      <c r="AP12" s="211"/>
      <c r="AQ12" s="211"/>
      <c r="AR12" s="211"/>
      <c r="AS12" s="211"/>
      <c r="AT12" s="211"/>
    </row>
    <row r="13" spans="9:45" ht="13.5" customHeight="1">
      <c r="I13" s="167"/>
      <c r="J13" s="159"/>
      <c r="K13" s="154"/>
      <c r="L13" s="179"/>
      <c r="M13" s="172"/>
      <c r="N13" s="175"/>
      <c r="O13" s="191"/>
      <c r="P13" s="181"/>
      <c r="Q13" s="194"/>
      <c r="R13" s="167"/>
      <c r="S13" s="159"/>
      <c r="T13" s="197"/>
      <c r="U13" s="167"/>
      <c r="V13" s="214"/>
      <c r="W13" s="170"/>
      <c r="X13" s="177"/>
      <c r="Y13" s="184"/>
      <c r="Z13" s="217"/>
      <c r="AA13" s="154"/>
      <c r="AB13" s="177"/>
      <c r="AC13" s="184"/>
      <c r="AD13" s="159"/>
      <c r="AE13" s="154"/>
      <c r="AF13" s="151"/>
      <c r="AG13" s="162"/>
      <c r="AH13" s="159"/>
      <c r="AI13" s="154"/>
      <c r="AJ13" s="155"/>
      <c r="AK13" s="156"/>
      <c r="AL13" s="156"/>
      <c r="AM13" s="38" t="s">
        <v>71</v>
      </c>
      <c r="AN13" s="45" t="s">
        <v>66</v>
      </c>
      <c r="AO13" s="46"/>
      <c r="AP13" s="46"/>
      <c r="AQ13" s="46"/>
      <c r="AR13" s="46"/>
      <c r="AS13" s="45"/>
    </row>
    <row r="14" spans="36:40" ht="13.5">
      <c r="AJ14" s="23"/>
      <c r="AM14" s="48" t="s">
        <v>71</v>
      </c>
      <c r="AN14" s="18" t="s">
        <v>78</v>
      </c>
    </row>
    <row r="15" spans="39:63" ht="17.25" customHeight="1">
      <c r="AM15" s="48" t="s">
        <v>71</v>
      </c>
      <c r="AN15" s="45" t="s">
        <v>77</v>
      </c>
      <c r="AO15" s="45"/>
      <c r="AP15" s="45"/>
      <c r="AQ15" s="45"/>
      <c r="AR15" s="45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9:63" ht="17.25">
      <c r="I16" s="94" t="s">
        <v>150</v>
      </c>
      <c r="J16" s="32"/>
      <c r="T16" s="37"/>
      <c r="AM16" s="38" t="s">
        <v>71</v>
      </c>
      <c r="AN16" s="211" t="s">
        <v>61</v>
      </c>
      <c r="AO16" s="211"/>
      <c r="AP16" s="211"/>
      <c r="AQ16" s="211"/>
      <c r="AR16" s="211"/>
      <c r="AS16" s="211"/>
      <c r="AT16" s="211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</row>
    <row r="17" spans="9:63" ht="17.25">
      <c r="I17" s="32"/>
      <c r="J17" s="32"/>
      <c r="T17" s="37"/>
      <c r="AM17" s="48" t="s">
        <v>71</v>
      </c>
      <c r="AN17" s="18" t="s">
        <v>123</v>
      </c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</row>
    <row r="18" spans="9:63" ht="17.25">
      <c r="I18" s="95"/>
      <c r="J18" s="32"/>
      <c r="T18" s="37"/>
      <c r="AM18" s="48" t="s">
        <v>71</v>
      </c>
      <c r="AN18" s="45" t="s">
        <v>149</v>
      </c>
      <c r="AO18" s="45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</row>
    <row r="19" spans="9:63" ht="17.25" customHeight="1">
      <c r="I19" s="98" t="s">
        <v>216</v>
      </c>
      <c r="J19" s="32"/>
      <c r="T19" s="37"/>
      <c r="AF19" s="39"/>
      <c r="AM19" s="34" t="s">
        <v>71</v>
      </c>
      <c r="AN19" s="45" t="s">
        <v>74</v>
      </c>
      <c r="AO19" s="45"/>
      <c r="AP19" s="45"/>
      <c r="AQ19" s="45"/>
      <c r="AR19" s="45"/>
      <c r="AS19" s="45"/>
      <c r="AT19" s="45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</row>
    <row r="20" spans="9:63" ht="17.25">
      <c r="I20" s="98" t="s">
        <v>196</v>
      </c>
      <c r="J20" s="32"/>
      <c r="T20" s="37"/>
      <c r="AF20" s="39"/>
      <c r="AM20" s="38" t="s">
        <v>71</v>
      </c>
      <c r="AN20" s="211" t="s">
        <v>62</v>
      </c>
      <c r="AO20" s="211"/>
      <c r="AP20" s="211"/>
      <c r="AQ20" s="211"/>
      <c r="AR20" s="211"/>
      <c r="AS20" s="211"/>
      <c r="AT20" s="211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</row>
    <row r="21" spans="29:63" ht="17.25">
      <c r="AC21" s="45"/>
      <c r="AM21" s="48" t="s">
        <v>71</v>
      </c>
      <c r="AN21" s="45" t="s">
        <v>75</v>
      </c>
      <c r="AO21" s="45"/>
      <c r="AP21" s="45"/>
      <c r="AQ21" s="45"/>
      <c r="AR21" s="45"/>
      <c r="AS21" s="45"/>
      <c r="AT21" s="45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</row>
    <row r="22" spans="39:63" ht="17.25">
      <c r="AM22" s="34" t="s">
        <v>71</v>
      </c>
      <c r="AN22" s="45" t="s">
        <v>73</v>
      </c>
      <c r="AO22" s="45"/>
      <c r="AP22" s="45"/>
      <c r="AQ22" s="45"/>
      <c r="AR22" s="45"/>
      <c r="AS22" s="45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</row>
    <row r="23" spans="39:63" ht="17.25">
      <c r="AM23" s="48" t="s">
        <v>71</v>
      </c>
      <c r="AN23" s="45" t="s">
        <v>76</v>
      </c>
      <c r="AO23" s="45"/>
      <c r="AP23" s="45"/>
      <c r="AQ23" s="45"/>
      <c r="AR23" s="45"/>
      <c r="AS23" s="45"/>
      <c r="AT23" s="45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</row>
    <row r="24" spans="29:63" ht="17.25">
      <c r="AC24" s="45"/>
      <c r="AM24" s="48" t="s">
        <v>71</v>
      </c>
      <c r="AN24" s="18" t="s">
        <v>79</v>
      </c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39:63" ht="17.25">
      <c r="AM25" s="48" t="s">
        <v>71</v>
      </c>
      <c r="AN25" s="18" t="s">
        <v>125</v>
      </c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24:63" ht="17.25" customHeight="1">
      <c r="X26" s="45"/>
      <c r="Y26" s="45"/>
      <c r="Z26" s="45"/>
      <c r="AA26" s="45"/>
      <c r="AB26" s="45"/>
      <c r="AC26" s="45"/>
      <c r="AM26" s="48" t="s">
        <v>71</v>
      </c>
      <c r="AN26" s="18" t="s">
        <v>124</v>
      </c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39:40" ht="13.5" customHeight="1">
      <c r="AM27" s="48" t="s">
        <v>71</v>
      </c>
      <c r="AN27" s="18" t="s">
        <v>127</v>
      </c>
    </row>
    <row r="28" spans="39:40" ht="13.5">
      <c r="AM28" s="48" t="s">
        <v>71</v>
      </c>
      <c r="AN28" s="45" t="s">
        <v>88</v>
      </c>
    </row>
    <row r="29" spans="28:40" ht="13.5">
      <c r="AB29" s="45"/>
      <c r="AC29" s="45"/>
      <c r="AM29" s="48" t="s">
        <v>71</v>
      </c>
      <c r="AN29" s="45" t="s">
        <v>121</v>
      </c>
    </row>
    <row r="30" spans="39:40" ht="13.5" customHeight="1">
      <c r="AM30" s="48" t="s">
        <v>71</v>
      </c>
      <c r="AN30" s="18" t="s">
        <v>128</v>
      </c>
    </row>
    <row r="31" spans="39:47" ht="13.5">
      <c r="AM31" s="38" t="s">
        <v>71</v>
      </c>
      <c r="AN31" s="211" t="s">
        <v>72</v>
      </c>
      <c r="AO31" s="211"/>
      <c r="AP31" s="211"/>
      <c r="AQ31" s="211"/>
      <c r="AR31" s="211"/>
      <c r="AS31" s="211"/>
      <c r="AT31" s="211"/>
      <c r="AU31" s="211"/>
    </row>
    <row r="41" ht="13.5">
      <c r="AA41" s="45"/>
    </row>
    <row r="43" ht="13.5">
      <c r="AA43" s="45"/>
    </row>
    <row r="44" ht="13.5">
      <c r="AA44" s="45"/>
    </row>
    <row r="45" ht="13.5">
      <c r="AA45" s="45"/>
    </row>
    <row r="46" ht="13.5">
      <c r="AA46" s="45"/>
    </row>
    <row r="47" ht="13.5">
      <c r="AA47" s="45"/>
    </row>
    <row r="48" ht="13.5">
      <c r="AA48" s="45"/>
    </row>
    <row r="49" ht="13.5">
      <c r="AA49" s="45"/>
    </row>
    <row r="50" ht="13.5">
      <c r="AA50" s="45" t="s">
        <v>122</v>
      </c>
    </row>
  </sheetData>
  <sheetProtection/>
  <mergeCells count="74">
    <mergeCell ref="AF4:AI4"/>
    <mergeCell ref="U7:W7"/>
    <mergeCell ref="X7:AA7"/>
    <mergeCell ref="AB7:AE7"/>
    <mergeCell ref="AF7:AI7"/>
    <mergeCell ref="U6:W6"/>
    <mergeCell ref="X6:AA6"/>
    <mergeCell ref="AB6:AE6"/>
    <mergeCell ref="AF6:AI6"/>
    <mergeCell ref="U5:W5"/>
    <mergeCell ref="AN31:AU31"/>
    <mergeCell ref="V9:V13"/>
    <mergeCell ref="Z9:Z13"/>
    <mergeCell ref="AN11:AT11"/>
    <mergeCell ref="AN12:AT12"/>
    <mergeCell ref="AN16:AT16"/>
    <mergeCell ref="AN20:AT20"/>
    <mergeCell ref="AC9:AC13"/>
    <mergeCell ref="AD9:AD13"/>
    <mergeCell ref="C5:H5"/>
    <mergeCell ref="I5:K5"/>
    <mergeCell ref="C6:H6"/>
    <mergeCell ref="I6:K6"/>
    <mergeCell ref="L6:N6"/>
    <mergeCell ref="O6:Q6"/>
    <mergeCell ref="C7:H7"/>
    <mergeCell ref="X5:AA5"/>
    <mergeCell ref="I7:K7"/>
    <mergeCell ref="A1:AD2"/>
    <mergeCell ref="AG2:AL2"/>
    <mergeCell ref="E3:H3"/>
    <mergeCell ref="I4:K4"/>
    <mergeCell ref="L4:N4"/>
    <mergeCell ref="L5:N5"/>
    <mergeCell ref="O5:Q5"/>
    <mergeCell ref="R5:T5"/>
    <mergeCell ref="X4:AA4"/>
    <mergeCell ref="AB4:AE4"/>
    <mergeCell ref="O4:Q4"/>
    <mergeCell ref="R4:T4"/>
    <mergeCell ref="U4:W4"/>
    <mergeCell ref="AB5:AE5"/>
    <mergeCell ref="L7:N7"/>
    <mergeCell ref="O7:Q7"/>
    <mergeCell ref="R7:T7"/>
    <mergeCell ref="R6:T6"/>
    <mergeCell ref="O9:O13"/>
    <mergeCell ref="Q9:Q13"/>
    <mergeCell ref="R9:R13"/>
    <mergeCell ref="T9:T13"/>
    <mergeCell ref="AE9:AE13"/>
    <mergeCell ref="P9:P13"/>
    <mergeCell ref="S9:S13"/>
    <mergeCell ref="Y9:Y13"/>
    <mergeCell ref="AA9:AA13"/>
    <mergeCell ref="AB9:AB13"/>
    <mergeCell ref="C10:H10"/>
    <mergeCell ref="U9:U13"/>
    <mergeCell ref="W9:W13"/>
    <mergeCell ref="M9:M13"/>
    <mergeCell ref="N9:N13"/>
    <mergeCell ref="X9:X13"/>
    <mergeCell ref="I9:I13"/>
    <mergeCell ref="J9:J13"/>
    <mergeCell ref="K9:K13"/>
    <mergeCell ref="L9:L13"/>
    <mergeCell ref="AF5:AI5"/>
    <mergeCell ref="AF9:AF13"/>
    <mergeCell ref="AI9:AI13"/>
    <mergeCell ref="AJ9:AJ13"/>
    <mergeCell ref="AK9:AK13"/>
    <mergeCell ref="AL9:AL13"/>
    <mergeCell ref="AH9:AH13"/>
    <mergeCell ref="AG9:AG1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87"/>
  <sheetViews>
    <sheetView zoomScale="80" zoomScaleNormal="80" zoomScalePageLayoutView="0" workbookViewId="0" topLeftCell="A1">
      <selection activeCell="D9" sqref="D9:H9"/>
    </sheetView>
  </sheetViews>
  <sheetFormatPr defaultColWidth="9.00390625" defaultRowHeight="13.5"/>
  <cols>
    <col min="1" max="1" width="5.50390625" style="7" customWidth="1"/>
    <col min="2" max="16" width="2.125" style="7" customWidth="1"/>
    <col min="17" max="17" width="3.25390625" style="7" customWidth="1"/>
    <col min="18" max="18" width="2.125" style="7" customWidth="1"/>
    <col min="19" max="19" width="3.625" style="7" customWidth="1"/>
    <col min="20" max="27" width="2.125" style="7" customWidth="1"/>
    <col min="28" max="33" width="2.75390625" style="7" customWidth="1"/>
    <col min="34" max="16384" width="9.00390625" style="7" customWidth="1"/>
  </cols>
  <sheetData>
    <row r="1" spans="2:33" s="6" customFormat="1" ht="23.25" customHeight="1">
      <c r="B1" s="227" t="s">
        <v>215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3:33" s="6" customFormat="1" ht="13.5" customHeight="1"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5"/>
      <c r="Y2" s="145"/>
      <c r="Z2" s="145"/>
      <c r="AA2" s="145"/>
      <c r="AB2" s="145"/>
      <c r="AC2" s="228" t="s">
        <v>217</v>
      </c>
      <c r="AD2" s="228"/>
      <c r="AE2" s="228"/>
      <c r="AF2" s="228"/>
      <c r="AG2" s="228"/>
    </row>
    <row r="4" spans="2:16" s="6" customFormat="1" ht="13.5">
      <c r="B4" s="6" t="s">
        <v>23</v>
      </c>
      <c r="H4" s="7"/>
      <c r="I4" s="7"/>
      <c r="J4" s="7"/>
      <c r="K4" s="7"/>
      <c r="L4" s="7"/>
      <c r="M4" s="7"/>
      <c r="N4"/>
      <c r="P4"/>
    </row>
    <row r="5" spans="6:43" s="6" customFormat="1" ht="13.5">
      <c r="F5" s="282">
        <f>'リーグ１次'!I6</f>
        <v>44108</v>
      </c>
      <c r="G5" s="282"/>
      <c r="H5" s="282"/>
      <c r="I5" s="282"/>
      <c r="J5" s="282"/>
      <c r="K5" s="282"/>
      <c r="R5" s="285">
        <f>'リーグ１次'!I5</f>
        <v>1</v>
      </c>
      <c r="S5" s="286"/>
      <c r="T5" s="286"/>
      <c r="U5" s="286"/>
      <c r="V5" s="286"/>
      <c r="W5" s="286"/>
      <c r="X5" s="49" t="s">
        <v>46</v>
      </c>
      <c r="AB5" s="276">
        <f>'リーグ１次'!I7</f>
        <v>0.375</v>
      </c>
      <c r="AC5" s="277"/>
      <c r="AD5" s="277"/>
      <c r="AE5" s="277"/>
      <c r="AH5" s="57"/>
      <c r="AJ5" s="55" t="s">
        <v>81</v>
      </c>
      <c r="AK5" s="56" t="s">
        <v>82</v>
      </c>
      <c r="AL5" s="56" t="s">
        <v>83</v>
      </c>
      <c r="AM5" s="56" t="s">
        <v>84</v>
      </c>
      <c r="AN5" s="56" t="s">
        <v>85</v>
      </c>
      <c r="AO5" s="56" t="s">
        <v>86</v>
      </c>
      <c r="AP5" s="56" t="s">
        <v>87</v>
      </c>
      <c r="AQ5" s="56" t="s">
        <v>22</v>
      </c>
    </row>
    <row r="6" spans="2:43" s="6" customFormat="1" ht="13.5">
      <c r="B6" s="278" t="s">
        <v>24</v>
      </c>
      <c r="C6" s="279"/>
      <c r="D6" s="279" t="s">
        <v>16</v>
      </c>
      <c r="E6" s="279"/>
      <c r="F6" s="279"/>
      <c r="G6" s="279"/>
      <c r="H6" s="279"/>
      <c r="I6" s="279" t="s">
        <v>17</v>
      </c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 t="s">
        <v>18</v>
      </c>
      <c r="AC6" s="279"/>
      <c r="AD6" s="279"/>
      <c r="AE6" s="279"/>
      <c r="AF6" s="279"/>
      <c r="AG6" s="280"/>
      <c r="AM6" s="57"/>
      <c r="AN6" s="57"/>
      <c r="AO6" s="57"/>
      <c r="AP6" s="57"/>
      <c r="AQ6" s="57"/>
    </row>
    <row r="7" spans="1:43" ht="13.5">
      <c r="A7" s="6"/>
      <c r="B7" s="281">
        <v>1</v>
      </c>
      <c r="C7" s="262"/>
      <c r="D7" s="239">
        <f>AB5</f>
        <v>0.375</v>
      </c>
      <c r="E7" s="240"/>
      <c r="F7" s="240"/>
      <c r="G7" s="240"/>
      <c r="H7" s="240"/>
      <c r="I7" s="241" t="str">
        <f>'予選リーグ組合せ'!D2</f>
        <v>加茂野</v>
      </c>
      <c r="J7" s="241"/>
      <c r="K7" s="241"/>
      <c r="L7" s="241"/>
      <c r="M7" s="241"/>
      <c r="N7" s="241"/>
      <c r="O7" s="242"/>
      <c r="P7" s="8"/>
      <c r="Q7" s="9"/>
      <c r="R7" s="10" t="s">
        <v>25</v>
      </c>
      <c r="S7" s="9"/>
      <c r="T7" s="8"/>
      <c r="U7" s="243" t="str">
        <f>'予選リーグ組合せ'!D4</f>
        <v>山手</v>
      </c>
      <c r="V7" s="243"/>
      <c r="W7" s="243"/>
      <c r="X7" s="243"/>
      <c r="Y7" s="243"/>
      <c r="Z7" s="243"/>
      <c r="AA7" s="243"/>
      <c r="AB7" s="244" t="str">
        <f>'予選リーグ組合せ'!D3</f>
        <v>今渡</v>
      </c>
      <c r="AC7" s="245"/>
      <c r="AD7" s="245"/>
      <c r="AE7" s="245"/>
      <c r="AF7" s="245"/>
      <c r="AG7" s="246"/>
      <c r="AI7" s="6" t="str">
        <f>I7</f>
        <v>加茂野</v>
      </c>
      <c r="AJ7" s="57">
        <v>0</v>
      </c>
      <c r="AK7" s="57">
        <v>0</v>
      </c>
      <c r="AL7" s="57">
        <v>0</v>
      </c>
      <c r="AM7" s="57">
        <f>Q7+Q9</f>
        <v>0</v>
      </c>
      <c r="AN7" s="57">
        <f>S7+S9</f>
        <v>0</v>
      </c>
      <c r="AO7" s="57">
        <f>AM7-AN7</f>
        <v>0</v>
      </c>
      <c r="AP7" s="57">
        <f>AJ7*3+AL7*1</f>
        <v>0</v>
      </c>
      <c r="AQ7" s="58">
        <v>1</v>
      </c>
    </row>
    <row r="8" spans="2:43" ht="13.5">
      <c r="B8" s="247">
        <v>2</v>
      </c>
      <c r="C8" s="248"/>
      <c r="D8" s="249">
        <f>D7+"０:75"</f>
        <v>0.4270833333333333</v>
      </c>
      <c r="E8" s="248"/>
      <c r="F8" s="248"/>
      <c r="G8" s="248"/>
      <c r="H8" s="248"/>
      <c r="I8" s="250" t="str">
        <f>AB7</f>
        <v>今渡</v>
      </c>
      <c r="J8" s="250"/>
      <c r="K8" s="250"/>
      <c r="L8" s="250"/>
      <c r="M8" s="250"/>
      <c r="N8" s="250"/>
      <c r="O8" s="251"/>
      <c r="P8" s="11"/>
      <c r="Q8" s="12"/>
      <c r="R8" s="13" t="s">
        <v>25</v>
      </c>
      <c r="S8" s="12"/>
      <c r="T8" s="11"/>
      <c r="U8" s="252" t="str">
        <f>U7</f>
        <v>山手</v>
      </c>
      <c r="V8" s="252"/>
      <c r="W8" s="252"/>
      <c r="X8" s="252"/>
      <c r="Y8" s="252"/>
      <c r="Z8" s="252"/>
      <c r="AA8" s="252"/>
      <c r="AB8" s="253" t="str">
        <f>I7</f>
        <v>加茂野</v>
      </c>
      <c r="AC8" s="254"/>
      <c r="AD8" s="254"/>
      <c r="AE8" s="254"/>
      <c r="AF8" s="254"/>
      <c r="AG8" s="255"/>
      <c r="AI8" s="6" t="str">
        <f>I8</f>
        <v>今渡</v>
      </c>
      <c r="AJ8" s="57">
        <v>0</v>
      </c>
      <c r="AK8" s="57">
        <v>0</v>
      </c>
      <c r="AL8" s="57">
        <v>0</v>
      </c>
      <c r="AM8" s="57">
        <f>Q8+S9</f>
        <v>0</v>
      </c>
      <c r="AN8" s="57">
        <f>S8+Q9</f>
        <v>0</v>
      </c>
      <c r="AO8" s="57">
        <f>AM8-AN8</f>
        <v>0</v>
      </c>
      <c r="AP8" s="57">
        <f>AJ8*3+AL8*1</f>
        <v>0</v>
      </c>
      <c r="AQ8" s="58">
        <v>3</v>
      </c>
    </row>
    <row r="9" spans="2:43" ht="13.5">
      <c r="B9" s="229">
        <v>3</v>
      </c>
      <c r="C9" s="230"/>
      <c r="D9" s="231">
        <f>D8+"０：75"</f>
        <v>0.47916666666666663</v>
      </c>
      <c r="E9" s="232"/>
      <c r="F9" s="232"/>
      <c r="G9" s="232"/>
      <c r="H9" s="232"/>
      <c r="I9" s="233" t="str">
        <f>I7</f>
        <v>加茂野</v>
      </c>
      <c r="J9" s="233"/>
      <c r="K9" s="233"/>
      <c r="L9" s="233"/>
      <c r="M9" s="233"/>
      <c r="N9" s="233"/>
      <c r="O9" s="234"/>
      <c r="P9" s="14"/>
      <c r="Q9" s="15"/>
      <c r="R9" s="16" t="s">
        <v>26</v>
      </c>
      <c r="S9" s="15"/>
      <c r="T9" s="14"/>
      <c r="U9" s="235" t="str">
        <f>AB7</f>
        <v>今渡</v>
      </c>
      <c r="V9" s="235"/>
      <c r="W9" s="235"/>
      <c r="X9" s="235"/>
      <c r="Y9" s="235"/>
      <c r="Z9" s="235"/>
      <c r="AA9" s="235"/>
      <c r="AB9" s="236" t="str">
        <f>U7</f>
        <v>山手</v>
      </c>
      <c r="AC9" s="237"/>
      <c r="AD9" s="237"/>
      <c r="AE9" s="237"/>
      <c r="AF9" s="237"/>
      <c r="AG9" s="238"/>
      <c r="AI9" s="6" t="str">
        <f>U7</f>
        <v>山手</v>
      </c>
      <c r="AJ9" s="57">
        <v>0</v>
      </c>
      <c r="AK9" s="57">
        <v>0</v>
      </c>
      <c r="AL9" s="57">
        <v>0</v>
      </c>
      <c r="AM9" s="57">
        <f>S7+S8</f>
        <v>0</v>
      </c>
      <c r="AN9" s="57">
        <f>Q7+Q8</f>
        <v>0</v>
      </c>
      <c r="AO9" s="57">
        <f>AM9-AN9</f>
        <v>0</v>
      </c>
      <c r="AP9" s="57">
        <f>AJ9*3+AL9*1</f>
        <v>0</v>
      </c>
      <c r="AQ9" s="58">
        <v>2</v>
      </c>
    </row>
    <row r="11" spans="2:33" ht="13.5">
      <c r="B11" s="7" t="s">
        <v>27</v>
      </c>
      <c r="F11" s="6"/>
      <c r="G11" s="6"/>
      <c r="N11"/>
      <c r="O11" s="6"/>
      <c r="P11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6:43" s="6" customFormat="1" ht="13.5">
      <c r="F12" s="282">
        <f>'リーグ１次'!L6</f>
        <v>44108</v>
      </c>
      <c r="G12" s="282"/>
      <c r="H12" s="282"/>
      <c r="I12" s="282"/>
      <c r="J12" s="282"/>
      <c r="K12" s="282"/>
      <c r="R12" s="285">
        <f>'リーグ１次'!L5</f>
        <v>2</v>
      </c>
      <c r="S12" s="286"/>
      <c r="T12" s="286"/>
      <c r="U12" s="286"/>
      <c r="V12" s="286"/>
      <c r="W12" s="286"/>
      <c r="X12" s="49" t="s">
        <v>46</v>
      </c>
      <c r="AB12" s="276">
        <f>'リーグ１次'!L7</f>
        <v>0.3958333333333333</v>
      </c>
      <c r="AC12" s="277"/>
      <c r="AD12" s="277"/>
      <c r="AE12" s="277"/>
      <c r="AJ12" s="55" t="s">
        <v>81</v>
      </c>
      <c r="AK12" s="56" t="s">
        <v>82</v>
      </c>
      <c r="AL12" s="56" t="s">
        <v>83</v>
      </c>
      <c r="AM12" s="56" t="s">
        <v>84</v>
      </c>
      <c r="AN12" s="56" t="s">
        <v>85</v>
      </c>
      <c r="AO12" s="56" t="s">
        <v>86</v>
      </c>
      <c r="AP12" s="56" t="s">
        <v>87</v>
      </c>
      <c r="AQ12" s="56" t="s">
        <v>22</v>
      </c>
    </row>
    <row r="13" spans="2:43" ht="13.5">
      <c r="B13" s="266" t="s">
        <v>24</v>
      </c>
      <c r="C13" s="267"/>
      <c r="D13" s="267" t="s">
        <v>16</v>
      </c>
      <c r="E13" s="267"/>
      <c r="F13" s="267"/>
      <c r="G13" s="267"/>
      <c r="H13" s="267"/>
      <c r="I13" s="267" t="s">
        <v>17</v>
      </c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 t="s">
        <v>18</v>
      </c>
      <c r="AC13" s="267"/>
      <c r="AD13" s="267"/>
      <c r="AE13" s="267"/>
      <c r="AF13" s="267"/>
      <c r="AG13" s="268"/>
      <c r="AI13" s="6"/>
      <c r="AJ13" s="6"/>
      <c r="AK13" s="6"/>
      <c r="AL13" s="6"/>
      <c r="AM13" s="57"/>
      <c r="AN13" s="57"/>
      <c r="AO13" s="57"/>
      <c r="AP13" s="57"/>
      <c r="AQ13" s="57"/>
    </row>
    <row r="14" spans="2:43" ht="13.5">
      <c r="B14" s="247">
        <v>1</v>
      </c>
      <c r="C14" s="248"/>
      <c r="D14" s="239">
        <f>AB12</f>
        <v>0.3958333333333333</v>
      </c>
      <c r="E14" s="240"/>
      <c r="F14" s="240"/>
      <c r="G14" s="240"/>
      <c r="H14" s="240"/>
      <c r="I14" s="241" t="str">
        <f>'予選リーグ組合せ'!D5</f>
        <v>武芸川</v>
      </c>
      <c r="J14" s="241"/>
      <c r="K14" s="241"/>
      <c r="L14" s="241"/>
      <c r="M14" s="241"/>
      <c r="N14" s="241"/>
      <c r="O14" s="242"/>
      <c r="P14" s="8"/>
      <c r="Q14" s="9"/>
      <c r="R14" s="10" t="s">
        <v>25</v>
      </c>
      <c r="S14" s="9"/>
      <c r="T14" s="8"/>
      <c r="U14" s="243" t="str">
        <f>'予選リーグ組合せ'!D7</f>
        <v>旭ヶ丘</v>
      </c>
      <c r="V14" s="243"/>
      <c r="W14" s="243"/>
      <c r="X14" s="243"/>
      <c r="Y14" s="243"/>
      <c r="Z14" s="243"/>
      <c r="AA14" s="243"/>
      <c r="AB14" s="244" t="str">
        <f>'予選リーグ組合せ'!D6</f>
        <v>アンフィニ白</v>
      </c>
      <c r="AC14" s="245"/>
      <c r="AD14" s="245"/>
      <c r="AE14" s="245"/>
      <c r="AF14" s="245"/>
      <c r="AG14" s="246"/>
      <c r="AI14" s="6" t="str">
        <f>I14</f>
        <v>武芸川</v>
      </c>
      <c r="AJ14" s="57">
        <v>0</v>
      </c>
      <c r="AK14" s="57">
        <v>0</v>
      </c>
      <c r="AL14" s="57">
        <v>0</v>
      </c>
      <c r="AM14" s="57">
        <f>Q14+Q16</f>
        <v>0</v>
      </c>
      <c r="AN14" s="57">
        <f>S14+S16</f>
        <v>0</v>
      </c>
      <c r="AO14" s="57">
        <f>AM14-AN14</f>
        <v>0</v>
      </c>
      <c r="AP14" s="57">
        <f>AJ14*3+AL14*1</f>
        <v>0</v>
      </c>
      <c r="AQ14" s="58">
        <v>1</v>
      </c>
    </row>
    <row r="15" spans="2:43" ht="13.5">
      <c r="B15" s="247">
        <v>2</v>
      </c>
      <c r="C15" s="248"/>
      <c r="D15" s="249">
        <f>D14+"０:75"</f>
        <v>0.44791666666666663</v>
      </c>
      <c r="E15" s="248"/>
      <c r="F15" s="248"/>
      <c r="G15" s="248"/>
      <c r="H15" s="248"/>
      <c r="I15" s="250" t="str">
        <f>AB14</f>
        <v>アンフィニ白</v>
      </c>
      <c r="J15" s="250"/>
      <c r="K15" s="250"/>
      <c r="L15" s="250"/>
      <c r="M15" s="250"/>
      <c r="N15" s="250"/>
      <c r="O15" s="251"/>
      <c r="P15" s="11"/>
      <c r="Q15" s="12"/>
      <c r="R15" s="13" t="s">
        <v>25</v>
      </c>
      <c r="S15" s="12"/>
      <c r="T15" s="11"/>
      <c r="U15" s="252" t="str">
        <f>U14</f>
        <v>旭ヶ丘</v>
      </c>
      <c r="V15" s="252"/>
      <c r="W15" s="252"/>
      <c r="X15" s="252"/>
      <c r="Y15" s="252"/>
      <c r="Z15" s="252"/>
      <c r="AA15" s="252"/>
      <c r="AB15" s="253" t="str">
        <f>I14</f>
        <v>武芸川</v>
      </c>
      <c r="AC15" s="254"/>
      <c r="AD15" s="254"/>
      <c r="AE15" s="254"/>
      <c r="AF15" s="254"/>
      <c r="AG15" s="255"/>
      <c r="AI15" s="6" t="str">
        <f>I15</f>
        <v>アンフィニ白</v>
      </c>
      <c r="AJ15" s="57">
        <v>0</v>
      </c>
      <c r="AK15" s="57">
        <v>0</v>
      </c>
      <c r="AL15" s="57">
        <v>0</v>
      </c>
      <c r="AM15" s="57">
        <f>Q15+S16</f>
        <v>0</v>
      </c>
      <c r="AN15" s="57">
        <f>S15+Q16</f>
        <v>0</v>
      </c>
      <c r="AO15" s="57">
        <f>AM15-AN15</f>
        <v>0</v>
      </c>
      <c r="AP15" s="57">
        <f>AJ15*3+AL15*1</f>
        <v>0</v>
      </c>
      <c r="AQ15" s="58">
        <v>2</v>
      </c>
    </row>
    <row r="16" spans="2:43" ht="13.5">
      <c r="B16" s="229">
        <v>3</v>
      </c>
      <c r="C16" s="230"/>
      <c r="D16" s="231">
        <f>D15+"０：75"</f>
        <v>0.49999999999999994</v>
      </c>
      <c r="E16" s="232"/>
      <c r="F16" s="232"/>
      <c r="G16" s="232"/>
      <c r="H16" s="232"/>
      <c r="I16" s="233" t="str">
        <f>I14</f>
        <v>武芸川</v>
      </c>
      <c r="J16" s="233"/>
      <c r="K16" s="233"/>
      <c r="L16" s="233"/>
      <c r="M16" s="233"/>
      <c r="N16" s="233"/>
      <c r="O16" s="234"/>
      <c r="P16" s="14"/>
      <c r="Q16" s="15"/>
      <c r="R16" s="16" t="s">
        <v>25</v>
      </c>
      <c r="S16" s="15"/>
      <c r="T16" s="14"/>
      <c r="U16" s="235" t="str">
        <f>AB14</f>
        <v>アンフィニ白</v>
      </c>
      <c r="V16" s="235"/>
      <c r="W16" s="235"/>
      <c r="X16" s="235"/>
      <c r="Y16" s="235"/>
      <c r="Z16" s="235"/>
      <c r="AA16" s="235"/>
      <c r="AB16" s="236" t="str">
        <f>U14</f>
        <v>旭ヶ丘</v>
      </c>
      <c r="AC16" s="237"/>
      <c r="AD16" s="237"/>
      <c r="AE16" s="237"/>
      <c r="AF16" s="237"/>
      <c r="AG16" s="238"/>
      <c r="AI16" s="6" t="str">
        <f>U14</f>
        <v>旭ヶ丘</v>
      </c>
      <c r="AJ16" s="57">
        <v>0</v>
      </c>
      <c r="AK16" s="57">
        <v>0</v>
      </c>
      <c r="AL16" s="57">
        <v>0</v>
      </c>
      <c r="AM16" s="57">
        <f>S14+S15</f>
        <v>0</v>
      </c>
      <c r="AN16" s="57">
        <f>Q14+Q15</f>
        <v>0</v>
      </c>
      <c r="AO16" s="57">
        <f>AM16-AN16</f>
        <v>0</v>
      </c>
      <c r="AP16" s="57">
        <f>AJ16*3+AL16*1</f>
        <v>0</v>
      </c>
      <c r="AQ16" s="58">
        <v>3</v>
      </c>
    </row>
    <row r="18" spans="2:33" ht="13.5">
      <c r="B18" s="7" t="s">
        <v>28</v>
      </c>
      <c r="F18" s="6"/>
      <c r="G18" s="6"/>
      <c r="N18"/>
      <c r="O18" s="6"/>
      <c r="P18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2:43" s="6" customFormat="1" ht="13.5">
      <c r="B19" s="50"/>
      <c r="C19" s="50"/>
      <c r="D19" s="50"/>
      <c r="E19" s="50"/>
      <c r="F19" s="282">
        <f>'リーグ１次'!O6</f>
        <v>44108</v>
      </c>
      <c r="G19" s="282"/>
      <c r="H19" s="282"/>
      <c r="I19" s="282"/>
      <c r="J19" s="282"/>
      <c r="K19" s="282"/>
      <c r="L19" s="50"/>
      <c r="M19" s="50"/>
      <c r="N19" s="50"/>
      <c r="O19" s="50"/>
      <c r="P19" s="50"/>
      <c r="Q19" s="50"/>
      <c r="R19" s="285">
        <f>'リーグ１次'!O5</f>
        <v>3</v>
      </c>
      <c r="S19" s="286"/>
      <c r="T19" s="286"/>
      <c r="U19" s="286"/>
      <c r="V19" s="286"/>
      <c r="W19" s="286"/>
      <c r="X19" s="51" t="s">
        <v>46</v>
      </c>
      <c r="Y19" s="50"/>
      <c r="Z19" s="50"/>
      <c r="AA19" s="50"/>
      <c r="AB19" s="276">
        <f>'リーグ１次'!O7</f>
        <v>0.3958333333333333</v>
      </c>
      <c r="AC19" s="277"/>
      <c r="AD19" s="277"/>
      <c r="AE19" s="277"/>
      <c r="AF19" s="50"/>
      <c r="AG19" s="50"/>
      <c r="AJ19" s="55" t="s">
        <v>81</v>
      </c>
      <c r="AK19" s="56" t="s">
        <v>82</v>
      </c>
      <c r="AL19" s="56" t="s">
        <v>83</v>
      </c>
      <c r="AM19" s="56" t="s">
        <v>84</v>
      </c>
      <c r="AN19" s="56" t="s">
        <v>85</v>
      </c>
      <c r="AO19" s="56" t="s">
        <v>86</v>
      </c>
      <c r="AP19" s="56" t="s">
        <v>87</v>
      </c>
      <c r="AQ19" s="56" t="s">
        <v>22</v>
      </c>
    </row>
    <row r="20" spans="2:43" ht="13.5">
      <c r="B20" s="266" t="s">
        <v>24</v>
      </c>
      <c r="C20" s="267"/>
      <c r="D20" s="267" t="s">
        <v>16</v>
      </c>
      <c r="E20" s="267"/>
      <c r="F20" s="267"/>
      <c r="G20" s="267"/>
      <c r="H20" s="267"/>
      <c r="I20" s="267" t="s">
        <v>17</v>
      </c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 t="s">
        <v>18</v>
      </c>
      <c r="AC20" s="267"/>
      <c r="AD20" s="267"/>
      <c r="AE20" s="267"/>
      <c r="AF20" s="267"/>
      <c r="AG20" s="268"/>
      <c r="AI20" s="6"/>
      <c r="AJ20" s="6"/>
      <c r="AK20" s="6"/>
      <c r="AL20" s="6"/>
      <c r="AM20" s="57"/>
      <c r="AN20" s="57"/>
      <c r="AO20" s="57"/>
      <c r="AP20" s="57"/>
      <c r="AQ20" s="57"/>
    </row>
    <row r="21" spans="2:43" ht="13.5">
      <c r="B21" s="247">
        <v>1</v>
      </c>
      <c r="C21" s="248"/>
      <c r="D21" s="239">
        <f>AB19</f>
        <v>0.3958333333333333</v>
      </c>
      <c r="E21" s="240"/>
      <c r="F21" s="240"/>
      <c r="G21" s="240"/>
      <c r="H21" s="240"/>
      <c r="I21" s="241" t="str">
        <f>'リーグ１次'!O9</f>
        <v>中部</v>
      </c>
      <c r="J21" s="241"/>
      <c r="K21" s="241"/>
      <c r="L21" s="241"/>
      <c r="M21" s="241"/>
      <c r="N21" s="241"/>
      <c r="O21" s="242"/>
      <c r="P21" s="8"/>
      <c r="Q21" s="9"/>
      <c r="R21" s="10" t="s">
        <v>25</v>
      </c>
      <c r="S21" s="9"/>
      <c r="T21" s="8"/>
      <c r="U21" s="243" t="str">
        <f>'リーグ１次'!Q9</f>
        <v>美濃</v>
      </c>
      <c r="V21" s="243"/>
      <c r="W21" s="243"/>
      <c r="X21" s="243"/>
      <c r="Y21" s="243"/>
      <c r="Z21" s="243"/>
      <c r="AA21" s="243"/>
      <c r="AB21" s="244" t="str">
        <f>'リーグ１次'!P9</f>
        <v>桜ヶ丘FC</v>
      </c>
      <c r="AC21" s="245"/>
      <c r="AD21" s="245"/>
      <c r="AE21" s="245"/>
      <c r="AF21" s="245"/>
      <c r="AG21" s="246"/>
      <c r="AI21" s="6" t="str">
        <f>I21</f>
        <v>中部</v>
      </c>
      <c r="AJ21" s="57">
        <v>0</v>
      </c>
      <c r="AK21" s="57">
        <v>0</v>
      </c>
      <c r="AL21" s="57">
        <v>0</v>
      </c>
      <c r="AM21" s="57">
        <f>Q21+Q23</f>
        <v>0</v>
      </c>
      <c r="AN21" s="57">
        <f>S21+S23</f>
        <v>0</v>
      </c>
      <c r="AO21" s="57">
        <f>AM21-AN21</f>
        <v>0</v>
      </c>
      <c r="AP21" s="57">
        <f>AJ21*3+AL21*1</f>
        <v>0</v>
      </c>
      <c r="AQ21" s="58">
        <v>1</v>
      </c>
    </row>
    <row r="22" spans="2:43" ht="13.5">
      <c r="B22" s="247">
        <v>2</v>
      </c>
      <c r="C22" s="248"/>
      <c r="D22" s="249">
        <f>D21+"０:75"</f>
        <v>0.44791666666666663</v>
      </c>
      <c r="E22" s="248"/>
      <c r="F22" s="248"/>
      <c r="G22" s="248"/>
      <c r="H22" s="248"/>
      <c r="I22" s="250" t="str">
        <f>AB21</f>
        <v>桜ヶ丘FC</v>
      </c>
      <c r="J22" s="250"/>
      <c r="K22" s="250"/>
      <c r="L22" s="250"/>
      <c r="M22" s="250"/>
      <c r="N22" s="250"/>
      <c r="O22" s="251"/>
      <c r="P22" s="11"/>
      <c r="Q22" s="12"/>
      <c r="R22" s="13" t="s">
        <v>25</v>
      </c>
      <c r="S22" s="12"/>
      <c r="T22" s="11"/>
      <c r="U22" s="252" t="str">
        <f>U21</f>
        <v>美濃</v>
      </c>
      <c r="V22" s="252"/>
      <c r="W22" s="252"/>
      <c r="X22" s="252"/>
      <c r="Y22" s="252"/>
      <c r="Z22" s="252"/>
      <c r="AA22" s="252"/>
      <c r="AB22" s="253" t="str">
        <f>I21</f>
        <v>中部</v>
      </c>
      <c r="AC22" s="254"/>
      <c r="AD22" s="254"/>
      <c r="AE22" s="254"/>
      <c r="AF22" s="254"/>
      <c r="AG22" s="255"/>
      <c r="AI22" s="6" t="str">
        <f>I22</f>
        <v>桜ヶ丘FC</v>
      </c>
      <c r="AJ22" s="57">
        <v>0</v>
      </c>
      <c r="AK22" s="57">
        <v>0</v>
      </c>
      <c r="AL22" s="57">
        <v>0</v>
      </c>
      <c r="AM22" s="57">
        <f>Q22+S23</f>
        <v>0</v>
      </c>
      <c r="AN22" s="57">
        <f>S22+Q23</f>
        <v>0</v>
      </c>
      <c r="AO22" s="57">
        <f>AM22-AN22</f>
        <v>0</v>
      </c>
      <c r="AP22" s="57">
        <f>AJ22*3+AL22*1</f>
        <v>0</v>
      </c>
      <c r="AQ22" s="58">
        <v>2</v>
      </c>
    </row>
    <row r="23" spans="2:43" ht="13.5">
      <c r="B23" s="229">
        <v>3</v>
      </c>
      <c r="C23" s="230"/>
      <c r="D23" s="231">
        <f>D22+"０：75"</f>
        <v>0.49999999999999994</v>
      </c>
      <c r="E23" s="232"/>
      <c r="F23" s="232"/>
      <c r="G23" s="232"/>
      <c r="H23" s="232"/>
      <c r="I23" s="233" t="str">
        <f>I21</f>
        <v>中部</v>
      </c>
      <c r="J23" s="233"/>
      <c r="K23" s="233"/>
      <c r="L23" s="233"/>
      <c r="M23" s="233"/>
      <c r="N23" s="233"/>
      <c r="O23" s="234"/>
      <c r="P23" s="14"/>
      <c r="Q23" s="15"/>
      <c r="R23" s="16" t="s">
        <v>25</v>
      </c>
      <c r="S23" s="15"/>
      <c r="T23" s="14"/>
      <c r="U23" s="235" t="str">
        <f>AB21</f>
        <v>桜ヶ丘FC</v>
      </c>
      <c r="V23" s="235"/>
      <c r="W23" s="235"/>
      <c r="X23" s="235"/>
      <c r="Y23" s="235"/>
      <c r="Z23" s="235"/>
      <c r="AA23" s="235"/>
      <c r="AB23" s="236" t="str">
        <f>U21</f>
        <v>美濃</v>
      </c>
      <c r="AC23" s="237"/>
      <c r="AD23" s="237"/>
      <c r="AE23" s="237"/>
      <c r="AF23" s="237"/>
      <c r="AG23" s="238"/>
      <c r="AI23" s="6" t="str">
        <f>U21</f>
        <v>美濃</v>
      </c>
      <c r="AJ23" s="57">
        <v>0</v>
      </c>
      <c r="AK23" s="57">
        <v>0</v>
      </c>
      <c r="AL23" s="57">
        <v>0</v>
      </c>
      <c r="AM23" s="57">
        <f>S21+S22</f>
        <v>0</v>
      </c>
      <c r="AN23" s="57">
        <f>Q21+Q22</f>
        <v>0</v>
      </c>
      <c r="AO23" s="57">
        <f>AM23-AN23</f>
        <v>0</v>
      </c>
      <c r="AP23" s="57">
        <f>AJ23*3+AL23*1</f>
        <v>0</v>
      </c>
      <c r="AQ23" s="58">
        <v>3</v>
      </c>
    </row>
    <row r="25" spans="2:33" ht="13.5">
      <c r="B25" s="7" t="s">
        <v>29</v>
      </c>
      <c r="F25" s="6"/>
      <c r="G25" s="6"/>
      <c r="N25"/>
      <c r="O25" s="6"/>
      <c r="P25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2:43" s="6" customFormat="1" ht="13.5">
      <c r="B26" s="50"/>
      <c r="C26" s="50"/>
      <c r="D26" s="50"/>
      <c r="E26" s="50"/>
      <c r="F26" s="282">
        <f>'リーグ１次'!R6</f>
        <v>44108</v>
      </c>
      <c r="G26" s="282"/>
      <c r="H26" s="282"/>
      <c r="I26" s="282"/>
      <c r="J26" s="282"/>
      <c r="K26" s="282"/>
      <c r="L26" s="50"/>
      <c r="M26" s="50"/>
      <c r="N26" s="50"/>
      <c r="O26" s="50"/>
      <c r="P26" s="50"/>
      <c r="Q26" s="50"/>
      <c r="R26" s="285">
        <f>'リーグ１次'!R5</f>
        <v>4</v>
      </c>
      <c r="S26" s="286"/>
      <c r="T26" s="286"/>
      <c r="U26" s="286"/>
      <c r="V26" s="286"/>
      <c r="W26" s="286"/>
      <c r="X26" s="51" t="s">
        <v>46</v>
      </c>
      <c r="Y26" s="50"/>
      <c r="Z26" s="50"/>
      <c r="AA26" s="50"/>
      <c r="AB26" s="276">
        <f>'リーグ１次'!R7</f>
        <v>0.375</v>
      </c>
      <c r="AC26" s="277"/>
      <c r="AD26" s="277"/>
      <c r="AE26" s="277"/>
      <c r="AF26" s="50"/>
      <c r="AG26" s="50"/>
      <c r="AJ26" s="55" t="s">
        <v>81</v>
      </c>
      <c r="AK26" s="56" t="s">
        <v>82</v>
      </c>
      <c r="AL26" s="56" t="s">
        <v>83</v>
      </c>
      <c r="AM26" s="56" t="s">
        <v>84</v>
      </c>
      <c r="AN26" s="56" t="s">
        <v>85</v>
      </c>
      <c r="AO26" s="56" t="s">
        <v>86</v>
      </c>
      <c r="AP26" s="56" t="s">
        <v>87</v>
      </c>
      <c r="AQ26" s="56" t="s">
        <v>22</v>
      </c>
    </row>
    <row r="27" spans="2:43" ht="13.5">
      <c r="B27" s="266" t="s">
        <v>24</v>
      </c>
      <c r="C27" s="267"/>
      <c r="D27" s="267" t="s">
        <v>16</v>
      </c>
      <c r="E27" s="267"/>
      <c r="F27" s="267"/>
      <c r="G27" s="267"/>
      <c r="H27" s="267"/>
      <c r="I27" s="267" t="s">
        <v>17</v>
      </c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 t="s">
        <v>18</v>
      </c>
      <c r="AC27" s="267"/>
      <c r="AD27" s="267"/>
      <c r="AE27" s="267"/>
      <c r="AF27" s="267"/>
      <c r="AG27" s="268"/>
      <c r="AI27" s="6"/>
      <c r="AJ27" s="6"/>
      <c r="AK27" s="6"/>
      <c r="AL27" s="6"/>
      <c r="AM27" s="57"/>
      <c r="AN27" s="57"/>
      <c r="AO27" s="57"/>
      <c r="AP27" s="57"/>
      <c r="AQ27" s="57"/>
    </row>
    <row r="28" spans="2:43" ht="13.5">
      <c r="B28" s="247">
        <v>1</v>
      </c>
      <c r="C28" s="248"/>
      <c r="D28" s="239">
        <f>AB26</f>
        <v>0.375</v>
      </c>
      <c r="E28" s="240"/>
      <c r="F28" s="240"/>
      <c r="G28" s="240"/>
      <c r="H28" s="240"/>
      <c r="I28" s="241" t="str">
        <f>'予選リーグ組合せ'!D11</f>
        <v>安桜</v>
      </c>
      <c r="J28" s="241"/>
      <c r="K28" s="241"/>
      <c r="L28" s="241"/>
      <c r="M28" s="241"/>
      <c r="N28" s="241"/>
      <c r="O28" s="242"/>
      <c r="P28" s="8"/>
      <c r="Q28" s="9"/>
      <c r="R28" s="10" t="s">
        <v>25</v>
      </c>
      <c r="S28" s="9"/>
      <c r="T28" s="8"/>
      <c r="U28" s="243" t="str">
        <f>'予選リーグ組合せ'!D13</f>
        <v>大和</v>
      </c>
      <c r="V28" s="243"/>
      <c r="W28" s="243"/>
      <c r="X28" s="243"/>
      <c r="Y28" s="243"/>
      <c r="Z28" s="243"/>
      <c r="AA28" s="243"/>
      <c r="AB28" s="244" t="str">
        <f>'予選リーグ組合せ'!D12</f>
        <v>アンフィニ青</v>
      </c>
      <c r="AC28" s="245"/>
      <c r="AD28" s="245"/>
      <c r="AE28" s="245"/>
      <c r="AF28" s="245"/>
      <c r="AG28" s="246"/>
      <c r="AI28" s="6" t="str">
        <f>I28</f>
        <v>安桜</v>
      </c>
      <c r="AJ28" s="57">
        <v>1</v>
      </c>
      <c r="AK28" s="57">
        <v>1</v>
      </c>
      <c r="AL28" s="57">
        <v>0</v>
      </c>
      <c r="AM28" s="57">
        <f>Q28+Q30</f>
        <v>0</v>
      </c>
      <c r="AN28" s="57">
        <f>S28+S30</f>
        <v>0</v>
      </c>
      <c r="AO28" s="57">
        <f>AM28-AN28</f>
        <v>0</v>
      </c>
      <c r="AP28" s="57">
        <f>AJ28*3+AL28*1</f>
        <v>3</v>
      </c>
      <c r="AQ28" s="58">
        <v>1</v>
      </c>
    </row>
    <row r="29" spans="2:43" ht="13.5">
      <c r="B29" s="247">
        <v>2</v>
      </c>
      <c r="C29" s="248"/>
      <c r="D29" s="249">
        <f>D28+"０:75"</f>
        <v>0.4270833333333333</v>
      </c>
      <c r="E29" s="248"/>
      <c r="F29" s="248"/>
      <c r="G29" s="248"/>
      <c r="H29" s="248"/>
      <c r="I29" s="250" t="str">
        <f>AB28</f>
        <v>アンフィニ青</v>
      </c>
      <c r="J29" s="250"/>
      <c r="K29" s="250"/>
      <c r="L29" s="250"/>
      <c r="M29" s="250"/>
      <c r="N29" s="250"/>
      <c r="O29" s="251"/>
      <c r="P29" s="11"/>
      <c r="Q29" s="12"/>
      <c r="R29" s="13" t="s">
        <v>25</v>
      </c>
      <c r="S29" s="12"/>
      <c r="T29" s="11"/>
      <c r="U29" s="252" t="str">
        <f>U28</f>
        <v>大和</v>
      </c>
      <c r="V29" s="252"/>
      <c r="W29" s="252"/>
      <c r="X29" s="252"/>
      <c r="Y29" s="252"/>
      <c r="Z29" s="252"/>
      <c r="AA29" s="252"/>
      <c r="AB29" s="253" t="str">
        <f>I28</f>
        <v>安桜</v>
      </c>
      <c r="AC29" s="254"/>
      <c r="AD29" s="254"/>
      <c r="AE29" s="254"/>
      <c r="AF29" s="254"/>
      <c r="AG29" s="255"/>
      <c r="AI29" s="6" t="str">
        <f>I29</f>
        <v>アンフィニ青</v>
      </c>
      <c r="AJ29" s="57">
        <v>1</v>
      </c>
      <c r="AK29" s="57">
        <v>1</v>
      </c>
      <c r="AL29" s="57">
        <v>0</v>
      </c>
      <c r="AM29" s="57">
        <f>Q29+S30</f>
        <v>0</v>
      </c>
      <c r="AN29" s="57">
        <f>S29+Q30</f>
        <v>0</v>
      </c>
      <c r="AO29" s="57">
        <f>AM29-AN29</f>
        <v>0</v>
      </c>
      <c r="AP29" s="57">
        <f>AJ29*3+AL29*1</f>
        <v>3</v>
      </c>
      <c r="AQ29" s="58">
        <v>2</v>
      </c>
    </row>
    <row r="30" spans="2:43" ht="13.5">
      <c r="B30" s="229">
        <v>3</v>
      </c>
      <c r="C30" s="230"/>
      <c r="D30" s="231">
        <f>D29+"０：75"</f>
        <v>0.47916666666666663</v>
      </c>
      <c r="E30" s="232"/>
      <c r="F30" s="232"/>
      <c r="G30" s="232"/>
      <c r="H30" s="232"/>
      <c r="I30" s="233" t="str">
        <f>I28</f>
        <v>安桜</v>
      </c>
      <c r="J30" s="233"/>
      <c r="K30" s="233"/>
      <c r="L30" s="233"/>
      <c r="M30" s="233"/>
      <c r="N30" s="233"/>
      <c r="O30" s="234"/>
      <c r="P30" s="14"/>
      <c r="Q30" s="15"/>
      <c r="R30" s="16" t="s">
        <v>25</v>
      </c>
      <c r="S30" s="15"/>
      <c r="T30" s="14"/>
      <c r="U30" s="235" t="str">
        <f>AB28</f>
        <v>アンフィニ青</v>
      </c>
      <c r="V30" s="235"/>
      <c r="W30" s="235"/>
      <c r="X30" s="235"/>
      <c r="Y30" s="235"/>
      <c r="Z30" s="235"/>
      <c r="AA30" s="235"/>
      <c r="AB30" s="236" t="str">
        <f>U28</f>
        <v>大和</v>
      </c>
      <c r="AC30" s="237"/>
      <c r="AD30" s="237"/>
      <c r="AE30" s="237"/>
      <c r="AF30" s="237"/>
      <c r="AG30" s="238"/>
      <c r="AI30" s="6" t="str">
        <f>U28</f>
        <v>大和</v>
      </c>
      <c r="AJ30" s="57">
        <v>1</v>
      </c>
      <c r="AK30" s="57">
        <v>1</v>
      </c>
      <c r="AL30" s="57">
        <v>0</v>
      </c>
      <c r="AM30" s="57">
        <f>S28+S29</f>
        <v>0</v>
      </c>
      <c r="AN30" s="57">
        <f>Q28+Q29</f>
        <v>0</v>
      </c>
      <c r="AO30" s="57">
        <f>AM30-AN30</f>
        <v>0</v>
      </c>
      <c r="AP30" s="57">
        <f>AJ30*3+AL30*1</f>
        <v>3</v>
      </c>
      <c r="AQ30" s="58">
        <v>3</v>
      </c>
    </row>
    <row r="32" spans="2:33" ht="13.5">
      <c r="B32" s="7" t="s">
        <v>30</v>
      </c>
      <c r="F32" s="6"/>
      <c r="G32" s="6"/>
      <c r="N32"/>
      <c r="O32" s="6"/>
      <c r="P32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2:43" s="6" customFormat="1" ht="13.5">
      <c r="B33" s="50"/>
      <c r="C33" s="50"/>
      <c r="D33" s="50"/>
      <c r="E33" s="50"/>
      <c r="F33" s="282">
        <f>'リーグ１次'!U6</f>
        <v>44108</v>
      </c>
      <c r="G33" s="282"/>
      <c r="H33" s="282"/>
      <c r="I33" s="282"/>
      <c r="J33" s="282"/>
      <c r="K33" s="282"/>
      <c r="L33" s="50"/>
      <c r="M33" s="50"/>
      <c r="N33" s="50"/>
      <c r="O33" s="50"/>
      <c r="P33" s="50"/>
      <c r="Q33" s="50"/>
      <c r="R33" s="285">
        <f>'リーグ１次'!U5</f>
        <v>5</v>
      </c>
      <c r="S33" s="286"/>
      <c r="T33" s="286"/>
      <c r="U33" s="286"/>
      <c r="V33" s="286"/>
      <c r="W33" s="286"/>
      <c r="X33" s="51" t="s">
        <v>46</v>
      </c>
      <c r="Y33" s="50"/>
      <c r="Z33" s="50"/>
      <c r="AA33" s="50"/>
      <c r="AB33" s="276">
        <f>'リーグ１次'!U7</f>
        <v>0.5625</v>
      </c>
      <c r="AC33" s="277"/>
      <c r="AD33" s="277"/>
      <c r="AE33" s="277"/>
      <c r="AF33" s="50"/>
      <c r="AG33" s="50"/>
      <c r="AJ33" s="55" t="s">
        <v>81</v>
      </c>
      <c r="AK33" s="56" t="s">
        <v>82</v>
      </c>
      <c r="AL33" s="56" t="s">
        <v>83</v>
      </c>
      <c r="AM33" s="56" t="s">
        <v>84</v>
      </c>
      <c r="AN33" s="56" t="s">
        <v>85</v>
      </c>
      <c r="AO33" s="56" t="s">
        <v>86</v>
      </c>
      <c r="AP33" s="56" t="s">
        <v>87</v>
      </c>
      <c r="AQ33" s="56" t="s">
        <v>22</v>
      </c>
    </row>
    <row r="34" spans="2:43" ht="13.5">
      <c r="B34" s="266" t="s">
        <v>24</v>
      </c>
      <c r="C34" s="267"/>
      <c r="D34" s="267" t="s">
        <v>16</v>
      </c>
      <c r="E34" s="267"/>
      <c r="F34" s="267"/>
      <c r="G34" s="267"/>
      <c r="H34" s="267"/>
      <c r="I34" s="267" t="s">
        <v>17</v>
      </c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73" t="s">
        <v>18</v>
      </c>
      <c r="AC34" s="274"/>
      <c r="AD34" s="274"/>
      <c r="AE34" s="274"/>
      <c r="AF34" s="274"/>
      <c r="AG34" s="275"/>
      <c r="AH34" s="60"/>
      <c r="AI34" s="6"/>
      <c r="AJ34" s="55"/>
      <c r="AK34" s="56"/>
      <c r="AL34" s="56"/>
      <c r="AM34" s="56"/>
      <c r="AN34" s="56"/>
      <c r="AO34" s="56"/>
      <c r="AP34" s="56"/>
      <c r="AQ34" s="56"/>
    </row>
    <row r="35" spans="2:43" ht="13.5">
      <c r="B35" s="247">
        <v>1</v>
      </c>
      <c r="C35" s="248"/>
      <c r="D35" s="239">
        <f>AB33</f>
        <v>0.5625</v>
      </c>
      <c r="E35" s="240"/>
      <c r="F35" s="240"/>
      <c r="G35" s="240"/>
      <c r="H35" s="240"/>
      <c r="I35" s="241" t="str">
        <f>'予選リーグ組合せ'!D14</f>
        <v>西可児</v>
      </c>
      <c r="J35" s="241"/>
      <c r="K35" s="241"/>
      <c r="L35" s="241"/>
      <c r="M35" s="241"/>
      <c r="N35" s="241"/>
      <c r="O35" s="242"/>
      <c r="P35" s="8"/>
      <c r="Q35" s="9"/>
      <c r="R35" s="10" t="s">
        <v>25</v>
      </c>
      <c r="S35" s="9"/>
      <c r="T35" s="8"/>
      <c r="U35" s="241" t="str">
        <f>'予選リーグ組合せ'!D16</f>
        <v>白鳥</v>
      </c>
      <c r="V35" s="241"/>
      <c r="W35" s="241"/>
      <c r="X35" s="241"/>
      <c r="Y35" s="241"/>
      <c r="Z35" s="241"/>
      <c r="AA35" s="242"/>
      <c r="AB35" s="244" t="str">
        <f>'予選リーグ組合せ'!D15</f>
        <v>八百津</v>
      </c>
      <c r="AC35" s="245"/>
      <c r="AD35" s="245"/>
      <c r="AE35" s="245"/>
      <c r="AF35" s="245"/>
      <c r="AG35" s="246"/>
      <c r="AH35" s="59"/>
      <c r="AI35" s="6" t="str">
        <f>I35</f>
        <v>西可児</v>
      </c>
      <c r="AJ35" s="57">
        <v>0</v>
      </c>
      <c r="AK35" s="57">
        <v>0</v>
      </c>
      <c r="AL35" s="57">
        <v>0</v>
      </c>
      <c r="AM35" s="57">
        <f>Q35+Q37</f>
        <v>0</v>
      </c>
      <c r="AN35" s="57">
        <f>S35+S37</f>
        <v>0</v>
      </c>
      <c r="AO35" s="57">
        <f>AM35-AN35</f>
        <v>0</v>
      </c>
      <c r="AP35" s="57">
        <f>AJ35*3+AL35*1</f>
        <v>0</v>
      </c>
      <c r="AQ35" s="58">
        <v>1</v>
      </c>
    </row>
    <row r="36" spans="2:43" ht="13.5">
      <c r="B36" s="247">
        <v>2</v>
      </c>
      <c r="C36" s="248"/>
      <c r="D36" s="261">
        <f>D35+"０：75"</f>
        <v>0.6145833333333334</v>
      </c>
      <c r="E36" s="262"/>
      <c r="F36" s="262"/>
      <c r="G36" s="262"/>
      <c r="H36" s="262"/>
      <c r="I36" s="250" t="str">
        <f>AB35</f>
        <v>八百津</v>
      </c>
      <c r="J36" s="250"/>
      <c r="K36" s="250"/>
      <c r="L36" s="250"/>
      <c r="M36" s="250"/>
      <c r="N36" s="250"/>
      <c r="O36" s="251"/>
      <c r="P36" s="11"/>
      <c r="Q36" s="12"/>
      <c r="R36" s="13" t="s">
        <v>25</v>
      </c>
      <c r="S36" s="12"/>
      <c r="T36" s="11"/>
      <c r="U36" s="252" t="str">
        <f>U35</f>
        <v>白鳥</v>
      </c>
      <c r="V36" s="252"/>
      <c r="W36" s="252"/>
      <c r="X36" s="252"/>
      <c r="Y36" s="252"/>
      <c r="Z36" s="252"/>
      <c r="AA36" s="252"/>
      <c r="AB36" s="253" t="str">
        <f>I35</f>
        <v>西可児</v>
      </c>
      <c r="AC36" s="254"/>
      <c r="AD36" s="254"/>
      <c r="AE36" s="254"/>
      <c r="AF36" s="254"/>
      <c r="AG36" s="255"/>
      <c r="AH36" s="59"/>
      <c r="AI36" s="6" t="str">
        <f>I36</f>
        <v>八百津</v>
      </c>
      <c r="AJ36" s="57">
        <v>0</v>
      </c>
      <c r="AK36" s="57">
        <v>0</v>
      </c>
      <c r="AL36" s="57">
        <v>0</v>
      </c>
      <c r="AM36" s="57">
        <f>Q36+S37</f>
        <v>0</v>
      </c>
      <c r="AN36" s="57">
        <f>S36+Q37</f>
        <v>0</v>
      </c>
      <c r="AO36" s="57">
        <f>AM36-AN36</f>
        <v>0</v>
      </c>
      <c r="AP36" s="57">
        <f>AJ36*3+AL36*1</f>
        <v>0</v>
      </c>
      <c r="AQ36" s="58">
        <v>2</v>
      </c>
    </row>
    <row r="37" spans="2:43" ht="13.5">
      <c r="B37" s="287">
        <v>3</v>
      </c>
      <c r="C37" s="288"/>
      <c r="D37" s="239">
        <f>D36+"１：15"</f>
        <v>0.6666666666666667</v>
      </c>
      <c r="E37" s="240"/>
      <c r="F37" s="240"/>
      <c r="G37" s="240"/>
      <c r="H37" s="240"/>
      <c r="I37" s="241" t="str">
        <f>I35</f>
        <v>西可児</v>
      </c>
      <c r="J37" s="241"/>
      <c r="K37" s="241"/>
      <c r="L37" s="241"/>
      <c r="M37" s="241"/>
      <c r="N37" s="241"/>
      <c r="O37" s="242"/>
      <c r="P37" s="112"/>
      <c r="Q37" s="113"/>
      <c r="R37" s="114" t="s">
        <v>25</v>
      </c>
      <c r="S37" s="113"/>
      <c r="T37" s="112"/>
      <c r="U37" s="289" t="str">
        <f>AB35</f>
        <v>八百津</v>
      </c>
      <c r="V37" s="289"/>
      <c r="W37" s="289"/>
      <c r="X37" s="289"/>
      <c r="Y37" s="289"/>
      <c r="Z37" s="289"/>
      <c r="AA37" s="289"/>
      <c r="AB37" s="290" t="str">
        <f>U35</f>
        <v>白鳥</v>
      </c>
      <c r="AC37" s="291"/>
      <c r="AD37" s="291"/>
      <c r="AE37" s="291"/>
      <c r="AF37" s="291"/>
      <c r="AG37" s="292"/>
      <c r="AH37" s="59"/>
      <c r="AI37" s="6" t="str">
        <f>U35</f>
        <v>白鳥</v>
      </c>
      <c r="AJ37" s="57">
        <v>0</v>
      </c>
      <c r="AK37" s="57">
        <v>0</v>
      </c>
      <c r="AL37" s="57">
        <v>0</v>
      </c>
      <c r="AM37" s="57">
        <f>S35+S36</f>
        <v>0</v>
      </c>
      <c r="AN37" s="57">
        <f>Q35+Q36</f>
        <v>0</v>
      </c>
      <c r="AO37" s="57">
        <f>AM37-AN37</f>
        <v>0</v>
      </c>
      <c r="AP37" s="57">
        <f>AJ37*3+AL37*1</f>
        <v>0</v>
      </c>
      <c r="AQ37" s="58">
        <v>3</v>
      </c>
    </row>
    <row r="38" spans="2:43" ht="13.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59"/>
      <c r="AI38" s="6"/>
      <c r="AJ38" s="57"/>
      <c r="AK38" s="57"/>
      <c r="AL38" s="57"/>
      <c r="AM38" s="57"/>
      <c r="AN38" s="57"/>
      <c r="AO38" s="57"/>
      <c r="AP38" s="57"/>
      <c r="AQ38" s="58"/>
    </row>
    <row r="39" spans="1:44" ht="13.5">
      <c r="A39" s="117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59"/>
      <c r="AR39" s="58"/>
    </row>
    <row r="40" spans="1:34" ht="13.5">
      <c r="A40" s="117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59"/>
    </row>
    <row r="42" spans="2:33" ht="13.5">
      <c r="B42" s="7" t="s">
        <v>31</v>
      </c>
      <c r="F42" s="6"/>
      <c r="G42" s="6"/>
      <c r="N42"/>
      <c r="O42" s="6"/>
      <c r="P42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43" s="6" customFormat="1" ht="13.5">
      <c r="B43" s="50"/>
      <c r="C43" s="50"/>
      <c r="D43" s="50"/>
      <c r="E43" s="50"/>
      <c r="F43" s="282">
        <f>'リーグ１次'!X6</f>
        <v>44108</v>
      </c>
      <c r="G43" s="282"/>
      <c r="H43" s="282"/>
      <c r="I43" s="282"/>
      <c r="J43" s="282"/>
      <c r="K43" s="282"/>
      <c r="L43" s="50"/>
      <c r="M43" s="50"/>
      <c r="N43" s="50"/>
      <c r="O43" s="50"/>
      <c r="P43" s="50"/>
      <c r="Q43" s="50"/>
      <c r="R43" s="285">
        <f>'リーグ１次'!X5</f>
        <v>6</v>
      </c>
      <c r="S43" s="286"/>
      <c r="T43" s="286"/>
      <c r="U43" s="286"/>
      <c r="V43" s="286"/>
      <c r="W43" s="286"/>
      <c r="X43" s="51" t="s">
        <v>46</v>
      </c>
      <c r="Y43" s="50"/>
      <c r="Z43" s="50"/>
      <c r="AA43" s="50"/>
      <c r="AB43" s="276">
        <f>'リーグ１次'!X7</f>
        <v>0.3958333333333333</v>
      </c>
      <c r="AC43" s="277"/>
      <c r="AD43" s="277"/>
      <c r="AE43" s="277"/>
      <c r="AF43" s="50"/>
      <c r="AG43" s="50"/>
      <c r="AJ43" s="55" t="s">
        <v>81</v>
      </c>
      <c r="AK43" s="56" t="s">
        <v>82</v>
      </c>
      <c r="AL43" s="56" t="s">
        <v>83</v>
      </c>
      <c r="AM43" s="56" t="s">
        <v>84</v>
      </c>
      <c r="AN43" s="56" t="s">
        <v>85</v>
      </c>
      <c r="AO43" s="56" t="s">
        <v>86</v>
      </c>
      <c r="AP43" s="56" t="s">
        <v>87</v>
      </c>
      <c r="AQ43" s="56" t="s">
        <v>22</v>
      </c>
    </row>
    <row r="44" spans="2:43" ht="13.5">
      <c r="B44" s="266" t="s">
        <v>24</v>
      </c>
      <c r="C44" s="267"/>
      <c r="D44" s="267" t="s">
        <v>16</v>
      </c>
      <c r="E44" s="267"/>
      <c r="F44" s="267"/>
      <c r="G44" s="267"/>
      <c r="H44" s="267"/>
      <c r="I44" s="267" t="s">
        <v>17</v>
      </c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73" t="s">
        <v>18</v>
      </c>
      <c r="AC44" s="274"/>
      <c r="AD44" s="274"/>
      <c r="AE44" s="274"/>
      <c r="AF44" s="274"/>
      <c r="AG44" s="275"/>
      <c r="AH44" s="60"/>
      <c r="AI44" s="6"/>
      <c r="AJ44" s="55"/>
      <c r="AK44" s="56"/>
      <c r="AL44" s="56"/>
      <c r="AM44" s="56"/>
      <c r="AN44" s="56"/>
      <c r="AO44" s="56"/>
      <c r="AP44" s="56"/>
      <c r="AQ44" s="56"/>
    </row>
    <row r="45" spans="2:43" ht="13.5">
      <c r="B45" s="247">
        <v>1</v>
      </c>
      <c r="C45" s="248"/>
      <c r="D45" s="239">
        <f>AB43</f>
        <v>0.3958333333333333</v>
      </c>
      <c r="E45" s="240"/>
      <c r="F45" s="240"/>
      <c r="G45" s="240"/>
      <c r="H45" s="240"/>
      <c r="I45" s="241" t="str">
        <f>'予選リーグ組合せ'!D18</f>
        <v>土田</v>
      </c>
      <c r="J45" s="241"/>
      <c r="K45" s="241"/>
      <c r="L45" s="241"/>
      <c r="M45" s="241"/>
      <c r="N45" s="241"/>
      <c r="O45" s="242"/>
      <c r="P45" s="8"/>
      <c r="Q45" s="9"/>
      <c r="R45" s="10" t="s">
        <v>158</v>
      </c>
      <c r="S45" s="9"/>
      <c r="T45" s="8"/>
      <c r="U45" s="241" t="str">
        <f>'予選リーグ組合せ'!D19</f>
        <v>坂祝</v>
      </c>
      <c r="V45" s="241"/>
      <c r="W45" s="241"/>
      <c r="X45" s="241"/>
      <c r="Y45" s="241"/>
      <c r="Z45" s="241"/>
      <c r="AA45" s="242"/>
      <c r="AB45" s="263" t="str">
        <f>I46</f>
        <v>武儀</v>
      </c>
      <c r="AC45" s="264"/>
      <c r="AD45" s="264"/>
      <c r="AE45" s="264"/>
      <c r="AF45" s="264"/>
      <c r="AG45" s="265"/>
      <c r="AH45" s="59"/>
      <c r="AI45" s="6" t="str">
        <f>I46</f>
        <v>武儀</v>
      </c>
      <c r="AJ45" s="57">
        <v>0</v>
      </c>
      <c r="AK45" s="57">
        <v>0</v>
      </c>
      <c r="AL45" s="57">
        <v>0</v>
      </c>
      <c r="AM45" s="57">
        <f>Q46+Q48+Q50</f>
        <v>0</v>
      </c>
      <c r="AN45" s="57">
        <f>S46+S48+S50</f>
        <v>0</v>
      </c>
      <c r="AO45" s="57">
        <f>AM45-AN45</f>
        <v>0</v>
      </c>
      <c r="AP45" s="57">
        <f>AJ45*3+AL45*1</f>
        <v>0</v>
      </c>
      <c r="AQ45" s="58">
        <v>1</v>
      </c>
    </row>
    <row r="46" spans="2:43" ht="13.5">
      <c r="B46" s="247">
        <v>2</v>
      </c>
      <c r="C46" s="248"/>
      <c r="D46" s="261">
        <f>D45+"０：55"</f>
        <v>0.43402777777777773</v>
      </c>
      <c r="E46" s="262"/>
      <c r="F46" s="262"/>
      <c r="G46" s="262"/>
      <c r="H46" s="262"/>
      <c r="I46" s="241" t="str">
        <f>'予選リーグ組合せ'!D17</f>
        <v>武儀</v>
      </c>
      <c r="J46" s="241"/>
      <c r="K46" s="241"/>
      <c r="L46" s="241"/>
      <c r="M46" s="241"/>
      <c r="N46" s="241"/>
      <c r="O46" s="242"/>
      <c r="P46" s="11"/>
      <c r="Q46" s="12"/>
      <c r="R46" s="13" t="s">
        <v>158</v>
      </c>
      <c r="S46" s="12"/>
      <c r="T46" s="11"/>
      <c r="U46" s="241" t="str">
        <f>'予選リーグ組合せ'!D20</f>
        <v>川辺</v>
      </c>
      <c r="V46" s="241"/>
      <c r="W46" s="241"/>
      <c r="X46" s="241"/>
      <c r="Y46" s="241"/>
      <c r="Z46" s="241"/>
      <c r="AA46" s="242"/>
      <c r="AB46" s="263" t="str">
        <f>I45</f>
        <v>土田</v>
      </c>
      <c r="AC46" s="264"/>
      <c r="AD46" s="264"/>
      <c r="AE46" s="264"/>
      <c r="AF46" s="264"/>
      <c r="AG46" s="265"/>
      <c r="AH46" s="59"/>
      <c r="AI46" s="6" t="str">
        <f>I45</f>
        <v>土田</v>
      </c>
      <c r="AJ46" s="57">
        <v>0</v>
      </c>
      <c r="AK46" s="57">
        <v>1</v>
      </c>
      <c r="AL46" s="57">
        <v>0</v>
      </c>
      <c r="AM46" s="57">
        <f>Q45+Q47+S50</f>
        <v>0</v>
      </c>
      <c r="AN46" s="57">
        <f>S45+S47+Q50</f>
        <v>0</v>
      </c>
      <c r="AO46" s="57">
        <f>AM46-AN46</f>
        <v>0</v>
      </c>
      <c r="AP46" s="57">
        <f>AJ46*3+AL46*1</f>
        <v>0</v>
      </c>
      <c r="AQ46" s="58">
        <v>2</v>
      </c>
    </row>
    <row r="47" spans="2:43" ht="13.5">
      <c r="B47" s="247">
        <v>3</v>
      </c>
      <c r="C47" s="248"/>
      <c r="D47" s="261">
        <f>D46+"１：15"</f>
        <v>0.48611111111111105</v>
      </c>
      <c r="E47" s="262"/>
      <c r="F47" s="262"/>
      <c r="G47" s="262"/>
      <c r="H47" s="262"/>
      <c r="I47" s="250" t="str">
        <f>I45</f>
        <v>土田</v>
      </c>
      <c r="J47" s="250"/>
      <c r="K47" s="250"/>
      <c r="L47" s="250"/>
      <c r="M47" s="250"/>
      <c r="N47" s="250"/>
      <c r="O47" s="251"/>
      <c r="P47" s="11"/>
      <c r="Q47" s="12"/>
      <c r="R47" s="13" t="s">
        <v>158</v>
      </c>
      <c r="S47" s="12"/>
      <c r="T47" s="11"/>
      <c r="U47" s="252" t="str">
        <f>U46</f>
        <v>川辺</v>
      </c>
      <c r="V47" s="252"/>
      <c r="W47" s="252"/>
      <c r="X47" s="252"/>
      <c r="Y47" s="252"/>
      <c r="Z47" s="252"/>
      <c r="AA47" s="252"/>
      <c r="AB47" s="263" t="str">
        <f>U45</f>
        <v>坂祝</v>
      </c>
      <c r="AC47" s="264"/>
      <c r="AD47" s="264"/>
      <c r="AE47" s="264"/>
      <c r="AF47" s="264"/>
      <c r="AG47" s="265"/>
      <c r="AH47" s="59"/>
      <c r="AI47" s="6" t="str">
        <f>U45</f>
        <v>坂祝</v>
      </c>
      <c r="AJ47" s="57">
        <v>0</v>
      </c>
      <c r="AK47" s="57">
        <v>0</v>
      </c>
      <c r="AL47" s="57">
        <v>0</v>
      </c>
      <c r="AM47" s="57">
        <f>S45+S48+Q49</f>
        <v>0</v>
      </c>
      <c r="AN47" s="57">
        <f>Q45+Q48+S49</f>
        <v>0</v>
      </c>
      <c r="AO47" s="57">
        <f>AM47-AN47</f>
        <v>0</v>
      </c>
      <c r="AP47" s="57">
        <f>AJ47*3+AL47*1</f>
        <v>0</v>
      </c>
      <c r="AQ47" s="58">
        <v>3</v>
      </c>
    </row>
    <row r="48" spans="2:43" ht="13.5">
      <c r="B48" s="247">
        <v>4</v>
      </c>
      <c r="C48" s="248"/>
      <c r="D48" s="269">
        <f>D47+"０：55"</f>
        <v>0.5243055555555555</v>
      </c>
      <c r="E48" s="270"/>
      <c r="F48" s="270"/>
      <c r="G48" s="270"/>
      <c r="H48" s="270"/>
      <c r="I48" s="271" t="str">
        <f>I46</f>
        <v>武儀</v>
      </c>
      <c r="J48" s="271"/>
      <c r="K48" s="271"/>
      <c r="L48" s="271"/>
      <c r="M48" s="271"/>
      <c r="N48" s="271"/>
      <c r="O48" s="272"/>
      <c r="P48" s="8"/>
      <c r="Q48" s="9"/>
      <c r="R48" s="10" t="s">
        <v>158</v>
      </c>
      <c r="S48" s="9"/>
      <c r="T48" s="8"/>
      <c r="U48" s="243" t="str">
        <f>U45</f>
        <v>坂祝</v>
      </c>
      <c r="V48" s="243"/>
      <c r="W48" s="243"/>
      <c r="X48" s="243"/>
      <c r="Y48" s="243"/>
      <c r="Z48" s="243"/>
      <c r="AA48" s="243"/>
      <c r="AB48" s="263" t="str">
        <f>I47</f>
        <v>土田</v>
      </c>
      <c r="AC48" s="264"/>
      <c r="AD48" s="264"/>
      <c r="AE48" s="264"/>
      <c r="AF48" s="264"/>
      <c r="AG48" s="265"/>
      <c r="AH48" s="59"/>
      <c r="AI48" s="6" t="str">
        <f>U46</f>
        <v>川辺</v>
      </c>
      <c r="AJ48" s="57">
        <v>0</v>
      </c>
      <c r="AK48" s="57">
        <v>0</v>
      </c>
      <c r="AL48" s="57">
        <v>0</v>
      </c>
      <c r="AM48" s="57">
        <f>S46+S47+S49</f>
        <v>0</v>
      </c>
      <c r="AN48" s="57">
        <f>Q46+Q47+Q49</f>
        <v>0</v>
      </c>
      <c r="AO48" s="57">
        <f>AM48-AN48</f>
        <v>0</v>
      </c>
      <c r="AP48" s="57">
        <f>AJ48*3+AL48*1</f>
        <v>0</v>
      </c>
      <c r="AQ48" s="58">
        <v>4</v>
      </c>
    </row>
    <row r="49" spans="2:44" ht="13.5">
      <c r="B49" s="247">
        <v>5</v>
      </c>
      <c r="C49" s="248"/>
      <c r="D49" s="261">
        <f>D48+"１：15"</f>
        <v>0.5763888888888888</v>
      </c>
      <c r="E49" s="262"/>
      <c r="F49" s="262"/>
      <c r="G49" s="262"/>
      <c r="H49" s="262"/>
      <c r="I49" s="250" t="str">
        <f>U48</f>
        <v>坂祝</v>
      </c>
      <c r="J49" s="250"/>
      <c r="K49" s="250"/>
      <c r="L49" s="250"/>
      <c r="M49" s="250"/>
      <c r="N49" s="250"/>
      <c r="O49" s="251"/>
      <c r="P49" s="11"/>
      <c r="Q49" s="12"/>
      <c r="R49" s="13" t="s">
        <v>158</v>
      </c>
      <c r="S49" s="12"/>
      <c r="T49" s="11"/>
      <c r="U49" s="252" t="str">
        <f>U47</f>
        <v>川辺</v>
      </c>
      <c r="V49" s="252"/>
      <c r="W49" s="252"/>
      <c r="X49" s="252"/>
      <c r="Y49" s="252"/>
      <c r="Z49" s="252"/>
      <c r="AA49" s="252"/>
      <c r="AB49" s="263" t="str">
        <f>I50</f>
        <v>武儀</v>
      </c>
      <c r="AC49" s="264"/>
      <c r="AD49" s="264"/>
      <c r="AE49" s="264"/>
      <c r="AF49" s="264"/>
      <c r="AG49" s="265"/>
      <c r="AH49" s="59"/>
      <c r="AR49" s="58"/>
    </row>
    <row r="50" spans="2:34" ht="13.5">
      <c r="B50" s="229">
        <v>6</v>
      </c>
      <c r="C50" s="230"/>
      <c r="D50" s="256">
        <f>D49+"０：55"</f>
        <v>0.6145833333333333</v>
      </c>
      <c r="E50" s="257"/>
      <c r="F50" s="257"/>
      <c r="G50" s="257"/>
      <c r="H50" s="257"/>
      <c r="I50" s="233" t="str">
        <f>I48</f>
        <v>武儀</v>
      </c>
      <c r="J50" s="233"/>
      <c r="K50" s="233"/>
      <c r="L50" s="233"/>
      <c r="M50" s="233"/>
      <c r="N50" s="233"/>
      <c r="O50" s="234"/>
      <c r="P50" s="14"/>
      <c r="Q50" s="15"/>
      <c r="R50" s="16" t="s">
        <v>158</v>
      </c>
      <c r="S50" s="15"/>
      <c r="T50" s="14"/>
      <c r="U50" s="235" t="str">
        <f>I47</f>
        <v>土田</v>
      </c>
      <c r="V50" s="235"/>
      <c r="W50" s="235"/>
      <c r="X50" s="235"/>
      <c r="Y50" s="235"/>
      <c r="Z50" s="235"/>
      <c r="AA50" s="235"/>
      <c r="AB50" s="258" t="str">
        <f>U49</f>
        <v>川辺</v>
      </c>
      <c r="AC50" s="259"/>
      <c r="AD50" s="259"/>
      <c r="AE50" s="259"/>
      <c r="AF50" s="259"/>
      <c r="AG50" s="260"/>
      <c r="AH50" s="59"/>
    </row>
    <row r="52" spans="2:33" ht="13.5">
      <c r="B52" s="7" t="s">
        <v>32</v>
      </c>
      <c r="F52" s="6"/>
      <c r="G52" s="6"/>
      <c r="N52"/>
      <c r="O52" s="6"/>
      <c r="P52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2:43" s="6" customFormat="1" ht="13.5">
      <c r="B53" s="50"/>
      <c r="C53" s="50"/>
      <c r="D53" s="50"/>
      <c r="E53" s="50"/>
      <c r="F53" s="282">
        <f>'リーグ１次'!AB6</f>
        <v>44108</v>
      </c>
      <c r="G53" s="282"/>
      <c r="H53" s="282"/>
      <c r="I53" s="282"/>
      <c r="J53" s="282"/>
      <c r="K53" s="282"/>
      <c r="L53" s="50"/>
      <c r="M53" s="50"/>
      <c r="N53" s="50"/>
      <c r="O53" s="50"/>
      <c r="P53" s="50"/>
      <c r="Q53" s="50"/>
      <c r="R53" s="285">
        <f>'リーグ１次'!AB5</f>
        <v>7</v>
      </c>
      <c r="S53" s="286"/>
      <c r="T53" s="286"/>
      <c r="U53" s="286"/>
      <c r="V53" s="286"/>
      <c r="W53" s="286"/>
      <c r="X53" s="51" t="s">
        <v>46</v>
      </c>
      <c r="Y53" s="50"/>
      <c r="Z53" s="50"/>
      <c r="AA53" s="50"/>
      <c r="AB53" s="276">
        <f>'リーグ１次'!AB7</f>
        <v>0.5</v>
      </c>
      <c r="AC53" s="277"/>
      <c r="AD53" s="277"/>
      <c r="AE53" s="277"/>
      <c r="AF53" s="50"/>
      <c r="AG53" s="50"/>
      <c r="AJ53" s="55" t="s">
        <v>81</v>
      </c>
      <c r="AK53" s="56" t="s">
        <v>82</v>
      </c>
      <c r="AL53" s="56" t="s">
        <v>83</v>
      </c>
      <c r="AM53" s="56" t="s">
        <v>84</v>
      </c>
      <c r="AN53" s="56" t="s">
        <v>85</v>
      </c>
      <c r="AO53" s="56" t="s">
        <v>86</v>
      </c>
      <c r="AP53" s="56" t="s">
        <v>87</v>
      </c>
      <c r="AQ53" s="56" t="s">
        <v>22</v>
      </c>
    </row>
    <row r="54" spans="2:42" ht="13.5">
      <c r="B54" s="266" t="s">
        <v>24</v>
      </c>
      <c r="C54" s="267"/>
      <c r="D54" s="267" t="s">
        <v>16</v>
      </c>
      <c r="E54" s="267"/>
      <c r="F54" s="267"/>
      <c r="G54" s="267"/>
      <c r="H54" s="267"/>
      <c r="I54" s="267" t="s">
        <v>17</v>
      </c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 t="s">
        <v>18</v>
      </c>
      <c r="AC54" s="267"/>
      <c r="AD54" s="267"/>
      <c r="AE54" s="267"/>
      <c r="AF54" s="267"/>
      <c r="AG54" s="268"/>
      <c r="AI54" s="6"/>
      <c r="AJ54" s="6"/>
      <c r="AK54" s="6"/>
      <c r="AL54" s="6"/>
      <c r="AM54" s="57"/>
      <c r="AN54" s="57"/>
      <c r="AO54" s="57"/>
      <c r="AP54" s="57"/>
    </row>
    <row r="55" spans="2:43" ht="13.5">
      <c r="B55" s="247">
        <v>1</v>
      </c>
      <c r="C55" s="248"/>
      <c r="D55" s="239">
        <f>AB53</f>
        <v>0.5</v>
      </c>
      <c r="E55" s="240"/>
      <c r="F55" s="240"/>
      <c r="G55" s="240"/>
      <c r="H55" s="240"/>
      <c r="I55" s="241" t="str">
        <f>'予選リーグ組合せ'!D22</f>
        <v>御嵩</v>
      </c>
      <c r="J55" s="241"/>
      <c r="K55" s="241"/>
      <c r="L55" s="241"/>
      <c r="M55" s="241"/>
      <c r="N55" s="241"/>
      <c r="O55" s="242"/>
      <c r="P55" s="8"/>
      <c r="Q55" s="9"/>
      <c r="R55" s="10" t="s">
        <v>25</v>
      </c>
      <c r="S55" s="9"/>
      <c r="T55" s="8"/>
      <c r="U55" s="241" t="str">
        <f>'予選リーグ組合せ'!D23</f>
        <v>金竜</v>
      </c>
      <c r="V55" s="241"/>
      <c r="W55" s="241"/>
      <c r="X55" s="241"/>
      <c r="Y55" s="241"/>
      <c r="Z55" s="241"/>
      <c r="AA55" s="242"/>
      <c r="AB55" s="263" t="str">
        <f>I56</f>
        <v>瀬尻</v>
      </c>
      <c r="AC55" s="264"/>
      <c r="AD55" s="264"/>
      <c r="AE55" s="264"/>
      <c r="AF55" s="264"/>
      <c r="AG55" s="265"/>
      <c r="AH55" s="59"/>
      <c r="AI55" s="6" t="str">
        <f>I56</f>
        <v>瀬尻</v>
      </c>
      <c r="AJ55" s="57">
        <v>0</v>
      </c>
      <c r="AK55" s="57">
        <v>0</v>
      </c>
      <c r="AL55" s="57">
        <v>0</v>
      </c>
      <c r="AM55" s="57">
        <f>Q56+Q58+Q60</f>
        <v>0</v>
      </c>
      <c r="AN55" s="57">
        <f>S56+S58+S60</f>
        <v>0</v>
      </c>
      <c r="AO55" s="57">
        <f>AM55-AN55</f>
        <v>0</v>
      </c>
      <c r="AP55" s="57">
        <f>AJ55*3+AL55*1</f>
        <v>0</v>
      </c>
      <c r="AQ55" s="58">
        <v>3</v>
      </c>
    </row>
    <row r="56" spans="2:43" ht="13.5">
      <c r="B56" s="247">
        <v>2</v>
      </c>
      <c r="C56" s="248"/>
      <c r="D56" s="261">
        <f>D55+"０：55"</f>
        <v>0.5381944444444444</v>
      </c>
      <c r="E56" s="262"/>
      <c r="F56" s="262"/>
      <c r="G56" s="262"/>
      <c r="H56" s="262"/>
      <c r="I56" s="241" t="str">
        <f>'予選リーグ組合せ'!D21</f>
        <v>瀬尻</v>
      </c>
      <c r="J56" s="241"/>
      <c r="K56" s="241"/>
      <c r="L56" s="241"/>
      <c r="M56" s="241"/>
      <c r="N56" s="241"/>
      <c r="O56" s="242"/>
      <c r="P56" s="11"/>
      <c r="Q56" s="12"/>
      <c r="R56" s="13" t="s">
        <v>25</v>
      </c>
      <c r="S56" s="12"/>
      <c r="T56" s="11"/>
      <c r="U56" s="241" t="str">
        <f>'予選リーグ組合せ'!D24</f>
        <v>郡上八幡</v>
      </c>
      <c r="V56" s="241"/>
      <c r="W56" s="241"/>
      <c r="X56" s="241"/>
      <c r="Y56" s="241"/>
      <c r="Z56" s="241"/>
      <c r="AA56" s="242"/>
      <c r="AB56" s="263" t="str">
        <f>I55</f>
        <v>御嵩</v>
      </c>
      <c r="AC56" s="264"/>
      <c r="AD56" s="264"/>
      <c r="AE56" s="264"/>
      <c r="AF56" s="264"/>
      <c r="AG56" s="265"/>
      <c r="AH56" s="59"/>
      <c r="AI56" s="6" t="str">
        <f>I55</f>
        <v>御嵩</v>
      </c>
      <c r="AJ56" s="57">
        <v>0</v>
      </c>
      <c r="AK56" s="57">
        <v>0</v>
      </c>
      <c r="AL56" s="57">
        <v>0</v>
      </c>
      <c r="AM56" s="57">
        <f>Q55+Q57+S60</f>
        <v>0</v>
      </c>
      <c r="AN56" s="57">
        <f>S55+S57+Q60</f>
        <v>0</v>
      </c>
      <c r="AO56" s="57">
        <f>AM56-AN56</f>
        <v>0</v>
      </c>
      <c r="AP56" s="57">
        <f>AJ56*3+AL56*1</f>
        <v>0</v>
      </c>
      <c r="AQ56" s="58">
        <v>2</v>
      </c>
    </row>
    <row r="57" spans="2:43" ht="13.5">
      <c r="B57" s="247">
        <v>3</v>
      </c>
      <c r="C57" s="248"/>
      <c r="D57" s="261">
        <f>D56+"１：15"</f>
        <v>0.5902777777777778</v>
      </c>
      <c r="E57" s="262"/>
      <c r="F57" s="262"/>
      <c r="G57" s="262"/>
      <c r="H57" s="262"/>
      <c r="I57" s="250" t="str">
        <f>I55</f>
        <v>御嵩</v>
      </c>
      <c r="J57" s="250"/>
      <c r="K57" s="250"/>
      <c r="L57" s="250"/>
      <c r="M57" s="250"/>
      <c r="N57" s="250"/>
      <c r="O57" s="251"/>
      <c r="P57" s="11"/>
      <c r="Q57" s="12"/>
      <c r="R57" s="13" t="s">
        <v>25</v>
      </c>
      <c r="S57" s="12"/>
      <c r="T57" s="11"/>
      <c r="U57" s="252" t="str">
        <f>U56</f>
        <v>郡上八幡</v>
      </c>
      <c r="V57" s="252"/>
      <c r="W57" s="252"/>
      <c r="X57" s="252"/>
      <c r="Y57" s="252"/>
      <c r="Z57" s="252"/>
      <c r="AA57" s="252"/>
      <c r="AB57" s="263" t="str">
        <f>U55</f>
        <v>金竜</v>
      </c>
      <c r="AC57" s="264"/>
      <c r="AD57" s="264"/>
      <c r="AE57" s="264"/>
      <c r="AF57" s="264"/>
      <c r="AG57" s="265"/>
      <c r="AH57" s="59"/>
      <c r="AI57" s="6" t="str">
        <f>U55</f>
        <v>金竜</v>
      </c>
      <c r="AJ57" s="57">
        <v>0</v>
      </c>
      <c r="AK57" s="57">
        <v>0</v>
      </c>
      <c r="AL57" s="57">
        <v>0</v>
      </c>
      <c r="AM57" s="57">
        <f>S55+S58+Q59</f>
        <v>0</v>
      </c>
      <c r="AN57" s="57">
        <f>Q55+Q58+S59</f>
        <v>0</v>
      </c>
      <c r="AO57" s="57">
        <f>AM57-AN57</f>
        <v>0</v>
      </c>
      <c r="AP57" s="57">
        <f>AJ57*3+AL57*1</f>
        <v>0</v>
      </c>
      <c r="AQ57" s="58">
        <v>1</v>
      </c>
    </row>
    <row r="58" spans="2:43" ht="13.5">
      <c r="B58" s="247">
        <v>4</v>
      </c>
      <c r="C58" s="248"/>
      <c r="D58" s="269">
        <f>D57+"０：55"</f>
        <v>0.6284722222222222</v>
      </c>
      <c r="E58" s="270"/>
      <c r="F58" s="270"/>
      <c r="G58" s="270"/>
      <c r="H58" s="270"/>
      <c r="I58" s="271" t="str">
        <f>I56</f>
        <v>瀬尻</v>
      </c>
      <c r="J58" s="271"/>
      <c r="K58" s="271"/>
      <c r="L58" s="271"/>
      <c r="M58" s="271"/>
      <c r="N58" s="271"/>
      <c r="O58" s="272"/>
      <c r="P58" s="8"/>
      <c r="Q58" s="9"/>
      <c r="R58" s="10" t="s">
        <v>25</v>
      </c>
      <c r="S58" s="9"/>
      <c r="T58" s="8"/>
      <c r="U58" s="243" t="str">
        <f>U55</f>
        <v>金竜</v>
      </c>
      <c r="V58" s="243"/>
      <c r="W58" s="243"/>
      <c r="X58" s="243"/>
      <c r="Y58" s="243"/>
      <c r="Z58" s="243"/>
      <c r="AA58" s="243"/>
      <c r="AB58" s="263" t="str">
        <f>I57</f>
        <v>御嵩</v>
      </c>
      <c r="AC58" s="264"/>
      <c r="AD58" s="264"/>
      <c r="AE58" s="264"/>
      <c r="AF58" s="264"/>
      <c r="AG58" s="265"/>
      <c r="AH58" s="59"/>
      <c r="AI58" s="6" t="str">
        <f>U56</f>
        <v>郡上八幡</v>
      </c>
      <c r="AJ58" s="57">
        <v>0</v>
      </c>
      <c r="AK58" s="57">
        <v>0</v>
      </c>
      <c r="AL58" s="57">
        <v>0</v>
      </c>
      <c r="AM58" s="57">
        <f>S56+S57+S59</f>
        <v>0</v>
      </c>
      <c r="AN58" s="57">
        <f>Q56+Q57+Q59</f>
        <v>0</v>
      </c>
      <c r="AO58" s="57">
        <f>AM58-AN58</f>
        <v>0</v>
      </c>
      <c r="AP58" s="57">
        <f>AJ58*3+AL58*1</f>
        <v>0</v>
      </c>
      <c r="AQ58" s="58">
        <v>4</v>
      </c>
    </row>
    <row r="59" spans="2:44" ht="13.5">
      <c r="B59" s="247">
        <v>5</v>
      </c>
      <c r="C59" s="248"/>
      <c r="D59" s="261">
        <f>D58+"１：15"</f>
        <v>0.6805555555555556</v>
      </c>
      <c r="E59" s="262"/>
      <c r="F59" s="262"/>
      <c r="G59" s="262"/>
      <c r="H59" s="262"/>
      <c r="I59" s="250" t="str">
        <f>U58</f>
        <v>金竜</v>
      </c>
      <c r="J59" s="250"/>
      <c r="K59" s="250"/>
      <c r="L59" s="250"/>
      <c r="M59" s="250"/>
      <c r="N59" s="250"/>
      <c r="O59" s="251"/>
      <c r="P59" s="11"/>
      <c r="Q59" s="12"/>
      <c r="R59" s="13" t="s">
        <v>25</v>
      </c>
      <c r="S59" s="12"/>
      <c r="T59" s="11"/>
      <c r="U59" s="252" t="str">
        <f>U57</f>
        <v>郡上八幡</v>
      </c>
      <c r="V59" s="252"/>
      <c r="W59" s="252"/>
      <c r="X59" s="252"/>
      <c r="Y59" s="252"/>
      <c r="Z59" s="252"/>
      <c r="AA59" s="252"/>
      <c r="AB59" s="263" t="str">
        <f>I60</f>
        <v>瀬尻</v>
      </c>
      <c r="AC59" s="264"/>
      <c r="AD59" s="264"/>
      <c r="AE59" s="264"/>
      <c r="AF59" s="264"/>
      <c r="AG59" s="265"/>
      <c r="AH59" s="59"/>
      <c r="AR59" s="58"/>
    </row>
    <row r="60" spans="2:34" ht="13.5">
      <c r="B60" s="229">
        <v>6</v>
      </c>
      <c r="C60" s="230"/>
      <c r="D60" s="256">
        <f>D59+"０：55"</f>
        <v>0.71875</v>
      </c>
      <c r="E60" s="257"/>
      <c r="F60" s="257"/>
      <c r="G60" s="257"/>
      <c r="H60" s="257"/>
      <c r="I60" s="233" t="str">
        <f>I58</f>
        <v>瀬尻</v>
      </c>
      <c r="J60" s="233"/>
      <c r="K60" s="233"/>
      <c r="L60" s="233"/>
      <c r="M60" s="233"/>
      <c r="N60" s="233"/>
      <c r="O60" s="234"/>
      <c r="P60" s="14"/>
      <c r="Q60" s="15"/>
      <c r="R60" s="16" t="s">
        <v>25</v>
      </c>
      <c r="S60" s="15"/>
      <c r="T60" s="14"/>
      <c r="U60" s="235" t="str">
        <f>I57</f>
        <v>御嵩</v>
      </c>
      <c r="V60" s="235"/>
      <c r="W60" s="235"/>
      <c r="X60" s="235"/>
      <c r="Y60" s="235"/>
      <c r="Z60" s="235"/>
      <c r="AA60" s="235"/>
      <c r="AB60" s="258" t="str">
        <f>U59</f>
        <v>郡上八幡</v>
      </c>
      <c r="AC60" s="259"/>
      <c r="AD60" s="259"/>
      <c r="AE60" s="259"/>
      <c r="AF60" s="259"/>
      <c r="AG60" s="260"/>
      <c r="AH60" s="59"/>
    </row>
    <row r="62" spans="2:34" ht="13.5">
      <c r="B62" s="7" t="s">
        <v>33</v>
      </c>
      <c r="AB62" s="17"/>
      <c r="AC62" s="17"/>
      <c r="AD62" s="17"/>
      <c r="AE62" s="17"/>
      <c r="AF62" s="17"/>
      <c r="AG62" s="17"/>
      <c r="AH62" s="17"/>
    </row>
    <row r="63" spans="5:44" ht="13.5">
      <c r="E63" s="7"/>
      <c r="F63" s="283">
        <f>'リーグ１次'!AF6</f>
        <v>44108</v>
      </c>
      <c r="G63" s="284"/>
      <c r="H63" s="284"/>
      <c r="I63" s="284"/>
      <c r="J63" s="284"/>
      <c r="K63" s="284"/>
      <c r="L63" s="284"/>
      <c r="R63" s="284">
        <f>'リーグ１次'!AF5</f>
        <v>8</v>
      </c>
      <c r="S63" s="284"/>
      <c r="T63" s="284"/>
      <c r="U63" s="284"/>
      <c r="V63" s="284"/>
      <c r="W63" s="284"/>
      <c r="X63" s="43" t="s">
        <v>56</v>
      </c>
      <c r="AB63" s="276">
        <f>'リーグ１次'!AF7</f>
        <v>0.3958333333333333</v>
      </c>
      <c r="AC63" s="277"/>
      <c r="AD63" s="277"/>
      <c r="AE63" s="277"/>
      <c r="AG63" s="17"/>
      <c r="AH63" s="17"/>
      <c r="AJ63" s="55" t="s">
        <v>81</v>
      </c>
      <c r="AK63" s="56" t="s">
        <v>82</v>
      </c>
      <c r="AL63" s="56" t="s">
        <v>83</v>
      </c>
      <c r="AM63" s="56" t="s">
        <v>84</v>
      </c>
      <c r="AN63" s="56" t="s">
        <v>85</v>
      </c>
      <c r="AO63" s="56" t="s">
        <v>86</v>
      </c>
      <c r="AP63" s="56" t="s">
        <v>87</v>
      </c>
      <c r="AQ63" s="56" t="s">
        <v>22</v>
      </c>
      <c r="AR63" s="7"/>
    </row>
    <row r="64" spans="2:35" ht="13.5">
      <c r="B64" s="266" t="s">
        <v>24</v>
      </c>
      <c r="C64" s="267"/>
      <c r="D64" s="267" t="s">
        <v>16</v>
      </c>
      <c r="E64" s="267"/>
      <c r="F64" s="267"/>
      <c r="G64" s="267"/>
      <c r="H64" s="267"/>
      <c r="I64" s="267" t="s">
        <v>17</v>
      </c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73" t="s">
        <v>18</v>
      </c>
      <c r="AC64" s="274"/>
      <c r="AD64" s="274"/>
      <c r="AE64" s="274"/>
      <c r="AF64" s="274"/>
      <c r="AG64" s="275"/>
      <c r="AH64" s="60"/>
      <c r="AI64" s="6"/>
    </row>
    <row r="65" spans="2:43" ht="13.5">
      <c r="B65" s="247">
        <v>1</v>
      </c>
      <c r="C65" s="248"/>
      <c r="D65" s="239">
        <f>AB63</f>
        <v>0.3958333333333333</v>
      </c>
      <c r="E65" s="240"/>
      <c r="F65" s="240"/>
      <c r="G65" s="240"/>
      <c r="H65" s="240"/>
      <c r="I65" s="241" t="str">
        <f>'予選リーグ組合せ'!D26</f>
        <v>太田</v>
      </c>
      <c r="J65" s="241"/>
      <c r="K65" s="241"/>
      <c r="L65" s="241"/>
      <c r="M65" s="241"/>
      <c r="N65" s="241"/>
      <c r="O65" s="242"/>
      <c r="P65" s="8"/>
      <c r="Q65" s="9"/>
      <c r="R65" s="10" t="s">
        <v>25</v>
      </c>
      <c r="S65" s="9"/>
      <c r="T65" s="8"/>
      <c r="U65" s="241" t="str">
        <f>'予選リーグ組合せ'!D27</f>
        <v>コヴィーダ</v>
      </c>
      <c r="V65" s="241"/>
      <c r="W65" s="241"/>
      <c r="X65" s="241"/>
      <c r="Y65" s="241"/>
      <c r="Z65" s="241"/>
      <c r="AA65" s="242"/>
      <c r="AB65" s="263" t="str">
        <f>I66</f>
        <v>関さくら</v>
      </c>
      <c r="AC65" s="264"/>
      <c r="AD65" s="264"/>
      <c r="AE65" s="264"/>
      <c r="AF65" s="264"/>
      <c r="AG65" s="265"/>
      <c r="AH65" s="59"/>
      <c r="AI65" s="6" t="str">
        <f>I66</f>
        <v>関さくら</v>
      </c>
      <c r="AJ65" s="57">
        <v>0</v>
      </c>
      <c r="AK65" s="57">
        <v>0</v>
      </c>
      <c r="AL65" s="57">
        <v>0</v>
      </c>
      <c r="AM65" s="57">
        <f>Q66+Q68+Q70</f>
        <v>0</v>
      </c>
      <c r="AN65" s="57">
        <f>S66+S68+S70</f>
        <v>0</v>
      </c>
      <c r="AO65" s="57">
        <f>AM65-AN65</f>
        <v>0</v>
      </c>
      <c r="AP65" s="57">
        <f>AJ65*3+AL65*1</f>
        <v>0</v>
      </c>
      <c r="AQ65" s="58">
        <v>2</v>
      </c>
    </row>
    <row r="66" spans="2:43" ht="13.5">
      <c r="B66" s="247">
        <v>2</v>
      </c>
      <c r="C66" s="248"/>
      <c r="D66" s="261">
        <f>D65+"０：55"</f>
        <v>0.43402777777777773</v>
      </c>
      <c r="E66" s="262"/>
      <c r="F66" s="262"/>
      <c r="G66" s="262"/>
      <c r="H66" s="262"/>
      <c r="I66" s="241" t="str">
        <f>'予選リーグ組合せ'!D25</f>
        <v>関さくら</v>
      </c>
      <c r="J66" s="241"/>
      <c r="K66" s="241"/>
      <c r="L66" s="241"/>
      <c r="M66" s="241"/>
      <c r="N66" s="241"/>
      <c r="O66" s="242"/>
      <c r="P66" s="11"/>
      <c r="Q66" s="12"/>
      <c r="R66" s="13" t="s">
        <v>25</v>
      </c>
      <c r="S66" s="12"/>
      <c r="T66" s="11"/>
      <c r="U66" s="241" t="str">
        <f>'予選リーグ組合せ'!D28</f>
        <v>下有知</v>
      </c>
      <c r="V66" s="241"/>
      <c r="W66" s="241"/>
      <c r="X66" s="241"/>
      <c r="Y66" s="241"/>
      <c r="Z66" s="241"/>
      <c r="AA66" s="242"/>
      <c r="AB66" s="263" t="str">
        <f>I65</f>
        <v>太田</v>
      </c>
      <c r="AC66" s="264"/>
      <c r="AD66" s="264"/>
      <c r="AE66" s="264"/>
      <c r="AF66" s="264"/>
      <c r="AG66" s="265"/>
      <c r="AH66" s="59"/>
      <c r="AI66" s="6" t="str">
        <f>I65</f>
        <v>太田</v>
      </c>
      <c r="AJ66" s="57">
        <v>0</v>
      </c>
      <c r="AK66" s="57">
        <v>0</v>
      </c>
      <c r="AL66" s="57">
        <v>0</v>
      </c>
      <c r="AM66" s="57">
        <f>Q65+Q67+S70</f>
        <v>0</v>
      </c>
      <c r="AN66" s="57">
        <f>S65+S67+Q70</f>
        <v>0</v>
      </c>
      <c r="AO66" s="57">
        <f>AM66-AN66</f>
        <v>0</v>
      </c>
      <c r="AP66" s="57">
        <f>AJ66*3+AL66*1</f>
        <v>0</v>
      </c>
      <c r="AQ66" s="58">
        <v>1</v>
      </c>
    </row>
    <row r="67" spans="2:43" ht="13.5">
      <c r="B67" s="247">
        <v>3</v>
      </c>
      <c r="C67" s="248"/>
      <c r="D67" s="261">
        <f>D66+"１：15"</f>
        <v>0.48611111111111105</v>
      </c>
      <c r="E67" s="262"/>
      <c r="F67" s="262"/>
      <c r="G67" s="262"/>
      <c r="H67" s="262"/>
      <c r="I67" s="250" t="str">
        <f>I65</f>
        <v>太田</v>
      </c>
      <c r="J67" s="250"/>
      <c r="K67" s="250"/>
      <c r="L67" s="250"/>
      <c r="M67" s="250"/>
      <c r="N67" s="250"/>
      <c r="O67" s="251"/>
      <c r="P67" s="11"/>
      <c r="Q67" s="12"/>
      <c r="R67" s="13" t="s">
        <v>25</v>
      </c>
      <c r="S67" s="12"/>
      <c r="T67" s="11"/>
      <c r="U67" s="252" t="str">
        <f>U66</f>
        <v>下有知</v>
      </c>
      <c r="V67" s="252"/>
      <c r="W67" s="252"/>
      <c r="X67" s="252"/>
      <c r="Y67" s="252"/>
      <c r="Z67" s="252"/>
      <c r="AA67" s="252"/>
      <c r="AB67" s="263" t="str">
        <f>U65</f>
        <v>コヴィーダ</v>
      </c>
      <c r="AC67" s="264"/>
      <c r="AD67" s="264"/>
      <c r="AE67" s="264"/>
      <c r="AF67" s="264"/>
      <c r="AG67" s="265"/>
      <c r="AH67" s="59"/>
      <c r="AI67" s="6" t="str">
        <f>U65</f>
        <v>コヴィーダ</v>
      </c>
      <c r="AJ67" s="57">
        <v>0</v>
      </c>
      <c r="AK67" s="57">
        <v>0</v>
      </c>
      <c r="AL67" s="57">
        <v>0</v>
      </c>
      <c r="AM67" s="57">
        <f>S65+S68+Q69</f>
        <v>0</v>
      </c>
      <c r="AN67" s="57">
        <f>Q65+Q68+S69</f>
        <v>0</v>
      </c>
      <c r="AO67" s="57">
        <f>AM67-AN67</f>
        <v>0</v>
      </c>
      <c r="AP67" s="57">
        <f>AJ67*3+AL67*1</f>
        <v>0</v>
      </c>
      <c r="AQ67" s="58">
        <v>3</v>
      </c>
    </row>
    <row r="68" spans="2:43" ht="13.5">
      <c r="B68" s="247">
        <v>4</v>
      </c>
      <c r="C68" s="248"/>
      <c r="D68" s="269">
        <f>D67+"０：55"</f>
        <v>0.5243055555555555</v>
      </c>
      <c r="E68" s="270"/>
      <c r="F68" s="270"/>
      <c r="G68" s="270"/>
      <c r="H68" s="270"/>
      <c r="I68" s="271" t="str">
        <f>I66</f>
        <v>関さくら</v>
      </c>
      <c r="J68" s="271"/>
      <c r="K68" s="271"/>
      <c r="L68" s="271"/>
      <c r="M68" s="271"/>
      <c r="N68" s="271"/>
      <c r="O68" s="272"/>
      <c r="P68" s="8"/>
      <c r="Q68" s="9"/>
      <c r="R68" s="10" t="s">
        <v>25</v>
      </c>
      <c r="S68" s="9"/>
      <c r="T68" s="8"/>
      <c r="U68" s="243" t="str">
        <f>U65</f>
        <v>コヴィーダ</v>
      </c>
      <c r="V68" s="243"/>
      <c r="W68" s="243"/>
      <c r="X68" s="243"/>
      <c r="Y68" s="243"/>
      <c r="Z68" s="243"/>
      <c r="AA68" s="243"/>
      <c r="AB68" s="263" t="str">
        <f>I67</f>
        <v>太田</v>
      </c>
      <c r="AC68" s="264"/>
      <c r="AD68" s="264"/>
      <c r="AE68" s="264"/>
      <c r="AF68" s="264"/>
      <c r="AG68" s="265"/>
      <c r="AH68" s="59"/>
      <c r="AI68" s="6" t="str">
        <f>U66</f>
        <v>下有知</v>
      </c>
      <c r="AJ68" s="57">
        <v>0</v>
      </c>
      <c r="AK68" s="57">
        <v>0</v>
      </c>
      <c r="AL68" s="57">
        <v>0</v>
      </c>
      <c r="AM68" s="57">
        <f>S66+S67+S69</f>
        <v>0</v>
      </c>
      <c r="AN68" s="57">
        <f>Q66+Q67+Q69</f>
        <v>0</v>
      </c>
      <c r="AO68" s="57">
        <f>AM68-AN68</f>
        <v>0</v>
      </c>
      <c r="AP68" s="57">
        <f>AJ68*3+AL68*1</f>
        <v>0</v>
      </c>
      <c r="AQ68" s="58">
        <v>4</v>
      </c>
    </row>
    <row r="69" spans="2:44" ht="13.5">
      <c r="B69" s="247">
        <v>5</v>
      </c>
      <c r="C69" s="248"/>
      <c r="D69" s="261">
        <f>D68+"１：15"</f>
        <v>0.5763888888888888</v>
      </c>
      <c r="E69" s="262"/>
      <c r="F69" s="262"/>
      <c r="G69" s="262"/>
      <c r="H69" s="262"/>
      <c r="I69" s="250" t="str">
        <f>U68</f>
        <v>コヴィーダ</v>
      </c>
      <c r="J69" s="250"/>
      <c r="K69" s="250"/>
      <c r="L69" s="250"/>
      <c r="M69" s="250"/>
      <c r="N69" s="250"/>
      <c r="O69" s="251"/>
      <c r="P69" s="11"/>
      <c r="Q69" s="12"/>
      <c r="R69" s="13" t="s">
        <v>25</v>
      </c>
      <c r="S69" s="12"/>
      <c r="T69" s="11"/>
      <c r="U69" s="252" t="str">
        <f>U67</f>
        <v>下有知</v>
      </c>
      <c r="V69" s="252"/>
      <c r="W69" s="252"/>
      <c r="X69" s="252"/>
      <c r="Y69" s="252"/>
      <c r="Z69" s="252"/>
      <c r="AA69" s="252"/>
      <c r="AB69" s="263" t="str">
        <f>I70</f>
        <v>関さくら</v>
      </c>
      <c r="AC69" s="264"/>
      <c r="AD69" s="264"/>
      <c r="AE69" s="264"/>
      <c r="AF69" s="264"/>
      <c r="AG69" s="265"/>
      <c r="AH69" s="59"/>
      <c r="AR69" s="58"/>
    </row>
    <row r="70" spans="2:34" ht="13.5">
      <c r="B70" s="229">
        <v>6</v>
      </c>
      <c r="C70" s="230"/>
      <c r="D70" s="256">
        <f>D69+"０：55"</f>
        <v>0.6145833333333333</v>
      </c>
      <c r="E70" s="257"/>
      <c r="F70" s="257"/>
      <c r="G70" s="257"/>
      <c r="H70" s="257"/>
      <c r="I70" s="233" t="str">
        <f>I68</f>
        <v>関さくら</v>
      </c>
      <c r="J70" s="233"/>
      <c r="K70" s="233"/>
      <c r="L70" s="233"/>
      <c r="M70" s="233"/>
      <c r="N70" s="233"/>
      <c r="O70" s="234"/>
      <c r="P70" s="14"/>
      <c r="Q70" s="15"/>
      <c r="R70" s="16" t="s">
        <v>25</v>
      </c>
      <c r="S70" s="15"/>
      <c r="T70" s="14"/>
      <c r="U70" s="235" t="str">
        <f>I67</f>
        <v>太田</v>
      </c>
      <c r="V70" s="235"/>
      <c r="W70" s="235"/>
      <c r="X70" s="235"/>
      <c r="Y70" s="235"/>
      <c r="Z70" s="235"/>
      <c r="AA70" s="235"/>
      <c r="AB70" s="258" t="str">
        <f>U69</f>
        <v>下有知</v>
      </c>
      <c r="AC70" s="259"/>
      <c r="AD70" s="259"/>
      <c r="AE70" s="259"/>
      <c r="AF70" s="259"/>
      <c r="AG70" s="260"/>
      <c r="AH70" s="59"/>
    </row>
    <row r="71" spans="2:34" ht="13.5">
      <c r="B71" s="67"/>
      <c r="C71" s="67"/>
      <c r="D71" s="68"/>
      <c r="E71" s="68"/>
      <c r="F71" s="68"/>
      <c r="G71" s="68"/>
      <c r="H71" s="68"/>
      <c r="I71" s="65"/>
      <c r="J71" s="65"/>
      <c r="K71" s="65"/>
      <c r="L71" s="65"/>
      <c r="M71" s="65"/>
      <c r="N71" s="65"/>
      <c r="O71" s="65"/>
      <c r="P71" s="8"/>
      <c r="Q71" s="71"/>
      <c r="R71" s="72"/>
      <c r="S71" s="71"/>
      <c r="T71" s="8"/>
      <c r="U71" s="65"/>
      <c r="V71" s="65"/>
      <c r="W71" s="65"/>
      <c r="X71" s="65"/>
      <c r="Y71" s="65"/>
      <c r="Z71" s="65"/>
      <c r="AA71" s="65"/>
      <c r="AB71" s="59"/>
      <c r="AC71" s="59"/>
      <c r="AD71" s="59"/>
      <c r="AE71" s="59"/>
      <c r="AF71" s="59"/>
      <c r="AG71" s="59"/>
      <c r="AH71" s="59"/>
    </row>
    <row r="72" spans="2:34" ht="13.5">
      <c r="B72" s="67"/>
      <c r="C72" s="67"/>
      <c r="D72" s="68"/>
      <c r="E72" s="68"/>
      <c r="F72" s="68"/>
      <c r="G72" s="68"/>
      <c r="H72" s="68"/>
      <c r="I72" s="65"/>
      <c r="J72" s="65"/>
      <c r="K72" s="65"/>
      <c r="L72" s="65"/>
      <c r="M72" s="65"/>
      <c r="N72" s="65"/>
      <c r="O72" s="65"/>
      <c r="P72" s="8"/>
      <c r="Q72" s="71"/>
      <c r="R72" s="72"/>
      <c r="S72" s="71"/>
      <c r="T72" s="8"/>
      <c r="U72" s="65"/>
      <c r="V72" s="65"/>
      <c r="W72" s="65"/>
      <c r="X72" s="65"/>
      <c r="Y72" s="65"/>
      <c r="Z72" s="65"/>
      <c r="AA72" s="65"/>
      <c r="AB72" s="59"/>
      <c r="AC72" s="59"/>
      <c r="AD72" s="59"/>
      <c r="AE72" s="59"/>
      <c r="AF72" s="59"/>
      <c r="AG72" s="59"/>
      <c r="AH72" s="59"/>
    </row>
    <row r="73" spans="2:34" ht="13.5">
      <c r="B73" s="67"/>
      <c r="C73" s="67"/>
      <c r="D73" s="68"/>
      <c r="E73" s="68"/>
      <c r="F73" s="68"/>
      <c r="G73" s="68"/>
      <c r="H73" s="68"/>
      <c r="I73" s="65"/>
      <c r="J73" s="65"/>
      <c r="K73" s="65"/>
      <c r="L73" s="65"/>
      <c r="M73" s="65"/>
      <c r="N73" s="65"/>
      <c r="O73" s="65"/>
      <c r="P73" s="8"/>
      <c r="Q73" s="71"/>
      <c r="R73" s="72"/>
      <c r="S73" s="71"/>
      <c r="T73" s="8"/>
      <c r="U73" s="65"/>
      <c r="V73" s="65"/>
      <c r="W73" s="65"/>
      <c r="X73" s="65"/>
      <c r="Y73" s="65"/>
      <c r="Z73" s="65"/>
      <c r="AA73" s="65"/>
      <c r="AB73" s="59"/>
      <c r="AC73" s="59"/>
      <c r="AD73" s="59"/>
      <c r="AE73" s="59"/>
      <c r="AF73" s="59"/>
      <c r="AG73" s="59"/>
      <c r="AH73" s="59"/>
    </row>
    <row r="74" spans="2:34" ht="13.5">
      <c r="B74" s="67"/>
      <c r="C74" s="67"/>
      <c r="D74" s="68"/>
      <c r="E74" s="68"/>
      <c r="F74" s="68"/>
      <c r="G74" s="68"/>
      <c r="H74" s="68"/>
      <c r="I74" s="65"/>
      <c r="J74" s="65"/>
      <c r="K74" s="65"/>
      <c r="L74" s="65"/>
      <c r="M74" s="65"/>
      <c r="N74" s="65"/>
      <c r="O74" s="65"/>
      <c r="P74" s="8"/>
      <c r="Q74" s="71"/>
      <c r="R74" s="72"/>
      <c r="X74" s="65"/>
      <c r="Y74" s="65"/>
      <c r="Z74" s="65"/>
      <c r="AA74" s="65"/>
      <c r="AB74" s="59"/>
      <c r="AC74" s="59"/>
      <c r="AD74" s="59"/>
      <c r="AE74" s="59"/>
      <c r="AF74" s="59"/>
      <c r="AG74" s="59"/>
      <c r="AH74" s="59"/>
    </row>
    <row r="75" spans="2:34" ht="13.5">
      <c r="B75" s="67"/>
      <c r="C75" s="67"/>
      <c r="D75" s="68"/>
      <c r="E75" s="68"/>
      <c r="F75" s="68"/>
      <c r="G75" s="68"/>
      <c r="H75" s="68"/>
      <c r="I75" s="65"/>
      <c r="J75" s="65"/>
      <c r="K75" s="65"/>
      <c r="L75" s="65"/>
      <c r="M75" s="65"/>
      <c r="N75" s="65"/>
      <c r="O75" s="65"/>
      <c r="P75" s="8"/>
      <c r="Q75" s="71"/>
      <c r="R75" s="72"/>
      <c r="S75" s="71"/>
      <c r="T75" s="8"/>
      <c r="U75" s="65"/>
      <c r="V75" s="65"/>
      <c r="W75" s="65"/>
      <c r="X75" s="65"/>
      <c r="Y75" s="65"/>
      <c r="Z75" s="65"/>
      <c r="AA75" s="65"/>
      <c r="AB75" s="59"/>
      <c r="AC75" s="59"/>
      <c r="AD75" s="59"/>
      <c r="AE75" s="59"/>
      <c r="AF75" s="59"/>
      <c r="AG75" s="59"/>
      <c r="AH75" s="59"/>
    </row>
    <row r="76" spans="2:34" ht="13.5">
      <c r="B76" s="67"/>
      <c r="C76" s="67"/>
      <c r="D76" s="68"/>
      <c r="E76" s="68"/>
      <c r="F76" s="68"/>
      <c r="G76" s="68"/>
      <c r="H76" s="68"/>
      <c r="I76" s="65"/>
      <c r="J76" s="65"/>
      <c r="K76" s="65"/>
      <c r="L76" s="65"/>
      <c r="M76" s="65"/>
      <c r="N76" s="65"/>
      <c r="O76" s="65"/>
      <c r="P76" s="8"/>
      <c r="Q76" s="71"/>
      <c r="R76" s="72"/>
      <c r="S76" s="71"/>
      <c r="T76" s="8"/>
      <c r="U76" s="65"/>
      <c r="V76" s="65"/>
      <c r="W76" s="65"/>
      <c r="X76" s="65"/>
      <c r="Y76" s="65"/>
      <c r="Z76" s="65"/>
      <c r="AA76" s="65"/>
      <c r="AB76" s="59"/>
      <c r="AC76" s="59"/>
      <c r="AD76" s="59"/>
      <c r="AE76" s="59"/>
      <c r="AF76" s="59"/>
      <c r="AG76" s="59"/>
      <c r="AH76" s="59"/>
    </row>
    <row r="77" spans="2:34" ht="13.5">
      <c r="B77" s="67"/>
      <c r="C77" s="67"/>
      <c r="D77" s="68"/>
      <c r="E77" s="68"/>
      <c r="F77" s="68"/>
      <c r="G77" s="68"/>
      <c r="H77" s="68"/>
      <c r="I77" s="65"/>
      <c r="J77" s="65"/>
      <c r="K77" s="65"/>
      <c r="L77" s="65"/>
      <c r="M77" s="65"/>
      <c r="N77" s="65"/>
      <c r="O77" s="65"/>
      <c r="P77" s="8"/>
      <c r="Q77" s="71"/>
      <c r="R77" s="72"/>
      <c r="S77" s="71"/>
      <c r="T77" s="8"/>
      <c r="U77" s="65"/>
      <c r="V77" s="65"/>
      <c r="W77" s="65"/>
      <c r="X77" s="65"/>
      <c r="Y77" s="65"/>
      <c r="Z77" s="65"/>
      <c r="AA77" s="65"/>
      <c r="AB77" s="59"/>
      <c r="AC77" s="59"/>
      <c r="AD77" s="59"/>
      <c r="AE77" s="59"/>
      <c r="AF77" s="59"/>
      <c r="AG77" s="59"/>
      <c r="AH77" s="59"/>
    </row>
    <row r="78" spans="2:34" ht="13.5">
      <c r="B78" s="67"/>
      <c r="C78" s="67"/>
      <c r="D78" s="68"/>
      <c r="E78" s="68"/>
      <c r="F78" s="68"/>
      <c r="G78" s="68"/>
      <c r="H78" s="68"/>
      <c r="I78" s="65"/>
      <c r="J78" s="65"/>
      <c r="K78" s="65"/>
      <c r="L78" s="65"/>
      <c r="M78" s="65"/>
      <c r="N78" s="65"/>
      <c r="O78" s="65"/>
      <c r="P78" s="8"/>
      <c r="Q78" s="71"/>
      <c r="R78" s="72"/>
      <c r="S78" s="71"/>
      <c r="T78" s="8"/>
      <c r="U78" s="65"/>
      <c r="V78" s="65"/>
      <c r="W78" s="65"/>
      <c r="X78" s="65"/>
      <c r="Y78" s="65"/>
      <c r="Z78" s="65"/>
      <c r="AA78" s="65"/>
      <c r="AB78" s="59"/>
      <c r="AC78" s="59"/>
      <c r="AD78" s="59"/>
      <c r="AE78" s="59"/>
      <c r="AF78" s="59"/>
      <c r="AG78" s="59"/>
      <c r="AH78" s="59"/>
    </row>
    <row r="79" spans="2:34" ht="13.5">
      <c r="B79" s="67"/>
      <c r="C79" s="67"/>
      <c r="D79" s="68"/>
      <c r="E79" s="68"/>
      <c r="F79" s="68"/>
      <c r="G79" s="68"/>
      <c r="H79" s="68"/>
      <c r="I79" s="65"/>
      <c r="J79" s="65"/>
      <c r="K79" s="65"/>
      <c r="L79" s="65"/>
      <c r="M79" s="65"/>
      <c r="N79" s="65"/>
      <c r="O79" s="65"/>
      <c r="P79" s="8"/>
      <c r="Q79" s="71"/>
      <c r="R79" s="72"/>
      <c r="S79" s="71"/>
      <c r="T79" s="8"/>
      <c r="U79" s="65"/>
      <c r="V79" s="65"/>
      <c r="W79" s="65"/>
      <c r="X79" s="65"/>
      <c r="Y79" s="65"/>
      <c r="Z79" s="65"/>
      <c r="AA79" s="65"/>
      <c r="AB79" s="59"/>
      <c r="AC79" s="59"/>
      <c r="AD79" s="59"/>
      <c r="AE79" s="59"/>
      <c r="AF79" s="59"/>
      <c r="AG79" s="59"/>
      <c r="AH79" s="59"/>
    </row>
    <row r="80" spans="2:34" ht="13.5">
      <c r="B80" s="67"/>
      <c r="C80" s="67"/>
      <c r="D80" s="68"/>
      <c r="E80" s="68"/>
      <c r="F80" s="68"/>
      <c r="G80" s="68"/>
      <c r="H80" s="68"/>
      <c r="I80" s="65"/>
      <c r="J80" s="65"/>
      <c r="K80" s="65"/>
      <c r="L80" s="65"/>
      <c r="M80" s="65"/>
      <c r="N80" s="65"/>
      <c r="O80" s="65"/>
      <c r="P80" s="8"/>
      <c r="Q80" s="71"/>
      <c r="R80" s="72"/>
      <c r="S80" s="71"/>
      <c r="T80" s="8"/>
      <c r="U80" s="65"/>
      <c r="V80" s="65"/>
      <c r="W80" s="65"/>
      <c r="X80" s="65"/>
      <c r="Y80" s="65"/>
      <c r="Z80" s="65"/>
      <c r="AA80" s="65"/>
      <c r="AB80" s="59"/>
      <c r="AC80" s="59"/>
      <c r="AD80" s="59"/>
      <c r="AE80" s="59"/>
      <c r="AF80" s="59"/>
      <c r="AG80" s="59"/>
      <c r="AH80" s="59"/>
    </row>
    <row r="81" spans="2:34" ht="13.5">
      <c r="B81" s="67"/>
      <c r="C81" s="67"/>
      <c r="D81" s="68"/>
      <c r="E81" s="68"/>
      <c r="F81" s="68"/>
      <c r="G81" s="68"/>
      <c r="H81" s="68"/>
      <c r="I81" s="65"/>
      <c r="J81" s="65"/>
      <c r="K81" s="65"/>
      <c r="L81" s="65"/>
      <c r="M81" s="65"/>
      <c r="N81" s="65"/>
      <c r="O81" s="65"/>
      <c r="P81" s="8"/>
      <c r="Q81" s="71"/>
      <c r="R81" s="72"/>
      <c r="S81" s="71"/>
      <c r="T81" s="8"/>
      <c r="U81" s="65"/>
      <c r="V81" s="65"/>
      <c r="W81" s="65"/>
      <c r="X81" s="65"/>
      <c r="Y81" s="65"/>
      <c r="Z81" s="65"/>
      <c r="AA81" s="65"/>
      <c r="AB81" s="59"/>
      <c r="AC81" s="59"/>
      <c r="AD81" s="59"/>
      <c r="AE81" s="59"/>
      <c r="AF81" s="59"/>
      <c r="AG81" s="59"/>
      <c r="AH81" s="59"/>
    </row>
    <row r="82" spans="2:33" ht="13.5">
      <c r="B82" s="7" t="s">
        <v>33</v>
      </c>
      <c r="F82" s="6"/>
      <c r="G82" s="6"/>
      <c r="N82"/>
      <c r="O82" s="6"/>
      <c r="P82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2:43" s="6" customFormat="1" ht="13.5">
      <c r="B83" s="50"/>
      <c r="C83" s="50"/>
      <c r="D83" s="50"/>
      <c r="E83" s="50"/>
      <c r="F83" s="282">
        <f>'リーグ１次'!AF6</f>
        <v>44108</v>
      </c>
      <c r="G83" s="282"/>
      <c r="H83" s="282"/>
      <c r="I83" s="282"/>
      <c r="J83" s="282"/>
      <c r="K83" s="282"/>
      <c r="L83" s="50"/>
      <c r="M83" s="50"/>
      <c r="N83" s="50"/>
      <c r="O83" s="50"/>
      <c r="P83" s="50"/>
      <c r="Q83" s="50"/>
      <c r="R83" s="285">
        <f>'リーグ１次'!AF5</f>
        <v>8</v>
      </c>
      <c r="S83" s="286"/>
      <c r="T83" s="286"/>
      <c r="U83" s="286"/>
      <c r="V83" s="286"/>
      <c r="W83" s="286"/>
      <c r="X83" s="51" t="s">
        <v>46</v>
      </c>
      <c r="Y83" s="50"/>
      <c r="Z83" s="50"/>
      <c r="AA83" s="50"/>
      <c r="AB83" s="276">
        <f>'リーグ１次'!AF7</f>
        <v>0.3958333333333333</v>
      </c>
      <c r="AC83" s="277"/>
      <c r="AD83" s="277"/>
      <c r="AE83" s="277"/>
      <c r="AF83" s="50"/>
      <c r="AG83" s="50"/>
      <c r="AJ83" s="55" t="s">
        <v>81</v>
      </c>
      <c r="AK83" s="56" t="s">
        <v>82</v>
      </c>
      <c r="AL83" s="56" t="s">
        <v>83</v>
      </c>
      <c r="AM83" s="56" t="s">
        <v>84</v>
      </c>
      <c r="AN83" s="56" t="s">
        <v>85</v>
      </c>
      <c r="AO83" s="56" t="s">
        <v>86</v>
      </c>
      <c r="AP83" s="56" t="s">
        <v>87</v>
      </c>
      <c r="AQ83" s="56" t="s">
        <v>22</v>
      </c>
    </row>
    <row r="84" spans="2:42" ht="13.5">
      <c r="B84" s="266" t="s">
        <v>24</v>
      </c>
      <c r="C84" s="267"/>
      <c r="D84" s="267" t="s">
        <v>16</v>
      </c>
      <c r="E84" s="267"/>
      <c r="F84" s="267"/>
      <c r="G84" s="267"/>
      <c r="H84" s="267"/>
      <c r="I84" s="267" t="s">
        <v>17</v>
      </c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 t="s">
        <v>18</v>
      </c>
      <c r="AC84" s="267"/>
      <c r="AD84" s="267"/>
      <c r="AE84" s="267"/>
      <c r="AF84" s="267"/>
      <c r="AG84" s="268"/>
      <c r="AI84" s="6"/>
      <c r="AJ84" s="6"/>
      <c r="AK84" s="6"/>
      <c r="AL84" s="6"/>
      <c r="AM84" s="57"/>
      <c r="AN84" s="57"/>
      <c r="AO84" s="57"/>
      <c r="AP84" s="57"/>
    </row>
    <row r="85" spans="2:43" ht="13.5">
      <c r="B85" s="247">
        <v>1</v>
      </c>
      <c r="C85" s="248"/>
      <c r="D85" s="239">
        <f>AB83</f>
        <v>0.3958333333333333</v>
      </c>
      <c r="E85" s="240"/>
      <c r="F85" s="240"/>
      <c r="G85" s="240"/>
      <c r="H85" s="240"/>
      <c r="I85" s="241" t="str">
        <f>'リーグ１次'!AG9</f>
        <v>太田</v>
      </c>
      <c r="J85" s="241"/>
      <c r="K85" s="241"/>
      <c r="L85" s="241"/>
      <c r="M85" s="241"/>
      <c r="N85" s="241"/>
      <c r="O85" s="242"/>
      <c r="P85" s="8"/>
      <c r="Q85" s="9">
        <v>0</v>
      </c>
      <c r="R85" s="10" t="s">
        <v>25</v>
      </c>
      <c r="S85" s="9">
        <v>0</v>
      </c>
      <c r="T85" s="8"/>
      <c r="U85" s="243">
        <f>'リーグ１次'!AJ9</f>
        <v>0</v>
      </c>
      <c r="V85" s="243"/>
      <c r="W85" s="243"/>
      <c r="X85" s="243"/>
      <c r="Y85" s="243"/>
      <c r="Z85" s="243"/>
      <c r="AA85" s="243"/>
      <c r="AB85" s="244" t="str">
        <f>'リーグ１次'!AI9</f>
        <v>下有知</v>
      </c>
      <c r="AC85" s="245"/>
      <c r="AD85" s="245"/>
      <c r="AE85" s="245"/>
      <c r="AF85" s="245"/>
      <c r="AG85" s="246"/>
      <c r="AI85" s="6" t="str">
        <f>I85</f>
        <v>太田</v>
      </c>
      <c r="AJ85" s="57">
        <v>0</v>
      </c>
      <c r="AK85" s="57">
        <v>0</v>
      </c>
      <c r="AL85" s="57">
        <v>0</v>
      </c>
      <c r="AM85" s="57">
        <f>Q85+Q87</f>
        <v>0</v>
      </c>
      <c r="AN85" s="57">
        <f>S85+S87</f>
        <v>0</v>
      </c>
      <c r="AO85" s="57">
        <f>AM85-AN85</f>
        <v>0</v>
      </c>
      <c r="AP85" s="57">
        <f>AJ85*3+AL85*1</f>
        <v>0</v>
      </c>
      <c r="AQ85" s="58">
        <v>1</v>
      </c>
    </row>
    <row r="86" spans="2:43" ht="13.5">
      <c r="B86" s="247">
        <v>2</v>
      </c>
      <c r="C86" s="248"/>
      <c r="D86" s="249">
        <f>D85+"1:20"</f>
        <v>0.45138888888888884</v>
      </c>
      <c r="E86" s="248"/>
      <c r="F86" s="248"/>
      <c r="G86" s="248"/>
      <c r="H86" s="248"/>
      <c r="I86" s="250" t="str">
        <f>AB85</f>
        <v>下有知</v>
      </c>
      <c r="J86" s="250"/>
      <c r="K86" s="250"/>
      <c r="L86" s="250"/>
      <c r="M86" s="250"/>
      <c r="N86" s="250"/>
      <c r="O86" s="251"/>
      <c r="P86" s="11"/>
      <c r="Q86" s="12">
        <v>0</v>
      </c>
      <c r="R86" s="13" t="s">
        <v>25</v>
      </c>
      <c r="S86" s="12">
        <v>0</v>
      </c>
      <c r="T86" s="11"/>
      <c r="U86" s="252">
        <f>U85</f>
        <v>0</v>
      </c>
      <c r="V86" s="252"/>
      <c r="W86" s="252"/>
      <c r="X86" s="252"/>
      <c r="Y86" s="252"/>
      <c r="Z86" s="252"/>
      <c r="AA86" s="252"/>
      <c r="AB86" s="253" t="str">
        <f>I85</f>
        <v>太田</v>
      </c>
      <c r="AC86" s="254"/>
      <c r="AD86" s="254"/>
      <c r="AE86" s="254"/>
      <c r="AF86" s="254"/>
      <c r="AG86" s="255"/>
      <c r="AI86" s="6" t="str">
        <f>I86</f>
        <v>下有知</v>
      </c>
      <c r="AJ86" s="57">
        <v>0</v>
      </c>
      <c r="AK86" s="57">
        <v>0</v>
      </c>
      <c r="AL86" s="57">
        <v>0</v>
      </c>
      <c r="AM86" s="57">
        <f>Q86+S87</f>
        <v>0</v>
      </c>
      <c r="AN86" s="57">
        <f>S86+Q87</f>
        <v>0</v>
      </c>
      <c r="AO86" s="57">
        <f>AM86-AN86</f>
        <v>0</v>
      </c>
      <c r="AP86" s="57">
        <f>AJ86*3+AL86*1</f>
        <v>0</v>
      </c>
      <c r="AQ86" s="58">
        <v>2</v>
      </c>
    </row>
    <row r="87" spans="2:43" ht="13.5">
      <c r="B87" s="229">
        <v>3</v>
      </c>
      <c r="C87" s="230"/>
      <c r="D87" s="231">
        <f>D86+"１：２０"</f>
        <v>0.5069444444444444</v>
      </c>
      <c r="E87" s="232"/>
      <c r="F87" s="232"/>
      <c r="G87" s="232"/>
      <c r="H87" s="232"/>
      <c r="I87" s="233" t="str">
        <f>I85</f>
        <v>太田</v>
      </c>
      <c r="J87" s="233"/>
      <c r="K87" s="233"/>
      <c r="L87" s="233"/>
      <c r="M87" s="233"/>
      <c r="N87" s="233"/>
      <c r="O87" s="234"/>
      <c r="P87" s="14"/>
      <c r="Q87" s="15">
        <v>0</v>
      </c>
      <c r="R87" s="16" t="s">
        <v>25</v>
      </c>
      <c r="S87" s="15">
        <v>0</v>
      </c>
      <c r="T87" s="14"/>
      <c r="U87" s="235" t="str">
        <f>AB85</f>
        <v>下有知</v>
      </c>
      <c r="V87" s="235"/>
      <c r="W87" s="235"/>
      <c r="X87" s="235"/>
      <c r="Y87" s="235"/>
      <c r="Z87" s="235"/>
      <c r="AA87" s="235"/>
      <c r="AB87" s="236">
        <f>U85</f>
        <v>0</v>
      </c>
      <c r="AC87" s="237"/>
      <c r="AD87" s="237"/>
      <c r="AE87" s="237"/>
      <c r="AF87" s="237"/>
      <c r="AG87" s="238"/>
      <c r="AI87" s="6">
        <f>U85</f>
        <v>0</v>
      </c>
      <c r="AJ87" s="57">
        <v>0</v>
      </c>
      <c r="AK87" s="57">
        <v>0</v>
      </c>
      <c r="AL87" s="57">
        <v>0</v>
      </c>
      <c r="AM87" s="57">
        <f>S85+S86</f>
        <v>0</v>
      </c>
      <c r="AN87" s="57">
        <f>Q85+Q86</f>
        <v>0</v>
      </c>
      <c r="AO87" s="57">
        <f>AM87-AN87</f>
        <v>0</v>
      </c>
      <c r="AP87" s="57">
        <f>AJ87*3+AL87*1</f>
        <v>0</v>
      </c>
      <c r="AQ87" s="58">
        <v>3</v>
      </c>
    </row>
  </sheetData>
  <sheetProtection/>
  <mergeCells count="245">
    <mergeCell ref="B23:C23"/>
    <mergeCell ref="D23:H23"/>
    <mergeCell ref="I23:O23"/>
    <mergeCell ref="U23:AA23"/>
    <mergeCell ref="AB23:AG23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48:C48"/>
    <mergeCell ref="D48:H48"/>
    <mergeCell ref="I48:O48"/>
    <mergeCell ref="U48:AA48"/>
    <mergeCell ref="AB48:AG48"/>
    <mergeCell ref="B47:C47"/>
    <mergeCell ref="B20:C20"/>
    <mergeCell ref="D20:H20"/>
    <mergeCell ref="I20:AA20"/>
    <mergeCell ref="AB20:AG20"/>
    <mergeCell ref="B21:C21"/>
    <mergeCell ref="B46:C46"/>
    <mergeCell ref="D46:H46"/>
    <mergeCell ref="I46:O46"/>
    <mergeCell ref="U46:AA46"/>
    <mergeCell ref="AB46:AG46"/>
    <mergeCell ref="B50:C50"/>
    <mergeCell ref="D50:H50"/>
    <mergeCell ref="I50:O50"/>
    <mergeCell ref="U50:AA50"/>
    <mergeCell ref="AB50:AG50"/>
    <mergeCell ref="B49:C49"/>
    <mergeCell ref="D49:H49"/>
    <mergeCell ref="I49:O49"/>
    <mergeCell ref="U49:AA49"/>
    <mergeCell ref="AB49:AG49"/>
    <mergeCell ref="D47:H47"/>
    <mergeCell ref="I47:O47"/>
    <mergeCell ref="U47:AA47"/>
    <mergeCell ref="AB47:AG47"/>
    <mergeCell ref="B36:C36"/>
    <mergeCell ref="D36:H36"/>
    <mergeCell ref="I36:O36"/>
    <mergeCell ref="U36:AA36"/>
    <mergeCell ref="AB36:AG36"/>
    <mergeCell ref="B45:C45"/>
    <mergeCell ref="AB58:AG58"/>
    <mergeCell ref="D45:H45"/>
    <mergeCell ref="I45:O45"/>
    <mergeCell ref="U45:AA45"/>
    <mergeCell ref="AB45:AG45"/>
    <mergeCell ref="B37:C37"/>
    <mergeCell ref="D37:H37"/>
    <mergeCell ref="I37:O37"/>
    <mergeCell ref="U37:AA37"/>
    <mergeCell ref="AB37:AG37"/>
    <mergeCell ref="AB57:AG57"/>
    <mergeCell ref="B59:C59"/>
    <mergeCell ref="D59:H59"/>
    <mergeCell ref="I59:O59"/>
    <mergeCell ref="U59:AA59"/>
    <mergeCell ref="AB59:AG59"/>
    <mergeCell ref="B58:C58"/>
    <mergeCell ref="D58:H58"/>
    <mergeCell ref="I58:O58"/>
    <mergeCell ref="U58:AA58"/>
    <mergeCell ref="AB56:AG56"/>
    <mergeCell ref="B60:C60"/>
    <mergeCell ref="D60:H60"/>
    <mergeCell ref="I60:O60"/>
    <mergeCell ref="U60:AA60"/>
    <mergeCell ref="AB60:AG60"/>
    <mergeCell ref="B57:C57"/>
    <mergeCell ref="D57:H57"/>
    <mergeCell ref="I57:O57"/>
    <mergeCell ref="U57:AA57"/>
    <mergeCell ref="I44:AA44"/>
    <mergeCell ref="R63:W63"/>
    <mergeCell ref="B55:C55"/>
    <mergeCell ref="D55:H55"/>
    <mergeCell ref="I55:O55"/>
    <mergeCell ref="U55:AA55"/>
    <mergeCell ref="B56:C56"/>
    <mergeCell ref="D56:H56"/>
    <mergeCell ref="I56:O56"/>
    <mergeCell ref="U56:AA56"/>
    <mergeCell ref="B9:C9"/>
    <mergeCell ref="D9:H9"/>
    <mergeCell ref="I9:O9"/>
    <mergeCell ref="U9:AA9"/>
    <mergeCell ref="AB9:AG9"/>
    <mergeCell ref="R83:W83"/>
    <mergeCell ref="F33:K33"/>
    <mergeCell ref="R33:W33"/>
    <mergeCell ref="F43:K43"/>
    <mergeCell ref="R43:W43"/>
    <mergeCell ref="R26:W26"/>
    <mergeCell ref="F83:K83"/>
    <mergeCell ref="AB5:AE5"/>
    <mergeCell ref="F5:K5"/>
    <mergeCell ref="R5:W5"/>
    <mergeCell ref="F12:K12"/>
    <mergeCell ref="R12:W12"/>
    <mergeCell ref="F53:K53"/>
    <mergeCell ref="R53:W53"/>
    <mergeCell ref="D44:H44"/>
    <mergeCell ref="B35:C35"/>
    <mergeCell ref="D35:H35"/>
    <mergeCell ref="I35:O35"/>
    <mergeCell ref="U35:AA35"/>
    <mergeCell ref="F19:K19"/>
    <mergeCell ref="AB83:AE83"/>
    <mergeCell ref="AB53:AE53"/>
    <mergeCell ref="AB54:AG54"/>
    <mergeCell ref="F63:L63"/>
    <mergeCell ref="B44:C44"/>
    <mergeCell ref="I14:O14"/>
    <mergeCell ref="U14:AA14"/>
    <mergeCell ref="AB15:AG15"/>
    <mergeCell ref="D15:H15"/>
    <mergeCell ref="U15:AA15"/>
    <mergeCell ref="B34:C34"/>
    <mergeCell ref="D34:H34"/>
    <mergeCell ref="I34:AA34"/>
    <mergeCell ref="R19:W19"/>
    <mergeCell ref="F26:K26"/>
    <mergeCell ref="B13:C13"/>
    <mergeCell ref="D13:H13"/>
    <mergeCell ref="I13:AA13"/>
    <mergeCell ref="AB13:AG13"/>
    <mergeCell ref="D16:H16"/>
    <mergeCell ref="I16:O16"/>
    <mergeCell ref="U16:AA16"/>
    <mergeCell ref="AB16:AG16"/>
    <mergeCell ref="B14:C14"/>
    <mergeCell ref="D14:H14"/>
    <mergeCell ref="AB7:AG7"/>
    <mergeCell ref="B6:C6"/>
    <mergeCell ref="D6:H6"/>
    <mergeCell ref="I6:AA6"/>
    <mergeCell ref="AB6:AG6"/>
    <mergeCell ref="AB8:AG8"/>
    <mergeCell ref="B7:C7"/>
    <mergeCell ref="D7:H7"/>
    <mergeCell ref="I7:O7"/>
    <mergeCell ref="U7:AA7"/>
    <mergeCell ref="B54:C54"/>
    <mergeCell ref="D54:H54"/>
    <mergeCell ref="I54:AA54"/>
    <mergeCell ref="B8:C8"/>
    <mergeCell ref="D8:H8"/>
    <mergeCell ref="I8:O8"/>
    <mergeCell ref="I15:O15"/>
    <mergeCell ref="U8:AA8"/>
    <mergeCell ref="B16:C16"/>
    <mergeCell ref="B15:C15"/>
    <mergeCell ref="I86:O86"/>
    <mergeCell ref="U86:AA86"/>
    <mergeCell ref="AB86:AG86"/>
    <mergeCell ref="B84:C84"/>
    <mergeCell ref="D84:H84"/>
    <mergeCell ref="AB84:AG84"/>
    <mergeCell ref="I84:AA84"/>
    <mergeCell ref="AB85:AG85"/>
    <mergeCell ref="D86:H86"/>
    <mergeCell ref="AB87:AG87"/>
    <mergeCell ref="AB12:AE12"/>
    <mergeCell ref="AB19:AE19"/>
    <mergeCell ref="AB26:AE26"/>
    <mergeCell ref="AB43:AE43"/>
    <mergeCell ref="AB33:AE33"/>
    <mergeCell ref="AB34:AG34"/>
    <mergeCell ref="AB44:AG44"/>
    <mergeCell ref="AB14:AG14"/>
    <mergeCell ref="AB55:AG55"/>
    <mergeCell ref="AB35:AG35"/>
    <mergeCell ref="B87:C87"/>
    <mergeCell ref="D87:H87"/>
    <mergeCell ref="I87:O87"/>
    <mergeCell ref="U87:AA87"/>
    <mergeCell ref="B85:C85"/>
    <mergeCell ref="D85:H85"/>
    <mergeCell ref="I85:O85"/>
    <mergeCell ref="U85:AA85"/>
    <mergeCell ref="B86:C86"/>
    <mergeCell ref="I64:AA64"/>
    <mergeCell ref="AB64:AG64"/>
    <mergeCell ref="AB63:AE63"/>
    <mergeCell ref="B65:C65"/>
    <mergeCell ref="D65:H65"/>
    <mergeCell ref="I65:O65"/>
    <mergeCell ref="U65:AA65"/>
    <mergeCell ref="AB65:AG65"/>
    <mergeCell ref="B64:C64"/>
    <mergeCell ref="D64:H64"/>
    <mergeCell ref="B66:C66"/>
    <mergeCell ref="D66:H66"/>
    <mergeCell ref="I66:O66"/>
    <mergeCell ref="U66:AA66"/>
    <mergeCell ref="AB66:AG66"/>
    <mergeCell ref="B67:C67"/>
    <mergeCell ref="D67:H67"/>
    <mergeCell ref="I67:O67"/>
    <mergeCell ref="U67:AA67"/>
    <mergeCell ref="AB67:AG67"/>
    <mergeCell ref="B27:C27"/>
    <mergeCell ref="D27:H27"/>
    <mergeCell ref="I27:AA27"/>
    <mergeCell ref="AB27:AG27"/>
    <mergeCell ref="B28:C28"/>
    <mergeCell ref="B68:C68"/>
    <mergeCell ref="D68:H68"/>
    <mergeCell ref="I68:O68"/>
    <mergeCell ref="U68:AA68"/>
    <mergeCell ref="AB68:AG68"/>
    <mergeCell ref="B70:C70"/>
    <mergeCell ref="D70:H70"/>
    <mergeCell ref="I70:O70"/>
    <mergeCell ref="U70:AA70"/>
    <mergeCell ref="AB70:AG70"/>
    <mergeCell ref="B69:C69"/>
    <mergeCell ref="D69:H69"/>
    <mergeCell ref="I69:O69"/>
    <mergeCell ref="U69:AA69"/>
    <mergeCell ref="AB69:AG69"/>
    <mergeCell ref="AB28:AG28"/>
    <mergeCell ref="B29:C29"/>
    <mergeCell ref="D29:H29"/>
    <mergeCell ref="I29:O29"/>
    <mergeCell ref="U29:AA29"/>
    <mergeCell ref="AB29:AG29"/>
    <mergeCell ref="B1:AG1"/>
    <mergeCell ref="AC2:AG2"/>
    <mergeCell ref="B30:C30"/>
    <mergeCell ref="D30:H30"/>
    <mergeCell ref="I30:O30"/>
    <mergeCell ref="U30:AA30"/>
    <mergeCell ref="AB30:AG30"/>
    <mergeCell ref="D28:H28"/>
    <mergeCell ref="I28:O28"/>
    <mergeCell ref="U28:AA28"/>
  </mergeCells>
  <printOptions/>
  <pageMargins left="0.787" right="0.787" top="0.26" bottom="0.4" header="0.16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8" sqref="E8"/>
    </sheetView>
  </sheetViews>
  <sheetFormatPr defaultColWidth="9.00390625" defaultRowHeight="13.5"/>
  <cols>
    <col min="1" max="1" width="18.25390625" style="0" customWidth="1"/>
    <col min="2" max="2" width="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5" s="1" customFormat="1" ht="13.5">
      <c r="A1" s="1" t="s">
        <v>157</v>
      </c>
      <c r="C1" s="1" t="s">
        <v>20</v>
      </c>
      <c r="E1" s="1" t="s">
        <v>15</v>
      </c>
    </row>
    <row r="2" spans="1:6" ht="13.5">
      <c r="A2" s="5" t="s">
        <v>153</v>
      </c>
      <c r="B2" t="str">
        <f aca="true" t="shared" si="0" ref="B2:B9">C2&amp;ASC(F2)</f>
        <v>N011</v>
      </c>
      <c r="C2" s="2" t="s">
        <v>21</v>
      </c>
      <c r="D2" s="3"/>
      <c r="E2" s="53" t="str">
        <f>'予選リーグ対戦表'!AI7</f>
        <v>加茂野</v>
      </c>
      <c r="F2" s="73">
        <v>1</v>
      </c>
    </row>
    <row r="3" spans="1:6" ht="13.5">
      <c r="A3" s="5" t="s">
        <v>37</v>
      </c>
      <c r="B3" t="str">
        <f t="shared" si="0"/>
        <v>N012</v>
      </c>
      <c r="C3" s="4" t="s">
        <v>21</v>
      </c>
      <c r="D3" s="5"/>
      <c r="E3" s="52" t="str">
        <f>'予選リーグ対戦表'!AI55</f>
        <v>瀬尻</v>
      </c>
      <c r="F3" s="74">
        <v>2</v>
      </c>
    </row>
    <row r="4" spans="1:6" ht="13.5">
      <c r="A4" s="5" t="s">
        <v>19</v>
      </c>
      <c r="B4" t="str">
        <f t="shared" si="0"/>
        <v>N013</v>
      </c>
      <c r="C4" s="4" t="s">
        <v>21</v>
      </c>
      <c r="D4" s="5"/>
      <c r="E4" s="52" t="str">
        <f>'予選リーグ対戦表'!AI21</f>
        <v>中部</v>
      </c>
      <c r="F4" s="74">
        <v>3</v>
      </c>
    </row>
    <row r="5" spans="1:8" ht="17.25">
      <c r="A5" s="52" t="s">
        <v>36</v>
      </c>
      <c r="B5" t="str">
        <f t="shared" si="0"/>
        <v>N014</v>
      </c>
      <c r="C5" s="4" t="s">
        <v>21</v>
      </c>
      <c r="D5" s="5"/>
      <c r="E5" s="52" t="str">
        <f>'予選リーグ対戦表'!AI45</f>
        <v>武儀</v>
      </c>
      <c r="F5" s="74">
        <v>4</v>
      </c>
      <c r="H5" s="75" t="s">
        <v>130</v>
      </c>
    </row>
    <row r="6" spans="1:6" ht="13.5">
      <c r="A6" s="5" t="s">
        <v>154</v>
      </c>
      <c r="B6" t="str">
        <f t="shared" si="0"/>
        <v>N015</v>
      </c>
      <c r="C6" s="4" t="s">
        <v>148</v>
      </c>
      <c r="D6" s="5"/>
      <c r="E6" s="52" t="str">
        <f>'予選リーグ対戦表'!AI14</f>
        <v>武芸川</v>
      </c>
      <c r="F6" s="74">
        <v>5</v>
      </c>
    </row>
    <row r="7" spans="1:6" ht="13.5">
      <c r="A7" s="52" t="s">
        <v>34</v>
      </c>
      <c r="B7" t="str">
        <f t="shared" si="0"/>
        <v>N016</v>
      </c>
      <c r="C7" s="4" t="s">
        <v>148</v>
      </c>
      <c r="D7" s="5"/>
      <c r="E7" s="52" t="str">
        <f>'予選リーグ対戦表'!AI35</f>
        <v>西可児</v>
      </c>
      <c r="F7" s="74">
        <v>6</v>
      </c>
    </row>
    <row r="8" spans="1:6" ht="13.5">
      <c r="A8" s="5" t="s">
        <v>155</v>
      </c>
      <c r="B8" t="str">
        <f t="shared" si="0"/>
        <v>N017</v>
      </c>
      <c r="C8" s="4" t="s">
        <v>148</v>
      </c>
      <c r="D8" s="5"/>
      <c r="E8" s="52" t="str">
        <f>'予選リーグ対戦表'!AI28</f>
        <v>安桜</v>
      </c>
      <c r="F8" s="74">
        <v>7</v>
      </c>
    </row>
    <row r="9" spans="1:6" ht="13.5">
      <c r="A9" s="52" t="s">
        <v>35</v>
      </c>
      <c r="B9" t="str">
        <f t="shared" si="0"/>
        <v>N018</v>
      </c>
      <c r="C9" s="4" t="s">
        <v>148</v>
      </c>
      <c r="D9" s="5"/>
      <c r="E9" s="52" t="str">
        <f>'予選リーグ対戦表'!AI65</f>
        <v>関さくら</v>
      </c>
      <c r="F9" s="74">
        <v>8</v>
      </c>
    </row>
    <row r="10" spans="1:6" ht="13.5">
      <c r="A10" s="5"/>
      <c r="B10" s="5"/>
      <c r="C10" s="3"/>
      <c r="D10" s="3"/>
      <c r="E10" s="53"/>
      <c r="F10" s="53"/>
    </row>
    <row r="11" spans="1:6" ht="13.5">
      <c r="A11" s="5"/>
      <c r="B11" s="5"/>
      <c r="C11" s="5"/>
      <c r="D11" s="5"/>
      <c r="E11" s="52"/>
      <c r="F11" s="52"/>
    </row>
    <row r="12" spans="1:6" ht="13.5">
      <c r="A12" s="5"/>
      <c r="B12" s="5"/>
      <c r="C12" s="5"/>
      <c r="D12" s="5"/>
      <c r="E12" s="52"/>
      <c r="F12" s="52"/>
    </row>
    <row r="13" spans="1:6" ht="13.5">
      <c r="A13" s="5"/>
      <c r="B13" s="5"/>
      <c r="C13" s="5"/>
      <c r="D13" s="5"/>
      <c r="E13" s="52"/>
      <c r="F13" s="52"/>
    </row>
    <row r="14" spans="1:6" ht="13.5">
      <c r="A14" s="5"/>
      <c r="B14" s="5"/>
      <c r="C14" s="5"/>
      <c r="D14" s="5"/>
      <c r="E14" s="52"/>
      <c r="F14" s="52"/>
    </row>
    <row r="15" spans="1:6" ht="13.5">
      <c r="A15" s="5"/>
      <c r="B15" s="5"/>
      <c r="C15" s="5"/>
      <c r="D15" s="5"/>
      <c r="E15" s="52"/>
      <c r="F15" s="52"/>
    </row>
    <row r="16" spans="1:6" ht="13.5">
      <c r="A16" s="5"/>
      <c r="B16" s="5"/>
      <c r="C16" s="5"/>
      <c r="D16" s="5"/>
      <c r="E16" s="52"/>
      <c r="F16" s="52"/>
    </row>
    <row r="17" spans="1:6" ht="13.5">
      <c r="A17" s="5"/>
      <c r="B17" s="5"/>
      <c r="C17" s="5"/>
      <c r="D17" s="5"/>
      <c r="E17" s="52"/>
      <c r="F17" s="52"/>
    </row>
    <row r="18" spans="1:6" ht="13.5">
      <c r="A18" s="5"/>
      <c r="B18" s="5"/>
      <c r="C18" s="5"/>
      <c r="D18" s="5"/>
      <c r="E18" s="52"/>
      <c r="F18" s="52"/>
    </row>
    <row r="19" spans="1:6" ht="13.5">
      <c r="A19" s="5"/>
      <c r="B19" s="5"/>
      <c r="C19" s="5"/>
      <c r="D19" s="5"/>
      <c r="E19" s="52"/>
      <c r="F19" s="52"/>
    </row>
    <row r="20" spans="1:6" ht="13.5">
      <c r="A20" s="5"/>
      <c r="B20" s="5"/>
      <c r="C20" s="5"/>
      <c r="D20" s="5"/>
      <c r="E20" s="52"/>
      <c r="F20" s="52"/>
    </row>
    <row r="21" spans="1:6" ht="13.5">
      <c r="A21" s="5"/>
      <c r="B21" s="5"/>
      <c r="C21" s="5"/>
      <c r="D21" s="5"/>
      <c r="E21" s="52"/>
      <c r="F21" s="52"/>
    </row>
    <row r="22" spans="1:6" ht="13.5">
      <c r="A22" s="5"/>
      <c r="B22" s="5"/>
      <c r="C22" s="5"/>
      <c r="D22" s="5"/>
      <c r="E22" s="52"/>
      <c r="F22" s="52"/>
    </row>
    <row r="23" spans="1:6" ht="13.5">
      <c r="A23" s="5"/>
      <c r="B23" s="5"/>
      <c r="C23" s="5"/>
      <c r="D23" s="5"/>
      <c r="E23" s="52"/>
      <c r="F23" s="52"/>
    </row>
    <row r="24" spans="1:6" ht="13.5">
      <c r="A24" s="5"/>
      <c r="B24" s="5"/>
      <c r="C24" s="5"/>
      <c r="D24" s="5"/>
      <c r="E24" s="52"/>
      <c r="F24" s="52"/>
    </row>
    <row r="25" spans="1:6" ht="13.5">
      <c r="A25" s="5"/>
      <c r="B25" s="5"/>
      <c r="C25" s="5"/>
      <c r="D25" s="5"/>
      <c r="E25" s="52"/>
      <c r="F25" s="52"/>
    </row>
    <row r="26" spans="1:6" ht="13.5">
      <c r="A26" s="5"/>
      <c r="B26" s="5"/>
      <c r="C26" s="5"/>
      <c r="D26" s="5"/>
      <c r="E26" s="52"/>
      <c r="F26" s="52"/>
    </row>
    <row r="27" spans="1:6" ht="13.5">
      <c r="A27" s="5"/>
      <c r="B27" s="5"/>
      <c r="C27" s="5"/>
      <c r="D27" s="5"/>
      <c r="E27" s="52"/>
      <c r="F27" s="52"/>
    </row>
    <row r="28" spans="1:6" ht="13.5">
      <c r="A28" s="5"/>
      <c r="B28" s="5"/>
      <c r="C28" s="5"/>
      <c r="D28" s="5"/>
      <c r="E28" s="52"/>
      <c r="F28" s="52"/>
    </row>
    <row r="29" spans="1:6" ht="13.5">
      <c r="A29" s="5"/>
      <c r="B29" s="5"/>
      <c r="C29" s="5"/>
      <c r="D29" s="5"/>
      <c r="E29" s="52"/>
      <c r="F29" s="5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5"/>
  <sheetViews>
    <sheetView tabSelected="1" zoomScale="90" zoomScaleNormal="90" zoomScalePageLayoutView="0" workbookViewId="0" topLeftCell="A1">
      <selection activeCell="B29" sqref="B29:F29"/>
    </sheetView>
  </sheetViews>
  <sheetFormatPr defaultColWidth="2.50390625" defaultRowHeight="13.5"/>
  <cols>
    <col min="1" max="16384" width="2.50390625" style="18" customWidth="1"/>
  </cols>
  <sheetData>
    <row r="1" spans="3:53" ht="14.25" customHeight="1">
      <c r="C1" s="344" t="s">
        <v>218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8">
        <v>44136</v>
      </c>
      <c r="AT1" s="348"/>
      <c r="AU1" s="348"/>
      <c r="AV1" s="348"/>
      <c r="AW1" s="348"/>
      <c r="AX1" s="348"/>
      <c r="AY1" s="348"/>
      <c r="AZ1" s="348"/>
      <c r="BA1" s="348"/>
    </row>
    <row r="2" spans="3:53" ht="13.5" customHeight="1"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344"/>
      <c r="AS2" s="76"/>
      <c r="AT2" s="349" t="s">
        <v>221</v>
      </c>
      <c r="AU2" s="349"/>
      <c r="AV2" s="349"/>
      <c r="AW2" s="349"/>
      <c r="AX2" s="349"/>
      <c r="AY2" s="349"/>
      <c r="AZ2" s="349"/>
      <c r="BA2" s="349"/>
    </row>
    <row r="3" s="76" customFormat="1" ht="14.25"/>
    <row r="4" spans="27:28" s="76" customFormat="1" ht="14.25">
      <c r="AA4" s="350" t="s">
        <v>188</v>
      </c>
      <c r="AB4" s="350"/>
    </row>
    <row r="5" spans="27:28" s="76" customFormat="1" ht="14.25">
      <c r="AA5" s="351"/>
      <c r="AB5" s="351"/>
    </row>
    <row r="6" spans="11:42" s="76" customFormat="1" ht="14.25">
      <c r="K6" s="77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9"/>
    </row>
    <row r="7" spans="11:42" s="76" customFormat="1" ht="14.25">
      <c r="K7" s="80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350" t="s">
        <v>187</v>
      </c>
      <c r="AB7" s="350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2"/>
    </row>
    <row r="8" spans="11:42" s="76" customFormat="1" ht="14.25">
      <c r="K8" s="80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351"/>
      <c r="AB8" s="35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2"/>
    </row>
    <row r="9" spans="11:42" s="76" customFormat="1" ht="14.25">
      <c r="K9" s="80"/>
      <c r="L9" s="81"/>
      <c r="M9" s="81"/>
      <c r="N9" s="81"/>
      <c r="O9" s="81"/>
      <c r="P9" s="81"/>
      <c r="Q9" s="81"/>
      <c r="R9" s="77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9"/>
      <c r="AL9" s="81"/>
      <c r="AM9" s="81"/>
      <c r="AN9" s="81"/>
      <c r="AO9" s="81"/>
      <c r="AP9" s="82"/>
    </row>
    <row r="10" spans="11:42" s="76" customFormat="1" ht="14.25">
      <c r="K10" s="80"/>
      <c r="L10" s="81"/>
      <c r="M10" s="81"/>
      <c r="N10" s="81"/>
      <c r="O10" s="81"/>
      <c r="P10" s="81"/>
      <c r="Q10" s="81"/>
      <c r="R10" s="80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2"/>
      <c r="AL10" s="81"/>
      <c r="AM10" s="81"/>
      <c r="AN10" s="81"/>
      <c r="AO10" s="81"/>
      <c r="AP10" s="82"/>
    </row>
    <row r="11" spans="6:48" s="76" customFormat="1" ht="18.75">
      <c r="F11" s="77"/>
      <c r="G11" s="78"/>
      <c r="H11" s="78"/>
      <c r="I11" s="78"/>
      <c r="J11" s="336" t="s">
        <v>133</v>
      </c>
      <c r="K11" s="336"/>
      <c r="L11" s="83"/>
      <c r="M11" s="78"/>
      <c r="N11" s="78"/>
      <c r="O11" s="78"/>
      <c r="P11" s="78"/>
      <c r="Q11" s="78"/>
      <c r="R11" s="79"/>
      <c r="AK11" s="77"/>
      <c r="AL11" s="78"/>
      <c r="AM11" s="78"/>
      <c r="AN11" s="78"/>
      <c r="AO11" s="78"/>
      <c r="AP11" s="336" t="s">
        <v>134</v>
      </c>
      <c r="AQ11" s="336"/>
      <c r="AR11" s="78"/>
      <c r="AS11" s="78"/>
      <c r="AT11" s="78"/>
      <c r="AU11" s="78"/>
      <c r="AV11" s="79"/>
    </row>
    <row r="12" spans="6:48" s="76" customFormat="1" ht="18.75">
      <c r="F12" s="80"/>
      <c r="G12" s="81"/>
      <c r="H12" s="81"/>
      <c r="I12" s="81"/>
      <c r="J12" s="337"/>
      <c r="K12" s="337"/>
      <c r="L12" s="84"/>
      <c r="M12" s="81"/>
      <c r="N12" s="81"/>
      <c r="O12" s="81"/>
      <c r="P12" s="81"/>
      <c r="Q12" s="81"/>
      <c r="R12" s="82"/>
      <c r="AK12" s="80"/>
      <c r="AL12" s="81"/>
      <c r="AM12" s="81"/>
      <c r="AN12" s="81"/>
      <c r="AO12" s="81"/>
      <c r="AP12" s="337"/>
      <c r="AQ12" s="337"/>
      <c r="AR12" s="81"/>
      <c r="AS12" s="81"/>
      <c r="AT12" s="81"/>
      <c r="AU12" s="81"/>
      <c r="AV12" s="82"/>
    </row>
    <row r="13" spans="3:51" s="76" customFormat="1" ht="14.25">
      <c r="C13" s="77"/>
      <c r="D13" s="78"/>
      <c r="E13" s="336" t="s">
        <v>135</v>
      </c>
      <c r="F13" s="336"/>
      <c r="G13" s="78"/>
      <c r="H13" s="79"/>
      <c r="P13" s="77"/>
      <c r="Q13" s="78"/>
      <c r="R13" s="336" t="s">
        <v>136</v>
      </c>
      <c r="S13" s="336"/>
      <c r="T13" s="78"/>
      <c r="U13" s="79"/>
      <c r="AH13" s="77"/>
      <c r="AI13" s="78"/>
      <c r="AJ13" s="336" t="s">
        <v>137</v>
      </c>
      <c r="AK13" s="336"/>
      <c r="AL13" s="78"/>
      <c r="AM13" s="79"/>
      <c r="AT13" s="77"/>
      <c r="AU13" s="78"/>
      <c r="AV13" s="336" t="s">
        <v>138</v>
      </c>
      <c r="AW13" s="336"/>
      <c r="AX13" s="78"/>
      <c r="AY13" s="79"/>
    </row>
    <row r="14" spans="3:51" s="76" customFormat="1" ht="14.25">
      <c r="C14" s="80"/>
      <c r="D14" s="81"/>
      <c r="E14" s="337"/>
      <c r="F14" s="337"/>
      <c r="G14" s="81"/>
      <c r="H14" s="82"/>
      <c r="P14" s="80"/>
      <c r="Q14" s="81"/>
      <c r="R14" s="337"/>
      <c r="S14" s="337"/>
      <c r="T14" s="81"/>
      <c r="U14" s="82"/>
      <c r="AH14" s="80"/>
      <c r="AI14" s="81"/>
      <c r="AJ14" s="337"/>
      <c r="AK14" s="337"/>
      <c r="AL14" s="81"/>
      <c r="AM14" s="82"/>
      <c r="AT14" s="80"/>
      <c r="AU14" s="81"/>
      <c r="AV14" s="337"/>
      <c r="AW14" s="337"/>
      <c r="AX14" s="81"/>
      <c r="AY14" s="82"/>
    </row>
    <row r="15" spans="2:52" s="76" customFormat="1" ht="18.75">
      <c r="B15" s="335" t="s">
        <v>185</v>
      </c>
      <c r="C15" s="335"/>
      <c r="D15" s="81"/>
      <c r="E15" s="84"/>
      <c r="F15" s="84"/>
      <c r="G15" s="81"/>
      <c r="H15" s="335" t="s">
        <v>182</v>
      </c>
      <c r="I15" s="335"/>
      <c r="O15" s="335" t="s">
        <v>70</v>
      </c>
      <c r="P15" s="335"/>
      <c r="Q15" s="81"/>
      <c r="R15" s="84"/>
      <c r="S15" s="84"/>
      <c r="T15" s="81"/>
      <c r="U15" s="335" t="s">
        <v>36</v>
      </c>
      <c r="V15" s="335"/>
      <c r="AG15" s="335" t="s">
        <v>69</v>
      </c>
      <c r="AH15" s="335"/>
      <c r="AI15" s="81"/>
      <c r="AJ15" s="84"/>
      <c r="AK15" s="84"/>
      <c r="AL15" s="81"/>
      <c r="AM15" s="335" t="s">
        <v>34</v>
      </c>
      <c r="AN15" s="335"/>
      <c r="AS15" s="335" t="s">
        <v>183</v>
      </c>
      <c r="AT15" s="335"/>
      <c r="AU15" s="81"/>
      <c r="AV15" s="84"/>
      <c r="AW15" s="84"/>
      <c r="AX15" s="81"/>
      <c r="AY15" s="335" t="s">
        <v>184</v>
      </c>
      <c r="AZ15" s="335"/>
    </row>
    <row r="16" spans="2:52" s="76" customFormat="1" ht="14.25" customHeight="1">
      <c r="B16" s="303" t="str">
        <f>'決勝組合せ'!E2</f>
        <v>加茂野</v>
      </c>
      <c r="C16" s="304"/>
      <c r="H16" s="303" t="str">
        <f>'決勝組合せ'!E3</f>
        <v>瀬尻</v>
      </c>
      <c r="I16" s="304"/>
      <c r="O16" s="303" t="str">
        <f>'決勝組合せ'!E4</f>
        <v>中部</v>
      </c>
      <c r="P16" s="304"/>
      <c r="U16" s="303" t="str">
        <f>'決勝組合せ'!E5</f>
        <v>武儀</v>
      </c>
      <c r="V16" s="304"/>
      <c r="X16" s="85"/>
      <c r="AG16" s="303" t="str">
        <f>'決勝組合せ'!E6</f>
        <v>武芸川</v>
      </c>
      <c r="AH16" s="304"/>
      <c r="AM16" s="303" t="str">
        <f>'決勝組合せ'!E7</f>
        <v>西可児</v>
      </c>
      <c r="AN16" s="304"/>
      <c r="AS16" s="303" t="str">
        <f>'決勝組合せ'!E8</f>
        <v>安桜</v>
      </c>
      <c r="AT16" s="304"/>
      <c r="AY16" s="303" t="str">
        <f>'決勝組合せ'!E9</f>
        <v>関さくら</v>
      </c>
      <c r="AZ16" s="304"/>
    </row>
    <row r="17" spans="2:52" s="76" customFormat="1" ht="14.25" customHeight="1">
      <c r="B17" s="305"/>
      <c r="C17" s="306"/>
      <c r="H17" s="305"/>
      <c r="I17" s="306"/>
      <c r="O17" s="305"/>
      <c r="P17" s="306"/>
      <c r="U17" s="305"/>
      <c r="V17" s="306"/>
      <c r="AG17" s="305"/>
      <c r="AH17" s="306"/>
      <c r="AM17" s="305"/>
      <c r="AN17" s="306"/>
      <c r="AS17" s="305"/>
      <c r="AT17" s="306"/>
      <c r="AY17" s="305"/>
      <c r="AZ17" s="306"/>
    </row>
    <row r="18" spans="2:52" s="76" customFormat="1" ht="14.25" customHeight="1">
      <c r="B18" s="305"/>
      <c r="C18" s="306"/>
      <c r="H18" s="305"/>
      <c r="I18" s="306"/>
      <c r="O18" s="305"/>
      <c r="P18" s="306"/>
      <c r="U18" s="305"/>
      <c r="V18" s="306"/>
      <c r="AG18" s="305"/>
      <c r="AH18" s="306"/>
      <c r="AM18" s="305"/>
      <c r="AN18" s="306"/>
      <c r="AS18" s="305"/>
      <c r="AT18" s="306"/>
      <c r="AY18" s="305"/>
      <c r="AZ18" s="306"/>
    </row>
    <row r="19" spans="2:52" s="76" customFormat="1" ht="14.25" customHeight="1">
      <c r="B19" s="305"/>
      <c r="C19" s="306"/>
      <c r="H19" s="305"/>
      <c r="I19" s="306"/>
      <c r="O19" s="305"/>
      <c r="P19" s="306"/>
      <c r="U19" s="305"/>
      <c r="V19" s="306"/>
      <c r="AG19" s="305"/>
      <c r="AH19" s="306"/>
      <c r="AM19" s="305"/>
      <c r="AN19" s="306"/>
      <c r="AS19" s="305"/>
      <c r="AT19" s="306"/>
      <c r="AY19" s="305"/>
      <c r="AZ19" s="306"/>
    </row>
    <row r="20" spans="2:52" s="76" customFormat="1" ht="14.25" customHeight="1">
      <c r="B20" s="307"/>
      <c r="C20" s="308"/>
      <c r="E20" s="130"/>
      <c r="F20" s="130"/>
      <c r="H20" s="307"/>
      <c r="I20" s="308"/>
      <c r="K20" s="301" t="s">
        <v>132</v>
      </c>
      <c r="L20" s="301"/>
      <c r="O20" s="307"/>
      <c r="P20" s="308"/>
      <c r="R20" s="130"/>
      <c r="S20" s="130"/>
      <c r="T20" s="86"/>
      <c r="U20" s="307"/>
      <c r="V20" s="308"/>
      <c r="AG20" s="307"/>
      <c r="AH20" s="308"/>
      <c r="AJ20" s="130"/>
      <c r="AK20" s="130"/>
      <c r="AM20" s="307"/>
      <c r="AN20" s="308"/>
      <c r="AP20" s="301" t="s">
        <v>131</v>
      </c>
      <c r="AQ20" s="301"/>
      <c r="AS20" s="307"/>
      <c r="AT20" s="308"/>
      <c r="AV20" s="130"/>
      <c r="AW20" s="130"/>
      <c r="AY20" s="307"/>
      <c r="AZ20" s="308"/>
    </row>
    <row r="21" spans="2:53" s="76" customFormat="1" ht="14.25" customHeight="1">
      <c r="B21" s="109"/>
      <c r="C21" s="135"/>
      <c r="D21" s="81"/>
      <c r="E21" s="134"/>
      <c r="F21" s="132"/>
      <c r="G21" s="110"/>
      <c r="H21" s="108"/>
      <c r="I21" s="133"/>
      <c r="J21" s="110"/>
      <c r="K21" s="302"/>
      <c r="L21" s="302"/>
      <c r="M21" s="110"/>
      <c r="N21" s="110"/>
      <c r="O21" s="108"/>
      <c r="P21" s="133"/>
      <c r="Q21" s="110"/>
      <c r="R21" s="131"/>
      <c r="S21" s="136"/>
      <c r="T21" s="81"/>
      <c r="U21" s="109"/>
      <c r="V21" s="135"/>
      <c r="W21" s="81"/>
      <c r="AF21" s="81"/>
      <c r="AG21" s="109"/>
      <c r="AH21" s="135"/>
      <c r="AI21" s="81"/>
      <c r="AJ21" s="134"/>
      <c r="AK21" s="132"/>
      <c r="AL21" s="110"/>
      <c r="AM21" s="108"/>
      <c r="AN21" s="133"/>
      <c r="AO21" s="110"/>
      <c r="AP21" s="302"/>
      <c r="AQ21" s="302"/>
      <c r="AR21" s="110"/>
      <c r="AS21" s="108"/>
      <c r="AT21" s="133"/>
      <c r="AU21" s="110"/>
      <c r="AV21" s="131"/>
      <c r="AW21" s="136"/>
      <c r="AX21" s="81"/>
      <c r="AY21" s="135"/>
      <c r="AZ21" s="135"/>
      <c r="BA21" s="81"/>
    </row>
    <row r="22" spans="2:52" s="76" customFormat="1" ht="14.25">
      <c r="B22" s="81"/>
      <c r="C22" s="81"/>
      <c r="D22" s="81"/>
      <c r="E22" s="81"/>
      <c r="H22" s="81"/>
      <c r="I22" s="81"/>
      <c r="P22" s="81"/>
      <c r="Q22" s="81"/>
      <c r="S22" s="81"/>
      <c r="T22" s="81"/>
      <c r="U22" s="81"/>
      <c r="V22" s="81"/>
      <c r="AG22" s="81"/>
      <c r="AH22" s="81"/>
      <c r="AI22" s="81"/>
      <c r="AJ22" s="81"/>
      <c r="AS22" s="81"/>
      <c r="AT22" s="81"/>
      <c r="AW22" s="81"/>
      <c r="AX22" s="81"/>
      <c r="AY22" s="81"/>
      <c r="AZ22" s="81"/>
    </row>
    <row r="23" s="76" customFormat="1" ht="33.75" customHeight="1"/>
    <row r="24" spans="2:53" s="76" customFormat="1" ht="33.75" customHeight="1">
      <c r="B24" s="338" t="s">
        <v>16</v>
      </c>
      <c r="C24" s="339"/>
      <c r="D24" s="339"/>
      <c r="E24" s="339"/>
      <c r="F24" s="339"/>
      <c r="G24" s="340" t="s">
        <v>17</v>
      </c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38" t="s">
        <v>18</v>
      </c>
      <c r="AA24" s="339"/>
      <c r="AB24" s="339"/>
      <c r="AC24" s="339"/>
      <c r="AD24" s="342"/>
      <c r="AE24" s="340" t="s">
        <v>17</v>
      </c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0" t="s">
        <v>18</v>
      </c>
      <c r="AX24" s="341"/>
      <c r="AY24" s="341"/>
      <c r="AZ24" s="341"/>
      <c r="BA24" s="343"/>
    </row>
    <row r="25" spans="2:53" s="76" customFormat="1" ht="33.75" customHeight="1">
      <c r="B25" s="330">
        <v>0.4166666666666667</v>
      </c>
      <c r="C25" s="331"/>
      <c r="D25" s="331"/>
      <c r="E25" s="331"/>
      <c r="F25" s="332"/>
      <c r="G25" s="87" t="s">
        <v>139</v>
      </c>
      <c r="H25" s="333" t="str">
        <f>B16</f>
        <v>加茂野</v>
      </c>
      <c r="I25" s="334"/>
      <c r="J25" s="334"/>
      <c r="K25" s="334"/>
      <c r="L25" s="334"/>
      <c r="M25" s="334"/>
      <c r="N25" s="89"/>
      <c r="O25" s="327"/>
      <c r="P25" s="327"/>
      <c r="Q25" s="90" t="s">
        <v>140</v>
      </c>
      <c r="R25" s="327"/>
      <c r="S25" s="327"/>
      <c r="T25" s="89"/>
      <c r="U25" s="328" t="str">
        <f>H16</f>
        <v>瀬尻</v>
      </c>
      <c r="V25" s="328"/>
      <c r="W25" s="328"/>
      <c r="X25" s="328"/>
      <c r="Y25" s="328"/>
      <c r="Z25" s="309" t="s">
        <v>137</v>
      </c>
      <c r="AA25" s="310"/>
      <c r="AB25" s="310"/>
      <c r="AC25" s="310"/>
      <c r="AD25" s="311"/>
      <c r="AE25" s="140" t="s">
        <v>141</v>
      </c>
      <c r="AF25" s="334" t="str">
        <f>O16</f>
        <v>中部</v>
      </c>
      <c r="AG25" s="334"/>
      <c r="AH25" s="334"/>
      <c r="AI25" s="334"/>
      <c r="AJ25" s="334"/>
      <c r="AK25" s="89"/>
      <c r="AL25" s="327"/>
      <c r="AM25" s="327"/>
      <c r="AN25" s="90" t="s">
        <v>140</v>
      </c>
      <c r="AO25" s="327"/>
      <c r="AP25" s="327"/>
      <c r="AQ25" s="129"/>
      <c r="AR25" s="328" t="str">
        <f>U16</f>
        <v>武儀</v>
      </c>
      <c r="AS25" s="328"/>
      <c r="AT25" s="328"/>
      <c r="AU25" s="328"/>
      <c r="AV25" s="328"/>
      <c r="AW25" s="309" t="s">
        <v>181</v>
      </c>
      <c r="AX25" s="310"/>
      <c r="AY25" s="310"/>
      <c r="AZ25" s="310"/>
      <c r="BA25" s="311"/>
    </row>
    <row r="26" spans="1:53" s="76" customFormat="1" ht="33.75" customHeight="1">
      <c r="A26" s="82"/>
      <c r="B26" s="323">
        <f>B25+"０：55"</f>
        <v>0.4548611111111111</v>
      </c>
      <c r="C26" s="324"/>
      <c r="D26" s="324"/>
      <c r="E26" s="324"/>
      <c r="F26" s="325"/>
      <c r="G26" s="91" t="s">
        <v>137</v>
      </c>
      <c r="H26" s="329" t="str">
        <f>AG16</f>
        <v>武芸川</v>
      </c>
      <c r="I26" s="326"/>
      <c r="J26" s="326"/>
      <c r="K26" s="326"/>
      <c r="L26" s="326"/>
      <c r="M26" s="326"/>
      <c r="N26" s="88"/>
      <c r="O26" s="319"/>
      <c r="P26" s="319"/>
      <c r="Q26" s="92" t="s">
        <v>140</v>
      </c>
      <c r="R26" s="319"/>
      <c r="S26" s="319"/>
      <c r="T26" s="88"/>
      <c r="U26" s="326" t="str">
        <f>AM16</f>
        <v>西可児</v>
      </c>
      <c r="V26" s="326"/>
      <c r="W26" s="326"/>
      <c r="X26" s="326"/>
      <c r="Y26" s="326"/>
      <c r="Z26" s="315" t="s">
        <v>135</v>
      </c>
      <c r="AA26" s="316"/>
      <c r="AB26" s="316"/>
      <c r="AC26" s="316"/>
      <c r="AD26" s="317"/>
      <c r="AE26" s="91" t="s">
        <v>142</v>
      </c>
      <c r="AF26" s="329" t="str">
        <f>AS16</f>
        <v>安桜</v>
      </c>
      <c r="AG26" s="326"/>
      <c r="AH26" s="326"/>
      <c r="AI26" s="326"/>
      <c r="AJ26" s="326"/>
      <c r="AK26" s="88"/>
      <c r="AL26" s="319"/>
      <c r="AM26" s="319"/>
      <c r="AN26" s="92" t="s">
        <v>140</v>
      </c>
      <c r="AO26" s="319"/>
      <c r="AP26" s="319"/>
      <c r="AQ26" s="88"/>
      <c r="AR26" s="326" t="str">
        <f>AY16</f>
        <v>関さくら</v>
      </c>
      <c r="AS26" s="326"/>
      <c r="AT26" s="326"/>
      <c r="AU26" s="326"/>
      <c r="AV26" s="326"/>
      <c r="AW26" s="315" t="s">
        <v>136</v>
      </c>
      <c r="AX26" s="316"/>
      <c r="AY26" s="316"/>
      <c r="AZ26" s="316"/>
      <c r="BA26" s="317"/>
    </row>
    <row r="27" spans="2:53" s="76" customFormat="1" ht="33.75" customHeight="1">
      <c r="B27" s="323">
        <f>B26+"０：75"</f>
        <v>0.5069444444444444</v>
      </c>
      <c r="C27" s="324"/>
      <c r="D27" s="324"/>
      <c r="E27" s="324"/>
      <c r="F27" s="325"/>
      <c r="G27" s="87" t="s">
        <v>143</v>
      </c>
      <c r="H27" s="318" t="s">
        <v>200</v>
      </c>
      <c r="I27" s="319"/>
      <c r="J27" s="319"/>
      <c r="K27" s="319"/>
      <c r="L27" s="319"/>
      <c r="M27" s="319"/>
      <c r="N27" s="88"/>
      <c r="O27" s="319"/>
      <c r="P27" s="319"/>
      <c r="Q27" s="90" t="s">
        <v>140</v>
      </c>
      <c r="R27" s="319"/>
      <c r="S27" s="319"/>
      <c r="T27" s="88"/>
      <c r="U27" s="319" t="s">
        <v>201</v>
      </c>
      <c r="V27" s="319"/>
      <c r="W27" s="319"/>
      <c r="X27" s="319"/>
      <c r="Y27" s="319"/>
      <c r="Z27" s="315" t="s">
        <v>191</v>
      </c>
      <c r="AA27" s="316"/>
      <c r="AB27" s="316"/>
      <c r="AC27" s="316"/>
      <c r="AD27" s="317"/>
      <c r="AE27" s="87" t="s">
        <v>144</v>
      </c>
      <c r="AF27" s="318" t="s">
        <v>202</v>
      </c>
      <c r="AG27" s="319"/>
      <c r="AH27" s="319"/>
      <c r="AI27" s="319"/>
      <c r="AJ27" s="319"/>
      <c r="AK27" s="88"/>
      <c r="AL27" s="319"/>
      <c r="AM27" s="319"/>
      <c r="AN27" s="90" t="s">
        <v>140</v>
      </c>
      <c r="AO27" s="319"/>
      <c r="AP27" s="319"/>
      <c r="AQ27" s="88"/>
      <c r="AR27" s="319" t="s">
        <v>203</v>
      </c>
      <c r="AS27" s="319"/>
      <c r="AT27" s="319"/>
      <c r="AU27" s="319"/>
      <c r="AV27" s="319"/>
      <c r="AW27" s="315" t="s">
        <v>192</v>
      </c>
      <c r="AX27" s="316"/>
      <c r="AY27" s="316"/>
      <c r="AZ27" s="316"/>
      <c r="BA27" s="317"/>
    </row>
    <row r="28" spans="2:53" s="76" customFormat="1" ht="33.75" customHeight="1">
      <c r="B28" s="323">
        <f>B27+"０：55"</f>
        <v>0.5451388888888888</v>
      </c>
      <c r="C28" s="324"/>
      <c r="D28" s="324"/>
      <c r="E28" s="324"/>
      <c r="F28" s="325"/>
      <c r="G28" s="139" t="s">
        <v>189</v>
      </c>
      <c r="H28" s="318" t="s">
        <v>204</v>
      </c>
      <c r="I28" s="319"/>
      <c r="J28" s="319"/>
      <c r="K28" s="319"/>
      <c r="L28" s="319"/>
      <c r="M28" s="319"/>
      <c r="N28" s="126"/>
      <c r="O28" s="319"/>
      <c r="P28" s="319"/>
      <c r="Q28" s="92" t="s">
        <v>140</v>
      </c>
      <c r="R28" s="319"/>
      <c r="S28" s="319"/>
      <c r="T28" s="88"/>
      <c r="U28" s="319" t="s">
        <v>205</v>
      </c>
      <c r="V28" s="319"/>
      <c r="W28" s="319"/>
      <c r="X28" s="319"/>
      <c r="Y28" s="319"/>
      <c r="Z28" s="320" t="s">
        <v>193</v>
      </c>
      <c r="AA28" s="321"/>
      <c r="AB28" s="321"/>
      <c r="AC28" s="321"/>
      <c r="AD28" s="322"/>
      <c r="AE28" s="128" t="s">
        <v>131</v>
      </c>
      <c r="AF28" s="318" t="s">
        <v>206</v>
      </c>
      <c r="AG28" s="319"/>
      <c r="AH28" s="319"/>
      <c r="AI28" s="319"/>
      <c r="AJ28" s="319"/>
      <c r="AK28" s="126"/>
      <c r="AL28" s="319"/>
      <c r="AM28" s="319"/>
      <c r="AN28" s="92" t="s">
        <v>140</v>
      </c>
      <c r="AO28" s="319"/>
      <c r="AP28" s="319"/>
      <c r="AQ28" s="126"/>
      <c r="AR28" s="319" t="s">
        <v>207</v>
      </c>
      <c r="AS28" s="319"/>
      <c r="AT28" s="319"/>
      <c r="AU28" s="319"/>
      <c r="AV28" s="319"/>
      <c r="AW28" s="320" t="s">
        <v>194</v>
      </c>
      <c r="AX28" s="321"/>
      <c r="AY28" s="321"/>
      <c r="AZ28" s="321"/>
      <c r="BA28" s="322"/>
    </row>
    <row r="29" spans="1:54" ht="34.5" customHeight="1">
      <c r="A29" s="138"/>
      <c r="B29" s="312">
        <f>B28+"０：55"</f>
        <v>0.5833333333333333</v>
      </c>
      <c r="C29" s="313"/>
      <c r="D29" s="313"/>
      <c r="E29" s="313"/>
      <c r="F29" s="314"/>
      <c r="G29" s="121" t="s">
        <v>187</v>
      </c>
      <c r="H29" s="293" t="s">
        <v>208</v>
      </c>
      <c r="I29" s="294"/>
      <c r="J29" s="294"/>
      <c r="K29" s="294"/>
      <c r="L29" s="294"/>
      <c r="M29" s="294"/>
      <c r="N29" s="127"/>
      <c r="O29" s="295"/>
      <c r="P29" s="295"/>
      <c r="Q29" s="26"/>
      <c r="R29" s="295"/>
      <c r="S29" s="295"/>
      <c r="T29" s="26"/>
      <c r="U29" s="294" t="s">
        <v>209</v>
      </c>
      <c r="V29" s="294"/>
      <c r="W29" s="294"/>
      <c r="X29" s="294"/>
      <c r="Y29" s="294"/>
      <c r="Z29" s="298" t="s">
        <v>195</v>
      </c>
      <c r="AA29" s="299"/>
      <c r="AB29" s="299"/>
      <c r="AC29" s="299"/>
      <c r="AD29" s="300"/>
      <c r="AE29" s="137" t="s">
        <v>190</v>
      </c>
      <c r="AF29" s="293" t="s">
        <v>210</v>
      </c>
      <c r="AG29" s="294"/>
      <c r="AH29" s="294"/>
      <c r="AI29" s="294"/>
      <c r="AJ29" s="294"/>
      <c r="AK29" s="127"/>
      <c r="AL29" s="295"/>
      <c r="AM29" s="295"/>
      <c r="AO29" s="296"/>
      <c r="AP29" s="296"/>
      <c r="AQ29" s="127"/>
      <c r="AR29" s="297" t="s">
        <v>211</v>
      </c>
      <c r="AS29" s="297"/>
      <c r="AT29" s="297"/>
      <c r="AU29" s="297"/>
      <c r="AV29" s="297"/>
      <c r="AW29" s="298" t="s">
        <v>195</v>
      </c>
      <c r="AX29" s="299"/>
      <c r="AY29" s="299"/>
      <c r="AZ29" s="299"/>
      <c r="BA29" s="300"/>
      <c r="BB29" s="22"/>
    </row>
    <row r="30" spans="4:53" ht="24">
      <c r="D30" s="23"/>
      <c r="G30" s="122"/>
      <c r="H30" s="93"/>
      <c r="I30" s="93"/>
      <c r="L30" s="93" t="str">
        <f>U26</f>
        <v>西可児</v>
      </c>
      <c r="M30" s="93"/>
      <c r="N30" s="93"/>
      <c r="O30" s="93"/>
      <c r="P30" s="93"/>
      <c r="Q30" s="93"/>
      <c r="R30" s="93"/>
      <c r="U30" s="23"/>
      <c r="V30" s="123"/>
      <c r="W30" s="23"/>
      <c r="X30" s="40"/>
      <c r="Y30" s="124"/>
      <c r="Z30" s="125"/>
      <c r="AA30" s="93" t="str">
        <f>H25</f>
        <v>加茂野</v>
      </c>
      <c r="AB30" s="40"/>
      <c r="AC30" s="40"/>
      <c r="AD30" s="40"/>
      <c r="AE30" s="124"/>
      <c r="AF30" s="40"/>
      <c r="AH30" s="40"/>
      <c r="AI30" s="40"/>
      <c r="AJ30" s="40"/>
      <c r="AK30" s="93"/>
      <c r="AL30" s="40"/>
      <c r="AM30" s="40"/>
      <c r="AN30" s="124"/>
      <c r="AO30" s="124"/>
      <c r="AP30" s="21"/>
      <c r="AQ30" s="21"/>
      <c r="AW30" s="21"/>
      <c r="AX30" s="21"/>
      <c r="AY30" s="21"/>
      <c r="AZ30" s="21"/>
      <c r="BA30" s="21"/>
    </row>
    <row r="31" spans="7:41" ht="24">
      <c r="G31" s="93" t="s">
        <v>145</v>
      </c>
      <c r="H31" s="93"/>
      <c r="I31" s="93"/>
      <c r="L31" s="93"/>
      <c r="M31" s="93"/>
      <c r="N31" s="93"/>
      <c r="O31" s="93"/>
      <c r="P31" s="93"/>
      <c r="Q31" s="93"/>
      <c r="R31" s="93"/>
      <c r="V31" s="93" t="s">
        <v>146</v>
      </c>
      <c r="X31" s="40"/>
      <c r="Y31" s="40"/>
      <c r="Z31" s="40"/>
      <c r="AA31" s="93"/>
      <c r="AB31" s="40"/>
      <c r="AC31" s="40"/>
      <c r="AD31" s="40"/>
      <c r="AE31" s="40"/>
      <c r="AF31" s="40"/>
      <c r="AH31" s="40"/>
      <c r="AI31" s="40"/>
      <c r="AJ31" s="40"/>
      <c r="AK31" s="93" t="s">
        <v>147</v>
      </c>
      <c r="AL31" s="40"/>
      <c r="AM31" s="40"/>
      <c r="AN31" s="40"/>
      <c r="AO31" s="40"/>
    </row>
    <row r="32" spans="7:41" ht="24">
      <c r="G32" s="93"/>
      <c r="H32" s="93"/>
      <c r="I32" s="93"/>
      <c r="M32" s="93"/>
      <c r="N32" s="93"/>
      <c r="O32" s="93"/>
      <c r="P32" s="93"/>
      <c r="Q32" s="93"/>
      <c r="R32" s="93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</row>
    <row r="33" spans="2:37" ht="13.5">
      <c r="B33" s="99"/>
      <c r="C33" s="100"/>
      <c r="D33" s="100"/>
      <c r="E33" s="100"/>
      <c r="F33" s="99"/>
      <c r="G33" s="99"/>
      <c r="H33" s="100"/>
      <c r="I33" s="100"/>
      <c r="J33" s="99"/>
      <c r="K33" s="99"/>
      <c r="L33" s="99"/>
      <c r="M33" s="100"/>
      <c r="N33" s="100"/>
      <c r="O33" s="100"/>
      <c r="P33" s="99"/>
      <c r="Q33" s="100"/>
      <c r="R33" s="100"/>
      <c r="S33" s="99"/>
      <c r="T33" s="99"/>
      <c r="U33" s="99"/>
      <c r="V33" s="99"/>
      <c r="W33" s="100"/>
      <c r="X33" s="100"/>
      <c r="Y33" s="99"/>
      <c r="Z33" s="99"/>
      <c r="AA33" s="99"/>
      <c r="AB33" s="99"/>
      <c r="AE33" s="99"/>
      <c r="AF33" s="100"/>
      <c r="AG33" s="99"/>
      <c r="AH33" s="99"/>
      <c r="AI33" s="99"/>
      <c r="AJ33" s="99"/>
      <c r="AK33" s="99"/>
    </row>
    <row r="34" spans="2:37" ht="13.5">
      <c r="B34" s="99"/>
      <c r="C34" s="100"/>
      <c r="D34" s="100"/>
      <c r="E34" s="100"/>
      <c r="F34" s="99"/>
      <c r="G34" s="99"/>
      <c r="H34" s="100"/>
      <c r="I34" s="100"/>
      <c r="J34" s="99"/>
      <c r="K34" s="99"/>
      <c r="L34" s="99"/>
      <c r="M34" s="100"/>
      <c r="N34" s="100"/>
      <c r="O34" s="100"/>
      <c r="P34" s="99"/>
      <c r="Q34" s="100"/>
      <c r="R34" s="100"/>
      <c r="S34" s="99"/>
      <c r="T34" s="99"/>
      <c r="U34" s="99"/>
      <c r="V34" s="99"/>
      <c r="W34" s="100"/>
      <c r="X34" s="100"/>
      <c r="Y34" s="99"/>
      <c r="Z34" s="99"/>
      <c r="AA34" s="99"/>
      <c r="AB34" s="99"/>
      <c r="AE34" s="99"/>
      <c r="AF34" s="100"/>
      <c r="AG34" s="99"/>
      <c r="AH34" s="99"/>
      <c r="AI34" s="99"/>
      <c r="AJ34" s="99"/>
      <c r="AK34" s="99"/>
    </row>
    <row r="35" spans="2:50" ht="13.5">
      <c r="B35" s="99" t="s">
        <v>159</v>
      </c>
      <c r="C35" s="100" t="s">
        <v>160</v>
      </c>
      <c r="D35" s="100"/>
      <c r="E35" s="100"/>
      <c r="F35" s="99"/>
      <c r="G35" s="99"/>
      <c r="H35" s="100" t="s">
        <v>219</v>
      </c>
      <c r="I35" s="100"/>
      <c r="J35" s="99"/>
      <c r="K35" s="99"/>
      <c r="L35" s="99"/>
      <c r="M35" s="100"/>
      <c r="N35" s="100"/>
      <c r="O35" s="100"/>
      <c r="P35" s="99" t="s">
        <v>161</v>
      </c>
      <c r="Q35" s="100" t="s">
        <v>162</v>
      </c>
      <c r="R35" s="100"/>
      <c r="S35" s="99"/>
      <c r="T35" s="99"/>
      <c r="U35" s="99"/>
      <c r="V35" s="99"/>
      <c r="W35" s="100" t="s">
        <v>163</v>
      </c>
      <c r="X35" s="100"/>
      <c r="Y35" s="99"/>
      <c r="Z35" s="99"/>
      <c r="AA35" s="99"/>
      <c r="AB35" s="99"/>
      <c r="AE35" s="99" t="s">
        <v>159</v>
      </c>
      <c r="AF35" s="100" t="s">
        <v>197</v>
      </c>
      <c r="AG35" s="99"/>
      <c r="AH35" s="99"/>
      <c r="AI35" s="99"/>
      <c r="AJ35" s="99"/>
      <c r="AK35" s="99"/>
      <c r="AM35" s="18" t="s">
        <v>164</v>
      </c>
      <c r="AV35" s="18" t="s">
        <v>165</v>
      </c>
      <c r="AX35" s="18" t="s">
        <v>166</v>
      </c>
    </row>
    <row r="36" spans="2:59" ht="17.25">
      <c r="B36" s="99"/>
      <c r="C36" s="100"/>
      <c r="D36" s="100"/>
      <c r="E36" s="100"/>
      <c r="F36" s="99"/>
      <c r="G36" s="99"/>
      <c r="H36" s="100"/>
      <c r="I36" s="100"/>
      <c r="J36" s="99"/>
      <c r="K36" s="99"/>
      <c r="L36" s="99"/>
      <c r="M36" s="100"/>
      <c r="N36" s="100"/>
      <c r="O36" s="100"/>
      <c r="P36" s="99"/>
      <c r="Q36" s="100"/>
      <c r="R36" s="100"/>
      <c r="S36" s="99"/>
      <c r="T36" s="99"/>
      <c r="U36" s="99"/>
      <c r="V36" s="99"/>
      <c r="W36" s="100"/>
      <c r="X36" s="100"/>
      <c r="Y36" s="99"/>
      <c r="Z36" s="99"/>
      <c r="AA36" s="99"/>
      <c r="AB36" s="99"/>
      <c r="AE36" s="99"/>
      <c r="AF36" s="100"/>
      <c r="AG36" s="99"/>
      <c r="AH36" s="99"/>
      <c r="AI36" s="99"/>
      <c r="AJ36" s="99"/>
      <c r="AK36" s="99"/>
      <c r="AM36" s="18" t="s">
        <v>145</v>
      </c>
      <c r="AP36" s="18" t="s">
        <v>167</v>
      </c>
      <c r="BA36" s="40"/>
      <c r="BB36" s="40"/>
      <c r="BC36" s="40"/>
      <c r="BD36" s="40"/>
      <c r="BE36" s="40"/>
      <c r="BF36" s="40"/>
      <c r="BG36" s="40"/>
    </row>
    <row r="37" spans="2:59" ht="17.25">
      <c r="B37" s="99" t="s">
        <v>159</v>
      </c>
      <c r="C37" s="100" t="s">
        <v>168</v>
      </c>
      <c r="H37" s="100" t="s">
        <v>169</v>
      </c>
      <c r="Q37" s="100"/>
      <c r="R37" s="345" t="s">
        <v>199</v>
      </c>
      <c r="S37" s="345"/>
      <c r="T37" s="345"/>
      <c r="U37" s="345"/>
      <c r="V37" s="345"/>
      <c r="X37" s="100" t="s">
        <v>198</v>
      </c>
      <c r="AE37" s="101"/>
      <c r="AF37" s="100"/>
      <c r="AG37" s="99"/>
      <c r="AH37" s="99"/>
      <c r="AI37" s="99"/>
      <c r="AJ37" s="99"/>
      <c r="AK37" s="99"/>
      <c r="AL37" s="99"/>
      <c r="AM37" s="18" t="s">
        <v>146</v>
      </c>
      <c r="AP37" s="18" t="s">
        <v>170</v>
      </c>
      <c r="BA37" s="40"/>
      <c r="BB37" s="40"/>
      <c r="BC37" s="40"/>
      <c r="BD37" s="40"/>
      <c r="BE37" s="40"/>
      <c r="BF37" s="40"/>
      <c r="BG37" s="40"/>
    </row>
    <row r="38" spans="3:59" ht="17.25">
      <c r="C38" s="101"/>
      <c r="W38" s="101"/>
      <c r="X38" s="101"/>
      <c r="Y38" s="100"/>
      <c r="Z38" s="99"/>
      <c r="AA38" s="99"/>
      <c r="AB38" s="99"/>
      <c r="AC38" s="99"/>
      <c r="AD38" s="99"/>
      <c r="AE38" s="99"/>
      <c r="AF38" s="99"/>
      <c r="AG38" s="99"/>
      <c r="AH38" s="99"/>
      <c r="AI38" s="101"/>
      <c r="AJ38" s="101"/>
      <c r="AK38" s="100"/>
      <c r="AL38" s="99"/>
      <c r="AM38" s="18" t="s">
        <v>147</v>
      </c>
      <c r="AP38" s="18" t="s">
        <v>171</v>
      </c>
      <c r="BA38" s="40"/>
      <c r="BB38" s="40"/>
      <c r="BC38" s="40"/>
      <c r="BD38" s="40"/>
      <c r="BE38" s="40"/>
      <c r="BF38" s="40"/>
      <c r="BG38" s="40"/>
    </row>
    <row r="39" spans="2:59" ht="17.25">
      <c r="B39" s="99" t="s">
        <v>159</v>
      </c>
      <c r="C39" s="228" t="s">
        <v>214</v>
      </c>
      <c r="D39" s="228"/>
      <c r="E39" s="228"/>
      <c r="F39" s="228"/>
      <c r="G39" s="228"/>
      <c r="H39" s="228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45"/>
      <c r="AP39" s="45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</row>
    <row r="40" spans="2:59" ht="18.75">
      <c r="B40" s="99"/>
      <c r="C40" s="100"/>
      <c r="D40" s="102"/>
      <c r="E40" s="103"/>
      <c r="F40" s="103"/>
      <c r="G40" s="103"/>
      <c r="H40" s="103"/>
      <c r="I40" s="141"/>
      <c r="J40" s="103"/>
      <c r="K40" s="103"/>
      <c r="L40" s="103"/>
      <c r="M40" s="104"/>
      <c r="N40" s="104"/>
      <c r="O40" s="104"/>
      <c r="P40" s="102"/>
      <c r="Q40" s="142"/>
      <c r="R40" s="142"/>
      <c r="S40" s="142"/>
      <c r="T40" s="142"/>
      <c r="U40" s="142"/>
      <c r="V40" s="142"/>
      <c r="W40" s="142"/>
      <c r="X40" s="142"/>
      <c r="Y40" s="40"/>
      <c r="Z40" s="40"/>
      <c r="AA40" s="102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40"/>
      <c r="AN40" s="105"/>
      <c r="AO40" s="45"/>
      <c r="AP40" s="45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</row>
    <row r="41" spans="35:59" ht="17.25">
      <c r="AI41" s="48"/>
      <c r="AJ41" s="45"/>
      <c r="AK41" s="45"/>
      <c r="AL41" s="45"/>
      <c r="AM41" s="45"/>
      <c r="AN41" s="45"/>
      <c r="AO41" s="45"/>
      <c r="AP41" s="45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</row>
    <row r="42" spans="4:38" ht="18.75">
      <c r="D42" s="102" t="s">
        <v>161</v>
      </c>
      <c r="E42" s="103" t="s">
        <v>172</v>
      </c>
      <c r="F42" s="103"/>
      <c r="G42" s="103"/>
      <c r="H42" s="103"/>
      <c r="I42" s="141"/>
      <c r="J42" s="103"/>
      <c r="K42" s="103"/>
      <c r="L42" s="103"/>
      <c r="M42" s="104"/>
      <c r="N42" s="104"/>
      <c r="O42" s="104"/>
      <c r="P42" s="102" t="s">
        <v>161</v>
      </c>
      <c r="Q42" s="346" t="s">
        <v>212</v>
      </c>
      <c r="R42" s="346"/>
      <c r="S42" s="346"/>
      <c r="T42" s="346"/>
      <c r="U42" s="346"/>
      <c r="V42" s="346"/>
      <c r="W42" s="346"/>
      <c r="X42" s="346"/>
      <c r="Y42" s="40"/>
      <c r="Z42" s="40"/>
      <c r="AA42" s="102" t="s">
        <v>161</v>
      </c>
      <c r="AB42" s="347" t="s">
        <v>213</v>
      </c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</row>
    <row r="43" ht="13.5">
      <c r="AI43" s="48"/>
    </row>
    <row r="44" ht="13.5">
      <c r="AI44" s="48"/>
    </row>
    <row r="45" ht="13.5">
      <c r="AI45" s="48"/>
    </row>
  </sheetData>
  <sheetProtection/>
  <mergeCells count="93">
    <mergeCell ref="C1:AR2"/>
    <mergeCell ref="R37:V37"/>
    <mergeCell ref="C39:H39"/>
    <mergeCell ref="Q42:X42"/>
    <mergeCell ref="AB42:AL42"/>
    <mergeCell ref="AS1:BA1"/>
    <mergeCell ref="AT2:BA2"/>
    <mergeCell ref="AA4:AB5"/>
    <mergeCell ref="AA7:AB8"/>
    <mergeCell ref="J11:K12"/>
    <mergeCell ref="AP11:AQ12"/>
    <mergeCell ref="B15:C15"/>
    <mergeCell ref="AM15:AN15"/>
    <mergeCell ref="AS15:AT15"/>
    <mergeCell ref="U15:V15"/>
    <mergeCell ref="O15:P15"/>
    <mergeCell ref="H15:I15"/>
    <mergeCell ref="AG15:AH15"/>
    <mergeCell ref="AY15:AZ15"/>
    <mergeCell ref="E13:F14"/>
    <mergeCell ref="R13:S14"/>
    <mergeCell ref="AJ13:AK14"/>
    <mergeCell ref="AV13:AW14"/>
    <mergeCell ref="B24:F24"/>
    <mergeCell ref="G24:Y24"/>
    <mergeCell ref="Z24:AD24"/>
    <mergeCell ref="AE24:AV24"/>
    <mergeCell ref="AW24:BA24"/>
    <mergeCell ref="B25:F25"/>
    <mergeCell ref="H25:M25"/>
    <mergeCell ref="O25:P25"/>
    <mergeCell ref="R25:S25"/>
    <mergeCell ref="U25:Y25"/>
    <mergeCell ref="AF25:AJ25"/>
    <mergeCell ref="Z25:AD25"/>
    <mergeCell ref="AL25:AM25"/>
    <mergeCell ref="AO25:AP25"/>
    <mergeCell ref="AR25:AV25"/>
    <mergeCell ref="B26:F26"/>
    <mergeCell ref="H26:M26"/>
    <mergeCell ref="O26:P26"/>
    <mergeCell ref="R26:S26"/>
    <mergeCell ref="U26:Y26"/>
    <mergeCell ref="AF26:AJ26"/>
    <mergeCell ref="AL26:AM26"/>
    <mergeCell ref="AO26:AP26"/>
    <mergeCell ref="AR26:AV26"/>
    <mergeCell ref="B27:F27"/>
    <mergeCell ref="H27:M27"/>
    <mergeCell ref="O27:P27"/>
    <mergeCell ref="R27:S27"/>
    <mergeCell ref="U27:Y27"/>
    <mergeCell ref="Z27:AD27"/>
    <mergeCell ref="AF27:AJ27"/>
    <mergeCell ref="AO27:AP27"/>
    <mergeCell ref="B28:F28"/>
    <mergeCell ref="H28:M28"/>
    <mergeCell ref="O28:P28"/>
    <mergeCell ref="R28:S28"/>
    <mergeCell ref="U28:Y28"/>
    <mergeCell ref="Z28:AD28"/>
    <mergeCell ref="Z26:AD26"/>
    <mergeCell ref="AW26:BA26"/>
    <mergeCell ref="AF28:AJ28"/>
    <mergeCell ref="AL28:AM28"/>
    <mergeCell ref="AO28:AP28"/>
    <mergeCell ref="AR28:AV28"/>
    <mergeCell ref="AW28:BA28"/>
    <mergeCell ref="AL27:AM27"/>
    <mergeCell ref="AR27:AV27"/>
    <mergeCell ref="AW27:BA27"/>
    <mergeCell ref="B16:C20"/>
    <mergeCell ref="H16:I20"/>
    <mergeCell ref="O16:P20"/>
    <mergeCell ref="U16:V20"/>
    <mergeCell ref="AG16:AH20"/>
    <mergeCell ref="AM16:AN20"/>
    <mergeCell ref="B29:F29"/>
    <mergeCell ref="H29:M29"/>
    <mergeCell ref="O29:P29"/>
    <mergeCell ref="R29:S29"/>
    <mergeCell ref="U29:Y29"/>
    <mergeCell ref="Z29:AD29"/>
    <mergeCell ref="AF29:AJ29"/>
    <mergeCell ref="AL29:AM29"/>
    <mergeCell ref="AO29:AP29"/>
    <mergeCell ref="AR29:AV29"/>
    <mergeCell ref="AW29:BA29"/>
    <mergeCell ref="K20:L21"/>
    <mergeCell ref="AS16:AT20"/>
    <mergeCell ref="AY16:AZ20"/>
    <mergeCell ref="AP20:AQ21"/>
    <mergeCell ref="AW25:BA2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 r:id="rId1"/>
  <rowBreaks count="1" manualBreakCount="1">
    <brk id="30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森藤</cp:lastModifiedBy>
  <cp:lastPrinted>2012-10-08T12:34:14Z</cp:lastPrinted>
  <dcterms:created xsi:type="dcterms:W3CDTF">2009-07-05T15:09:22Z</dcterms:created>
  <dcterms:modified xsi:type="dcterms:W3CDTF">2020-07-19T00:19:21Z</dcterms:modified>
  <cp:category/>
  <cp:version/>
  <cp:contentType/>
  <cp:contentStatus/>
</cp:coreProperties>
</file>