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600" windowHeight="8115" tabRatio="892" activeTab="3"/>
  </bookViews>
  <sheets>
    <sheet name="予選リーグ組合せ" sheetId="1" r:id="rId1"/>
    <sheet name="リーグ１次" sheetId="2" r:id="rId2"/>
    <sheet name="予選リーグ対戦表" sheetId="3" r:id="rId3"/>
    <sheet name="決勝トーナメント" sheetId="4" r:id="rId4"/>
    <sheet name="2次リーグ組合せ" sheetId="5" r:id="rId5"/>
    <sheet name="リーグ２次" sheetId="6" r:id="rId6"/>
  </sheets>
  <definedNames>
    <definedName name="ku">#REF!</definedName>
    <definedName name="_xlnm.Print_Area" localSheetId="1">'リーグ１次'!$A$1:$AW$59</definedName>
    <definedName name="_xlnm.Print_Area" localSheetId="5">'リーグ２次'!$A$1:$AS$49</definedName>
    <definedName name="_xlnm.Print_Area" localSheetId="2">'予選リーグ対戦表'!$A$3:$AG$100</definedName>
    <definedName name="組合せ">'予選リーグ組合せ'!$A$2:$E$22</definedName>
    <definedName name="組合せ2次">'2次リーグ組合せ'!$B$2:$F$25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<sst xmlns="http://schemas.openxmlformats.org/spreadsheetml/2006/main" count="574" uniqueCount="262">
  <si>
    <t>中部</t>
  </si>
  <si>
    <t>美濃</t>
  </si>
  <si>
    <t>旭ヶ丘</t>
  </si>
  <si>
    <t>坂祝</t>
  </si>
  <si>
    <t>金竜</t>
  </si>
  <si>
    <t>土田</t>
  </si>
  <si>
    <t>山手</t>
  </si>
  <si>
    <t>武儀</t>
  </si>
  <si>
    <t>白鳥</t>
  </si>
  <si>
    <t>チーム名</t>
  </si>
  <si>
    <t>試合時間</t>
  </si>
  <si>
    <t>対　　戦</t>
  </si>
  <si>
    <t>審　　判</t>
  </si>
  <si>
    <t>C1</t>
  </si>
  <si>
    <t>ブロック</t>
  </si>
  <si>
    <t>N01</t>
  </si>
  <si>
    <t>順位</t>
  </si>
  <si>
    <t>Ａブロック</t>
  </si>
  <si>
    <t>ＮＯ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</si>
  <si>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</si>
  <si>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</si>
  <si>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</si>
  <si>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</si>
  <si>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</si>
  <si>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</si>
  <si>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</si>
  <si>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</si>
  <si>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A1</t>
  </si>
  <si>
    <t>E1</t>
  </si>
  <si>
    <t>D1</t>
  </si>
  <si>
    <t>B1</t>
  </si>
  <si>
    <t>F1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</si>
  <si>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</si>
  <si>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</si>
  <si>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</si>
  <si>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</si>
  <si>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</si>
  <si>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</si>
  <si>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</si>
  <si>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</si>
  <si>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</si>
  <si>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抽選</t>
  </si>
  <si>
    <t>結果報告責任チーム</t>
  </si>
  <si>
    <t>Ａ</t>
  </si>
  <si>
    <t>クラス</t>
  </si>
  <si>
    <t>Ｂ</t>
  </si>
  <si>
    <t>Ｃ</t>
  </si>
  <si>
    <t>Ｄ</t>
  </si>
  <si>
    <t>Ｅ</t>
  </si>
  <si>
    <t>Ｆ</t>
  </si>
  <si>
    <t>Ｇ</t>
  </si>
  <si>
    <t>会場</t>
  </si>
  <si>
    <t>試合日</t>
  </si>
  <si>
    <t>キックオフ</t>
  </si>
  <si>
    <t>中濃＝旧中濃高校</t>
  </si>
  <si>
    <t>坂祝総＝坂祝町総合運動場</t>
  </si>
  <si>
    <t>２次リーグ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</si>
  <si>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</si>
  <si>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</si>
  <si>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</si>
  <si>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</si>
  <si>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</si>
  <si>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</si>
  <si>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</si>
  <si>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Ａ１</t>
  </si>
  <si>
    <t>Ａ２</t>
  </si>
  <si>
    <t>Ｂ１</t>
  </si>
  <si>
    <t>Ｂ２</t>
  </si>
  <si>
    <t>Ｃ１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</si>
  <si>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</si>
  <si>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</si>
  <si>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</si>
  <si>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</si>
  <si>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</si>
  <si>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</si>
  <si>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</si>
  <si>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</si>
  <si>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</si>
  <si>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</si>
  <si>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</si>
  <si>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</si>
  <si>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</si>
  <si>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</si>
  <si>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</si>
  <si>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</si>
  <si>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</si>
  <si>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</si>
  <si>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</si>
  <si>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</si>
  <si>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</si>
  <si>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</si>
  <si>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</si>
  <si>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</si>
  <si>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</si>
  <si>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</si>
  <si>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</si>
  <si>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</si>
  <si>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</si>
  <si>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</si>
  <si>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</si>
  <si>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</si>
  <si>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</si>
  <si>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</si>
  <si>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</si>
  <si>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</si>
  <si>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</si>
  <si>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</si>
  <si>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</si>
  <si>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下有知</t>
  </si>
  <si>
    <t>瀬尻</t>
  </si>
  <si>
    <t>郡上八幡</t>
  </si>
  <si>
    <t>主管チームでお願いします。</t>
  </si>
  <si>
    <t>（ピッチ提供チーム）</t>
  </si>
  <si>
    <t>塩河グランド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</si>
  <si>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</si>
  <si>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</si>
  <si>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</si>
  <si>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</si>
  <si>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</si>
  <si>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</si>
  <si>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E1</t>
  </si>
  <si>
    <t>C1</t>
  </si>
  <si>
    <t>C1</t>
  </si>
  <si>
    <t>１次ブロック順位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</si>
  <si>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</si>
  <si>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</si>
  <si>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</si>
  <si>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</si>
  <si>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</si>
  <si>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</si>
  <si>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</si>
  <si>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</si>
  <si>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</si>
  <si>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Ｄ２</t>
  </si>
  <si>
    <t>Ｄ１</t>
  </si>
  <si>
    <t>１位</t>
  </si>
  <si>
    <t>２位</t>
  </si>
  <si>
    <t>３位</t>
  </si>
  <si>
    <t>Ｅ２</t>
  </si>
  <si>
    <t>F1</t>
  </si>
  <si>
    <t>＊</t>
  </si>
  <si>
    <t>牧野グランド</t>
  </si>
  <si>
    <t>＊１次リーグ会場は、各ブロック「１」のチームが調整・決定すること。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</si>
  <si>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</si>
  <si>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</si>
  <si>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加茂野</t>
  </si>
  <si>
    <t>F2</t>
  </si>
  <si>
    <t>C2</t>
  </si>
  <si>
    <t>B3</t>
  </si>
  <si>
    <t>A2</t>
  </si>
  <si>
    <t>D2</t>
  </si>
  <si>
    <t>E2</t>
  </si>
  <si>
    <t>A3</t>
  </si>
  <si>
    <t>B2</t>
  </si>
  <si>
    <t>C3</t>
  </si>
  <si>
    <t>A4</t>
  </si>
  <si>
    <t>B4</t>
  </si>
  <si>
    <t>D3</t>
  </si>
  <si>
    <t>F3</t>
  </si>
  <si>
    <t>C4</t>
  </si>
  <si>
    <t>E3</t>
  </si>
  <si>
    <t>Ａ・Ｂブロック２位上り・その他ブロック１位上り</t>
  </si>
  <si>
    <t>Ｅ１</t>
  </si>
  <si>
    <t>Ｆ１</t>
  </si>
  <si>
    <t>中濃選手権予選２次リーグ　Ｅクラス</t>
  </si>
  <si>
    <t>*</t>
  </si>
  <si>
    <t>試合時間</t>
  </si>
  <si>
    <t>12*5*12</t>
  </si>
  <si>
    <t>＊</t>
  </si>
  <si>
    <t>自由な交代</t>
  </si>
  <si>
    <t>再出場可</t>
  </si>
  <si>
    <t>中濃ルール有</t>
  </si>
  <si>
    <t>トイレ掃除</t>
  </si>
  <si>
    <t>男子トイレ</t>
  </si>
  <si>
    <t>引分け</t>
  </si>
  <si>
    <t>ＰＫ3人　サドンデス</t>
  </si>
  <si>
    <t>女子トイレ</t>
  </si>
  <si>
    <t>ステージ</t>
  </si>
  <si>
    <t>メンバー表必要</t>
  </si>
  <si>
    <t>８人制</t>
  </si>
  <si>
    <t>12*5*12</t>
  </si>
  <si>
    <t>*</t>
  </si>
  <si>
    <t>ピッチサイズ　　</t>
  </si>
  <si>
    <t>５０×３０</t>
  </si>
  <si>
    <t>1位</t>
  </si>
  <si>
    <t>書道家</t>
  </si>
  <si>
    <t>－</t>
  </si>
  <si>
    <t>コヴィーダ</t>
  </si>
  <si>
    <t>川辺</t>
  </si>
  <si>
    <t>御嵩</t>
  </si>
  <si>
    <t>今渡</t>
  </si>
  <si>
    <t>中濃２２</t>
  </si>
  <si>
    <t>中濃２３</t>
  </si>
  <si>
    <t>中濃２４</t>
  </si>
  <si>
    <t>大和</t>
  </si>
  <si>
    <t>中濃２５</t>
  </si>
  <si>
    <t>中濃２６</t>
  </si>
  <si>
    <t>中濃２７</t>
  </si>
  <si>
    <t>桜ヶ丘FC</t>
  </si>
  <si>
    <t>E</t>
  </si>
  <si>
    <t>F</t>
  </si>
  <si>
    <t>第3回たんどーるカップ中濃地区大会一次リーグ</t>
  </si>
  <si>
    <t>Ｅクラス</t>
  </si>
  <si>
    <t>第3回たんどーるカップ中濃地区大会一次リーグ対戦表</t>
  </si>
  <si>
    <t>Ｅクラス</t>
  </si>
  <si>
    <t>中池多目Ｇ</t>
  </si>
  <si>
    <t>⑨</t>
  </si>
  <si>
    <t>⑩</t>
  </si>
  <si>
    <t>ゴールエリア半円７メートル</t>
  </si>
  <si>
    <t>PK半円上センター</t>
  </si>
  <si>
    <t>　審判部</t>
  </si>
  <si>
    <t>審判部</t>
  </si>
  <si>
    <t>*　審判・指導者証必要</t>
  </si>
  <si>
    <t>*審判２人制</t>
  </si>
  <si>
    <t>＊決勝</t>
  </si>
  <si>
    <t>5・5延長</t>
  </si>
  <si>
    <t>エコパ</t>
  </si>
  <si>
    <t>フットサル又は少年用ゴール　　ゴールエリア半円７メートル</t>
  </si>
  <si>
    <t>東明小</t>
  </si>
  <si>
    <t>中濃</t>
  </si>
  <si>
    <t>桜ヶ丘ＦＣ</t>
  </si>
  <si>
    <t>古今伝授</t>
  </si>
  <si>
    <t>郡上八幡</t>
  </si>
  <si>
    <t>山手　　　　旭ヶ丘</t>
  </si>
  <si>
    <t>美濃　　　　　郡上八幡</t>
  </si>
  <si>
    <t>西面</t>
  </si>
  <si>
    <t>東面</t>
  </si>
  <si>
    <t>第3回たんどーるカップ中濃地区大会決勝トーナメントＥクラス</t>
  </si>
  <si>
    <t>白鳥</t>
  </si>
  <si>
    <t>白鳥　　　川辺</t>
  </si>
  <si>
    <t>桜ヶ丘　　　坂祝</t>
  </si>
  <si>
    <t>0   1</t>
  </si>
  <si>
    <t>2    3</t>
  </si>
  <si>
    <t>1   0</t>
  </si>
  <si>
    <t xml:space="preserve">0   0 </t>
  </si>
  <si>
    <t>1     1</t>
  </si>
  <si>
    <t>1    0</t>
  </si>
  <si>
    <t>3   6</t>
  </si>
  <si>
    <t>川辺</t>
  </si>
  <si>
    <t>2   1</t>
  </si>
  <si>
    <t>審判部　　　　旭ヶ丘</t>
  </si>
  <si>
    <t>山手</t>
  </si>
  <si>
    <t>２　　　２</t>
  </si>
  <si>
    <t>1    3</t>
  </si>
  <si>
    <t>審判部　　　　坂祝</t>
  </si>
  <si>
    <t>1   2</t>
  </si>
  <si>
    <t>川辺　　　　美濃</t>
  </si>
  <si>
    <t>坂祝</t>
  </si>
  <si>
    <t>山手　　　　　桜ヶ丘</t>
  </si>
  <si>
    <t>川辺</t>
  </si>
  <si>
    <t>2　　　2　　　3</t>
  </si>
  <si>
    <t>－　　　　    PK</t>
  </si>
  <si>
    <t>1     3      4</t>
  </si>
  <si>
    <t>美濃</t>
  </si>
  <si>
    <t>1    2</t>
  </si>
  <si>
    <t>桜ヶ丘ＦＣ</t>
  </si>
  <si>
    <t>美濃サッカースポーツ少年団</t>
  </si>
  <si>
    <t>3位</t>
  </si>
  <si>
    <t>フェアプレイ賞</t>
  </si>
  <si>
    <t>　川辺少年サッカークラブ</t>
  </si>
  <si>
    <t>　山手サッカー少年団</t>
  </si>
  <si>
    <t>ＰＫ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</si>
</sst>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58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 horizontal="distributed" vertical="distributed"/>
    </xf>
    <xf numFmtId="0" fontId="11" fillId="0" borderId="0" xfId="0" applyFont="1" applyAlignment="1">
      <alignment horizontal="distributed" vertical="distributed" wrapText="1"/>
    </xf>
    <xf numFmtId="0" fontId="12" fillId="0" borderId="0" xfId="0" applyFont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distributed" vertical="distributed" wrapText="1"/>
    </xf>
    <xf numFmtId="56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13" fillId="0" borderId="15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7" fillId="0" borderId="0" xfId="0" applyFont="1" applyBorder="1" applyAlignment="1" quotePrefix="1">
      <alignment vertical="center"/>
    </xf>
    <xf numFmtId="0" fontId="17" fillId="0" borderId="15" xfId="0" applyFont="1" applyBorder="1" applyAlignment="1" quotePrefix="1">
      <alignment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12" xfId="0" applyFont="1" applyFill="1" applyBorder="1" applyAlignment="1">
      <alignment horizontal="distributed" vertical="distributed" wrapText="1"/>
    </xf>
    <xf numFmtId="0" fontId="5" fillId="0" borderId="12" xfId="0" applyFont="1" applyFill="1" applyBorder="1" applyAlignment="1">
      <alignment horizontal="center"/>
    </xf>
    <xf numFmtId="56" fontId="5" fillId="0" borderId="12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distributed" vertical="distributed" wrapText="1"/>
    </xf>
    <xf numFmtId="0" fontId="2" fillId="0" borderId="24" xfId="0" applyFont="1" applyBorder="1" applyAlignment="1" quotePrefix="1">
      <alignment vertical="center"/>
    </xf>
    <xf numFmtId="0" fontId="0" fillId="0" borderId="11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10" fillId="0" borderId="0" xfId="0" applyFont="1" applyBorder="1" applyAlignment="1">
      <alignment vertical="distributed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56" fontId="5" fillId="0" borderId="12" xfId="0" applyNumberFormat="1" applyFont="1" applyBorder="1" applyAlignment="1">
      <alignment/>
    </xf>
    <xf numFmtId="20" fontId="5" fillId="0" borderId="12" xfId="0" applyNumberFormat="1" applyFont="1" applyBorder="1" applyAlignment="1">
      <alignment/>
    </xf>
    <xf numFmtId="0" fontId="2" fillId="0" borderId="28" xfId="0" applyFont="1" applyBorder="1" applyAlignment="1" quotePrefix="1">
      <alignment vertical="center"/>
    </xf>
    <xf numFmtId="0" fontId="2" fillId="36" borderId="0" xfId="0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28" xfId="0" applyFont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6" borderId="11" xfId="0" applyFont="1" applyFill="1" applyBorder="1" applyAlignment="1">
      <alignment/>
    </xf>
    <xf numFmtId="0" fontId="2" fillId="36" borderId="11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12" fillId="0" borderId="2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distributed" wrapText="1"/>
    </xf>
    <xf numFmtId="0" fontId="13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0" fontId="5" fillId="0" borderId="31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37" xfId="0" applyNumberFormat="1" applyFont="1" applyBorder="1" applyAlignment="1">
      <alignment horizontal="center"/>
    </xf>
    <xf numFmtId="20" fontId="5" fillId="0" borderId="30" xfId="0" applyNumberFormat="1" applyFont="1" applyBorder="1" applyAlignment="1">
      <alignment horizontal="center"/>
    </xf>
    <xf numFmtId="20" fontId="5" fillId="0" borderId="29" xfId="0" applyNumberFormat="1" applyFont="1" applyBorder="1" applyAlignment="1">
      <alignment horizontal="center"/>
    </xf>
    <xf numFmtId="20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56" fontId="5" fillId="0" borderId="31" xfId="0" applyNumberFormat="1" applyFont="1" applyBorder="1" applyAlignment="1">
      <alignment horizontal="center"/>
    </xf>
    <xf numFmtId="56" fontId="5" fillId="0" borderId="15" xfId="0" applyNumberFormat="1" applyFont="1" applyBorder="1" applyAlignment="1">
      <alignment horizontal="center"/>
    </xf>
    <xf numFmtId="56" fontId="5" fillId="0" borderId="37" xfId="0" applyNumberFormat="1" applyFont="1" applyBorder="1" applyAlignment="1">
      <alignment horizontal="center"/>
    </xf>
    <xf numFmtId="56" fontId="5" fillId="0" borderId="28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56" fontId="5" fillId="0" borderId="0" xfId="0" applyNumberFormat="1" applyFont="1" applyAlignment="1">
      <alignment horizontal="center"/>
    </xf>
    <xf numFmtId="56" fontId="5" fillId="0" borderId="22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10" fillId="0" borderId="14" xfId="0" applyFont="1" applyFill="1" applyBorder="1" applyAlignment="1">
      <alignment horizontal="distributed" vertical="distributed" wrapText="1"/>
    </xf>
    <xf numFmtId="0" fontId="10" fillId="36" borderId="27" xfId="0" applyFont="1" applyFill="1" applyBorder="1" applyAlignment="1">
      <alignment horizontal="distributed" vertical="distributed" wrapText="1"/>
    </xf>
    <xf numFmtId="0" fontId="10" fillId="36" borderId="26" xfId="0" applyFont="1" applyFill="1" applyBorder="1" applyAlignment="1">
      <alignment horizontal="distributed" vertical="distributed" wrapText="1"/>
    </xf>
    <xf numFmtId="0" fontId="10" fillId="36" borderId="45" xfId="0" applyFont="1" applyFill="1" applyBorder="1" applyAlignment="1">
      <alignment horizontal="distributed" vertical="distributed" wrapText="1"/>
    </xf>
    <xf numFmtId="0" fontId="10" fillId="0" borderId="17" xfId="0" applyFont="1" applyBorder="1" applyAlignment="1">
      <alignment horizontal="distributed" vertical="distributed" wrapText="1"/>
    </xf>
    <xf numFmtId="0" fontId="10" fillId="0" borderId="46" xfId="0" applyFont="1" applyBorder="1" applyAlignment="1">
      <alignment horizontal="distributed" vertical="distributed" wrapText="1"/>
    </xf>
    <xf numFmtId="0" fontId="10" fillId="37" borderId="0" xfId="0" applyFont="1" applyFill="1" applyBorder="1" applyAlignment="1">
      <alignment horizontal="center" vertical="distributed" wrapText="1"/>
    </xf>
    <xf numFmtId="0" fontId="10" fillId="37" borderId="14" xfId="0" applyFont="1" applyFill="1" applyBorder="1" applyAlignment="1">
      <alignment horizontal="center" vertical="distributed" wrapText="1"/>
    </xf>
    <xf numFmtId="0" fontId="10" fillId="37" borderId="47" xfId="0" applyFont="1" applyFill="1" applyBorder="1" applyAlignment="1">
      <alignment horizontal="distributed" vertical="distributed" wrapText="1"/>
    </xf>
    <xf numFmtId="0" fontId="10" fillId="37" borderId="48" xfId="0" applyFont="1" applyFill="1" applyBorder="1" applyAlignment="1">
      <alignment horizontal="distributed" vertical="distributed" wrapText="1"/>
    </xf>
    <xf numFmtId="0" fontId="10" fillId="37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10" fillId="0" borderId="54" xfId="0" applyFont="1" applyBorder="1" applyAlignment="1">
      <alignment horizontal="distributed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36" borderId="26" xfId="0" applyFont="1" applyFill="1" applyBorder="1" applyAlignment="1">
      <alignment horizontal="center" vertical="distributed" wrapText="1"/>
    </xf>
    <xf numFmtId="0" fontId="10" fillId="36" borderId="45" xfId="0" applyFont="1" applyFill="1" applyBorder="1" applyAlignment="1">
      <alignment horizontal="center" vertical="distributed" wrapText="1"/>
    </xf>
    <xf numFmtId="0" fontId="10" fillId="37" borderId="16" xfId="0" applyFont="1" applyFill="1" applyBorder="1" applyAlignment="1">
      <alignment horizontal="distributed" vertical="distributed" wrapText="1"/>
    </xf>
    <xf numFmtId="0" fontId="10" fillId="37" borderId="56" xfId="0" applyFont="1" applyFill="1" applyBorder="1" applyAlignment="1">
      <alignment horizontal="distributed" vertical="distributed" wrapText="1"/>
    </xf>
    <xf numFmtId="0" fontId="10" fillId="37" borderId="28" xfId="0" applyFont="1" applyFill="1" applyBorder="1" applyAlignment="1">
      <alignment horizontal="center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56" xfId="0" applyFont="1" applyBorder="1" applyAlignment="1">
      <alignment horizontal="distributed" vertical="distributed" wrapText="1"/>
    </xf>
    <xf numFmtId="0" fontId="10" fillId="36" borderId="27" xfId="0" applyFont="1" applyFill="1" applyBorder="1" applyAlignment="1">
      <alignment horizontal="center" vertical="distributed" wrapText="1"/>
    </xf>
    <xf numFmtId="0" fontId="10" fillId="0" borderId="53" xfId="0" applyFont="1" applyBorder="1" applyAlignment="1">
      <alignment horizontal="center" vertical="distributed" wrapText="1"/>
    </xf>
    <xf numFmtId="0" fontId="10" fillId="0" borderId="54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center" vertical="distributed" wrapText="1"/>
    </xf>
    <xf numFmtId="0" fontId="10" fillId="37" borderId="57" xfId="0" applyFont="1" applyFill="1" applyBorder="1" applyAlignment="1">
      <alignment horizontal="distributed" vertical="distributed" wrapText="1"/>
    </xf>
    <xf numFmtId="0" fontId="10" fillId="37" borderId="12" xfId="0" applyFont="1" applyFill="1" applyBorder="1" applyAlignment="1">
      <alignment horizontal="distributed" vertical="distributed" wrapText="1"/>
    </xf>
    <xf numFmtId="0" fontId="10" fillId="37" borderId="13" xfId="0" applyFont="1" applyFill="1" applyBorder="1" applyAlignment="1">
      <alignment horizontal="distributed" vertical="distributed" wrapText="1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53" xfId="0" applyFont="1" applyFill="1" applyBorder="1" applyAlignment="1">
      <alignment horizontal="distributed" vertical="distributed" wrapText="1"/>
    </xf>
    <xf numFmtId="0" fontId="10" fillId="0" borderId="54" xfId="0" applyFont="1" applyFill="1" applyBorder="1" applyAlignment="1">
      <alignment horizontal="distributed" vertical="distributed" wrapText="1"/>
    </xf>
    <xf numFmtId="0" fontId="10" fillId="0" borderId="55" xfId="0" applyFont="1" applyFill="1" applyBorder="1" applyAlignment="1">
      <alignment horizontal="distributed" vertical="distributed" wrapText="1"/>
    </xf>
    <xf numFmtId="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  <xf numFmtId="56" fontId="5" fillId="0" borderId="18" xfId="0" applyNumberFormat="1" applyFont="1" applyBorder="1" applyAlignment="1">
      <alignment horizontal="center"/>
    </xf>
    <xf numFmtId="56" fontId="5" fillId="0" borderId="2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43" xfId="0" applyFont="1" applyFill="1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20" fontId="5" fillId="0" borderId="2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distributed" vertical="center"/>
    </xf>
    <xf numFmtId="0" fontId="2" fillId="0" borderId="62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19" fillId="0" borderId="0" xfId="0" applyFont="1" applyAlignment="1">
      <alignment horizontal="center"/>
    </xf>
    <xf numFmtId="20" fontId="12" fillId="0" borderId="31" xfId="0" applyNumberFormat="1" applyFont="1" applyBorder="1" applyAlignment="1">
      <alignment horizontal="center" vertical="center"/>
    </xf>
    <xf numFmtId="20" fontId="12" fillId="0" borderId="15" xfId="0" applyNumberFormat="1" applyFont="1" applyBorder="1" applyAlignment="1">
      <alignment horizontal="center" vertical="center"/>
    </xf>
    <xf numFmtId="20" fontId="12" fillId="0" borderId="3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  <xf numFmtId="0" fontId="12" fillId="0" borderId="22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0" fillId="0" borderId="50" xfId="0" applyFont="1" applyFill="1" applyBorder="1" applyAlignment="1">
      <alignment horizontal="distributed" vertical="distributed" wrapText="1"/>
    </xf>
    <xf numFmtId="0" fontId="10" fillId="0" borderId="51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0" borderId="60" xfId="0" applyFont="1" applyFill="1" applyBorder="1" applyAlignment="1">
      <alignment horizontal="distributed" vertical="distributed" wrapText="1"/>
    </xf>
    <xf numFmtId="0" fontId="10" fillId="0" borderId="65" xfId="0" applyFont="1" applyFill="1" applyBorder="1" applyAlignment="1">
      <alignment horizontal="distributed" vertical="distributed" wrapText="1"/>
    </xf>
    <xf numFmtId="0" fontId="10" fillId="0" borderId="58" xfId="0" applyFont="1" applyFill="1" applyBorder="1" applyAlignment="1">
      <alignment horizontal="distributed" vertical="distributed" wrapText="1"/>
    </xf>
    <xf numFmtId="0" fontId="10" fillId="0" borderId="47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distributed" vertical="distributed" wrapText="1"/>
    </xf>
    <xf numFmtId="0" fontId="10" fillId="0" borderId="49" xfId="0" applyFont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10" fillId="0" borderId="47" xfId="0" applyFont="1" applyFill="1" applyBorder="1" applyAlignment="1">
      <alignment horizontal="distributed" vertical="distributed" wrapText="1"/>
    </xf>
    <xf numFmtId="0" fontId="10" fillId="0" borderId="48" xfId="0" applyFont="1" applyFill="1" applyBorder="1" applyAlignment="1">
      <alignment horizontal="distributed" vertical="distributed" wrapText="1"/>
    </xf>
    <xf numFmtId="0" fontId="10" fillId="0" borderId="49" xfId="0" applyFont="1" applyFill="1" applyBorder="1" applyAlignment="1">
      <alignment horizontal="distributed" vertical="distributed" wrapText="1"/>
    </xf>
    <xf numFmtId="0" fontId="5" fillId="0" borderId="19" xfId="0" applyFont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distributed" vertical="distributed" wrapText="1"/>
    </xf>
    <xf numFmtId="0" fontId="10" fillId="0" borderId="26" xfId="0" applyFont="1" applyFill="1" applyBorder="1" applyAlignment="1">
      <alignment horizontal="distributed" vertical="distributed" wrapText="1"/>
    </xf>
    <xf numFmtId="0" fontId="10" fillId="0" borderId="45" xfId="0" applyFont="1" applyFill="1" applyBorder="1" applyAlignment="1">
      <alignment horizontal="distributed" vertical="distributed" wrapText="1"/>
    </xf>
    <xf numFmtId="0" fontId="13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0" fillId="0" borderId="73" xfId="0" applyFont="1" applyBorder="1" applyAlignment="1">
      <alignment/>
    </xf>
    <xf numFmtId="0" fontId="16" fillId="0" borderId="70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8" fillId="0" borderId="69" xfId="0" applyFont="1" applyBorder="1" applyAlignment="1">
      <alignment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14" xfId="0" applyFont="1" applyBorder="1" applyAlignment="1">
      <alignment horizontal="center" vertical="center"/>
    </xf>
    <xf numFmtId="0" fontId="8" fillId="0" borderId="7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zoomScalePageLayoutView="0" workbookViewId="0" topLeftCell="A4">
      <selection activeCell="D12" sqref="D12"/>
    </sheetView>
  </sheetViews>
  <sheetFormatPr defaultColWidth="9.00390625" defaultRowHeight="13.5"/>
  <cols>
    <col min="1" max="1" width="19.00390625" style="20" customWidth="1"/>
    <col min="2" max="2" width="8.75390625" style="20" customWidth="1"/>
    <col min="3" max="3" width="4.00390625" style="20" bestFit="1" customWidth="1"/>
    <col min="4" max="4" width="10.50390625" style="20" bestFit="1" customWidth="1"/>
    <col min="5" max="5" width="23.125" style="20" customWidth="1"/>
    <col min="6" max="16384" width="9.00390625" style="20" customWidth="1"/>
  </cols>
  <sheetData>
    <row r="1" spans="1:5" ht="13.5">
      <c r="A1" s="20" t="s">
        <v>123</v>
      </c>
      <c r="B1" s="21" t="s">
        <v>32</v>
      </c>
      <c r="C1" s="68" t="s">
        <v>33</v>
      </c>
      <c r="D1" s="68" t="s">
        <v>9</v>
      </c>
      <c r="E1" s="45" t="s">
        <v>78</v>
      </c>
    </row>
    <row r="2" spans="1:10" ht="13.5">
      <c r="A2" s="20" t="str">
        <f>B2&amp;ASC(E2)</f>
        <v>A1</v>
      </c>
      <c r="B2" s="22" t="s">
        <v>34</v>
      </c>
      <c r="C2" s="24">
        <v>1</v>
      </c>
      <c r="D2" s="25" t="s">
        <v>5</v>
      </c>
      <c r="E2" s="63">
        <v>1</v>
      </c>
      <c r="G2"/>
      <c r="H2" s="20" t="s">
        <v>87</v>
      </c>
      <c r="J2" s="25" t="s">
        <v>2</v>
      </c>
    </row>
    <row r="3" spans="1:10" ht="13.5">
      <c r="A3" s="20" t="str">
        <f aca="true" t="shared" si="0" ref="A3:A10">B3&amp;ASC(E3)</f>
        <v>A2</v>
      </c>
      <c r="B3" s="23" t="s">
        <v>34</v>
      </c>
      <c r="C3" s="24">
        <v>2</v>
      </c>
      <c r="D3" s="25" t="s">
        <v>3</v>
      </c>
      <c r="E3" s="64">
        <v>2</v>
      </c>
      <c r="G3"/>
      <c r="H3" s="20" t="s">
        <v>88</v>
      </c>
      <c r="J3" s="20" t="s">
        <v>109</v>
      </c>
    </row>
    <row r="4" spans="1:10" ht="13.5">
      <c r="A4" s="20" t="str">
        <f>B4&amp;ASC(E4)</f>
        <v>A3</v>
      </c>
      <c r="B4" s="23" t="s">
        <v>34</v>
      </c>
      <c r="C4" s="24">
        <v>3</v>
      </c>
      <c r="D4" s="25" t="s">
        <v>8</v>
      </c>
      <c r="E4" s="64">
        <v>3</v>
      </c>
      <c r="G4"/>
      <c r="H4" s="20" t="s">
        <v>89</v>
      </c>
      <c r="J4" s="25" t="s">
        <v>4</v>
      </c>
    </row>
    <row r="5" spans="1:10" ht="13.5">
      <c r="A5" s="20" t="str">
        <f t="shared" si="0"/>
        <v>A4</v>
      </c>
      <c r="B5" s="26" t="s">
        <v>34</v>
      </c>
      <c r="C5" s="27">
        <v>4</v>
      </c>
      <c r="D5" s="25" t="s">
        <v>145</v>
      </c>
      <c r="E5" s="65">
        <v>4</v>
      </c>
      <c r="G5"/>
      <c r="H5" s="20" t="s">
        <v>90</v>
      </c>
      <c r="J5" s="25" t="s">
        <v>7</v>
      </c>
    </row>
    <row r="6" spans="1:10" ht="13.5">
      <c r="A6" s="20" t="str">
        <f t="shared" si="0"/>
        <v>B1</v>
      </c>
      <c r="B6" s="23" t="s">
        <v>35</v>
      </c>
      <c r="C6" s="24">
        <v>5</v>
      </c>
      <c r="D6" s="25" t="s">
        <v>6</v>
      </c>
      <c r="E6" s="64">
        <v>1</v>
      </c>
      <c r="G6"/>
      <c r="H6" s="20" t="s">
        <v>91</v>
      </c>
      <c r="J6" s="25" t="s">
        <v>1</v>
      </c>
    </row>
    <row r="7" spans="1:10" ht="13.5">
      <c r="A7" s="20" t="str">
        <f>B7&amp;ASC(E7)</f>
        <v>B2</v>
      </c>
      <c r="B7" s="23" t="s">
        <v>35</v>
      </c>
      <c r="C7" s="24">
        <v>6</v>
      </c>
      <c r="D7" s="25" t="s">
        <v>110</v>
      </c>
      <c r="E7" s="64">
        <v>2</v>
      </c>
      <c r="G7"/>
      <c r="H7" s="20" t="s">
        <v>92</v>
      </c>
      <c r="J7" s="25" t="s">
        <v>145</v>
      </c>
    </row>
    <row r="8" spans="1:10" ht="13.5">
      <c r="A8" s="20" t="str">
        <f t="shared" si="0"/>
        <v>B3</v>
      </c>
      <c r="B8" s="26" t="s">
        <v>35</v>
      </c>
      <c r="C8" s="27">
        <v>7</v>
      </c>
      <c r="D8" s="25" t="s">
        <v>4</v>
      </c>
      <c r="E8" s="65">
        <v>3</v>
      </c>
      <c r="G8"/>
      <c r="H8" s="20" t="s">
        <v>93</v>
      </c>
      <c r="J8" s="25" t="s">
        <v>6</v>
      </c>
    </row>
    <row r="9" spans="1:10" ht="13.5">
      <c r="A9" s="20" t="str">
        <f t="shared" si="0"/>
        <v>C1</v>
      </c>
      <c r="B9" s="23" t="s">
        <v>36</v>
      </c>
      <c r="C9" s="24">
        <v>8</v>
      </c>
      <c r="D9" s="25" t="s">
        <v>0</v>
      </c>
      <c r="E9" s="64">
        <v>1</v>
      </c>
      <c r="G9"/>
      <c r="H9" s="20" t="s">
        <v>94</v>
      </c>
      <c r="J9" s="119" t="s">
        <v>187</v>
      </c>
    </row>
    <row r="10" spans="1:10" ht="13.5">
      <c r="A10" s="20" t="str">
        <f t="shared" si="0"/>
        <v>C2</v>
      </c>
      <c r="B10" s="23" t="s">
        <v>36</v>
      </c>
      <c r="C10" s="24">
        <v>9</v>
      </c>
      <c r="D10" s="25" t="s">
        <v>190</v>
      </c>
      <c r="E10" s="64">
        <v>2</v>
      </c>
      <c r="G10"/>
      <c r="H10" s="20" t="s">
        <v>95</v>
      </c>
      <c r="J10" s="25" t="s">
        <v>188</v>
      </c>
    </row>
    <row r="11" spans="1:10" ht="13.5">
      <c r="A11" s="20" t="str">
        <f>B11&amp;ASC(E11)</f>
        <v>C3</v>
      </c>
      <c r="B11" s="26" t="s">
        <v>36</v>
      </c>
      <c r="C11" s="27">
        <v>10</v>
      </c>
      <c r="D11" s="119" t="s">
        <v>198</v>
      </c>
      <c r="E11" s="64">
        <v>3</v>
      </c>
      <c r="G11"/>
      <c r="H11" s="20" t="s">
        <v>96</v>
      </c>
      <c r="J11" s="25" t="s">
        <v>3</v>
      </c>
    </row>
    <row r="12" spans="1:10" ht="13.5">
      <c r="A12" s="20" t="str">
        <f>B12&amp;ASC(E12)</f>
        <v>D1</v>
      </c>
      <c r="B12" s="23" t="s">
        <v>37</v>
      </c>
      <c r="C12" s="24">
        <v>11</v>
      </c>
      <c r="D12" s="25" t="s">
        <v>7</v>
      </c>
      <c r="E12" s="63">
        <v>1</v>
      </c>
      <c r="G12"/>
      <c r="H12" s="20" t="s">
        <v>97</v>
      </c>
      <c r="J12" s="25" t="s">
        <v>189</v>
      </c>
    </row>
    <row r="13" spans="1:10" ht="13.5">
      <c r="A13" s="20" t="str">
        <f>B13&amp;ASC(E13)</f>
        <v>D2</v>
      </c>
      <c r="B13" s="28" t="s">
        <v>37</v>
      </c>
      <c r="C13" s="24">
        <v>12</v>
      </c>
      <c r="D13" s="20" t="s">
        <v>108</v>
      </c>
      <c r="E13" s="64">
        <v>2</v>
      </c>
      <c r="G13"/>
      <c r="H13" s="20" t="s">
        <v>98</v>
      </c>
      <c r="J13" s="119" t="s">
        <v>198</v>
      </c>
    </row>
    <row r="14" spans="1:10" ht="13.5">
      <c r="A14" s="20" t="str">
        <f>B14&amp;ASC(E14)</f>
        <v>D3</v>
      </c>
      <c r="B14" s="29" t="s">
        <v>37</v>
      </c>
      <c r="C14" s="27">
        <v>13</v>
      </c>
      <c r="D14" s="25" t="s">
        <v>1</v>
      </c>
      <c r="E14" s="65">
        <v>3</v>
      </c>
      <c r="G14"/>
      <c r="H14" s="20" t="s">
        <v>99</v>
      </c>
      <c r="J14" s="25" t="s">
        <v>5</v>
      </c>
    </row>
    <row r="15" spans="1:10" ht="13.5">
      <c r="A15" s="20" t="str">
        <f aca="true" t="shared" si="1" ref="A15:A20">B15&amp;ASC(E15)</f>
        <v>E1</v>
      </c>
      <c r="B15" s="28" t="s">
        <v>199</v>
      </c>
      <c r="C15" s="24">
        <v>14</v>
      </c>
      <c r="D15" s="119" t="s">
        <v>187</v>
      </c>
      <c r="E15" s="64">
        <v>1</v>
      </c>
      <c r="G15"/>
      <c r="H15" s="20" t="s">
        <v>100</v>
      </c>
      <c r="J15" s="25" t="s">
        <v>0</v>
      </c>
    </row>
    <row r="16" spans="1:10" ht="13.5">
      <c r="A16" s="20" t="str">
        <f t="shared" si="1"/>
        <v>E2</v>
      </c>
      <c r="B16" s="28" t="s">
        <v>38</v>
      </c>
      <c r="C16" s="24">
        <v>15</v>
      </c>
      <c r="D16" s="25" t="s">
        <v>188</v>
      </c>
      <c r="E16" s="64">
        <v>2</v>
      </c>
      <c r="G16"/>
      <c r="H16" s="20" t="s">
        <v>101</v>
      </c>
      <c r="J16" s="25" t="s">
        <v>190</v>
      </c>
    </row>
    <row r="17" spans="1:10" ht="13.5">
      <c r="A17" s="20" t="str">
        <f t="shared" si="1"/>
        <v>E3</v>
      </c>
      <c r="B17" s="29" t="s">
        <v>38</v>
      </c>
      <c r="C17" s="27">
        <v>16</v>
      </c>
      <c r="D17" s="25" t="s">
        <v>189</v>
      </c>
      <c r="E17" s="65">
        <v>3</v>
      </c>
      <c r="G17"/>
      <c r="H17" s="20" t="s">
        <v>102</v>
      </c>
      <c r="J17" s="25" t="s">
        <v>110</v>
      </c>
    </row>
    <row r="18" spans="1:10" ht="13.5">
      <c r="A18" s="20" t="str">
        <f t="shared" si="1"/>
        <v>F1</v>
      </c>
      <c r="B18" s="28" t="s">
        <v>200</v>
      </c>
      <c r="C18" s="24">
        <v>17</v>
      </c>
      <c r="D18" s="20" t="s">
        <v>109</v>
      </c>
      <c r="E18" s="64">
        <v>1</v>
      </c>
      <c r="G18"/>
      <c r="H18" s="20" t="s">
        <v>103</v>
      </c>
      <c r="J18" s="25" t="s">
        <v>194</v>
      </c>
    </row>
    <row r="19" spans="1:10" ht="13.5">
      <c r="A19" s="20" t="str">
        <f t="shared" si="1"/>
        <v>F2</v>
      </c>
      <c r="B19" s="28" t="s">
        <v>39</v>
      </c>
      <c r="C19" s="24">
        <v>18</v>
      </c>
      <c r="D19" s="25" t="s">
        <v>2</v>
      </c>
      <c r="E19" s="64">
        <v>2</v>
      </c>
      <c r="G19"/>
      <c r="H19" s="20" t="s">
        <v>104</v>
      </c>
      <c r="J19" s="25" t="s">
        <v>8</v>
      </c>
    </row>
    <row r="20" spans="1:10" ht="13.5">
      <c r="A20" s="20" t="str">
        <f t="shared" si="1"/>
        <v>F3</v>
      </c>
      <c r="B20" s="29" t="s">
        <v>39</v>
      </c>
      <c r="C20" s="27">
        <v>19</v>
      </c>
      <c r="D20" s="25" t="s">
        <v>194</v>
      </c>
      <c r="E20" s="65">
        <v>3</v>
      </c>
      <c r="G20"/>
      <c r="H20" s="20" t="s">
        <v>105</v>
      </c>
      <c r="J20" s="20" t="s">
        <v>108</v>
      </c>
    </row>
    <row r="21" spans="1:10" ht="13.5">
      <c r="A21" s="24"/>
      <c r="B21" s="25"/>
      <c r="C21" s="24"/>
      <c r="D21" s="24"/>
      <c r="E21" s="120"/>
      <c r="F21" s="24"/>
      <c r="G21"/>
      <c r="H21" s="20" t="s">
        <v>106</v>
      </c>
      <c r="J21" s="25"/>
    </row>
    <row r="22" spans="1:10" ht="13.5">
      <c r="A22" s="25"/>
      <c r="B22" s="25"/>
      <c r="C22" s="25"/>
      <c r="D22" s="25"/>
      <c r="E22" s="25"/>
      <c r="G22"/>
      <c r="H22" s="20" t="s">
        <v>107</v>
      </c>
      <c r="J22" s="25"/>
    </row>
    <row r="23" spans="8:10" ht="13.5">
      <c r="H23" s="20" t="s">
        <v>191</v>
      </c>
      <c r="J23" s="25"/>
    </row>
    <row r="24" spans="8:10" ht="13.5">
      <c r="H24" s="20" t="s">
        <v>192</v>
      </c>
      <c r="J24" s="25"/>
    </row>
    <row r="25" spans="8:10" ht="13.5">
      <c r="H25" s="20" t="s">
        <v>193</v>
      </c>
      <c r="J25" s="25"/>
    </row>
    <row r="26" spans="8:10" ht="13.5">
      <c r="H26" s="20" t="s">
        <v>195</v>
      </c>
      <c r="J26" s="25"/>
    </row>
    <row r="27" ht="13.5">
      <c r="H27" s="20" t="s">
        <v>196</v>
      </c>
    </row>
    <row r="28" spans="8:10" ht="13.5">
      <c r="H28" s="20" t="s">
        <v>197</v>
      </c>
      <c r="J28" s="25"/>
    </row>
    <row r="29" ht="13.5">
      <c r="J29" s="25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0"/>
  <sheetViews>
    <sheetView zoomScalePageLayoutView="0" workbookViewId="0" topLeftCell="A10">
      <selection activeCell="AD14" sqref="AD14"/>
    </sheetView>
  </sheetViews>
  <sheetFormatPr defaultColWidth="2.50390625" defaultRowHeight="13.5"/>
  <cols>
    <col min="1" max="8" width="2.50390625" style="20" customWidth="1"/>
    <col min="9" max="48" width="4.25390625" style="20" customWidth="1"/>
    <col min="49" max="49" width="2.50390625" style="20" customWidth="1"/>
    <col min="50" max="16384" width="2.50390625" style="20" customWidth="1"/>
  </cols>
  <sheetData>
    <row r="1" spans="6:37" ht="13.5" customHeight="1">
      <c r="F1" s="213" t="s">
        <v>201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6:39" ht="13.5" customHeight="1"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AD2" s="66"/>
      <c r="AE2" s="66"/>
      <c r="AF2" s="218">
        <v>43653</v>
      </c>
      <c r="AG2" s="218"/>
      <c r="AH2" s="218"/>
      <c r="AI2" s="218"/>
      <c r="AK2" s="20" t="s">
        <v>41</v>
      </c>
      <c r="AL2" s="30"/>
      <c r="AM2" s="30"/>
    </row>
    <row r="3" spans="2:41" ht="14.25">
      <c r="B3" s="31"/>
      <c r="C3" s="31"/>
      <c r="D3" s="31"/>
      <c r="E3" s="224" t="s">
        <v>202</v>
      </c>
      <c r="F3" s="224"/>
      <c r="G3" s="224"/>
      <c r="H3" s="224"/>
      <c r="I3" s="224"/>
      <c r="J3" s="224"/>
      <c r="M3" s="20" t="s">
        <v>161</v>
      </c>
      <c r="AB3" s="24"/>
      <c r="AK3" s="33"/>
      <c r="AL3" s="34"/>
      <c r="AM3" s="34"/>
      <c r="AO3" s="30"/>
    </row>
    <row r="4" spans="2:38" ht="14.25">
      <c r="B4" s="31"/>
      <c r="C4" s="31"/>
      <c r="D4" s="31"/>
      <c r="E4" s="32"/>
      <c r="F4" s="32"/>
      <c r="G4" s="32"/>
      <c r="H4" s="32"/>
      <c r="I4" s="175" t="s">
        <v>43</v>
      </c>
      <c r="J4" s="176"/>
      <c r="K4" s="176"/>
      <c r="L4" s="177"/>
      <c r="M4" s="175" t="s">
        <v>45</v>
      </c>
      <c r="N4" s="176"/>
      <c r="O4" s="176"/>
      <c r="P4" s="175" t="s">
        <v>46</v>
      </c>
      <c r="Q4" s="176"/>
      <c r="R4" s="177"/>
      <c r="S4" s="175" t="s">
        <v>47</v>
      </c>
      <c r="T4" s="176"/>
      <c r="U4" s="177"/>
      <c r="V4" s="225" t="s">
        <v>48</v>
      </c>
      <c r="W4" s="225"/>
      <c r="X4" s="225"/>
      <c r="Y4" s="175" t="s">
        <v>49</v>
      </c>
      <c r="Z4" s="176"/>
      <c r="AA4" s="176"/>
      <c r="AB4" s="128"/>
      <c r="AC4" s="24"/>
      <c r="AD4" s="74"/>
      <c r="AE4"/>
      <c r="AF4"/>
      <c r="AG4" s="74"/>
      <c r="AH4"/>
      <c r="AI4"/>
      <c r="AJ4" s="74"/>
      <c r="AK4" s="54"/>
      <c r="AL4" s="20" t="s">
        <v>42</v>
      </c>
    </row>
    <row r="5" spans="3:38" ht="13.5" customHeight="1">
      <c r="C5" s="219" t="s">
        <v>51</v>
      </c>
      <c r="D5" s="219"/>
      <c r="E5" s="219"/>
      <c r="F5" s="219"/>
      <c r="G5" s="219"/>
      <c r="H5" s="219"/>
      <c r="I5" s="158" t="s">
        <v>216</v>
      </c>
      <c r="J5" s="159"/>
      <c r="K5" s="160"/>
      <c r="L5" s="161"/>
      <c r="M5" s="168" t="s">
        <v>216</v>
      </c>
      <c r="N5" s="169"/>
      <c r="O5" s="169"/>
      <c r="P5" s="168" t="s">
        <v>218</v>
      </c>
      <c r="Q5" s="169"/>
      <c r="R5" s="170"/>
      <c r="S5" s="168" t="s">
        <v>219</v>
      </c>
      <c r="T5" s="169"/>
      <c r="U5" s="170"/>
      <c r="V5" s="169" t="s">
        <v>216</v>
      </c>
      <c r="W5" s="169"/>
      <c r="X5" s="169"/>
      <c r="Y5" s="168" t="s">
        <v>221</v>
      </c>
      <c r="Z5" s="169"/>
      <c r="AA5" s="169"/>
      <c r="AB5" s="128"/>
      <c r="AC5" s="24"/>
      <c r="AD5" s="74"/>
      <c r="AE5"/>
      <c r="AF5"/>
      <c r="AG5" s="74"/>
      <c r="AH5"/>
      <c r="AI5"/>
      <c r="AJ5" s="74"/>
      <c r="AK5" s="33"/>
      <c r="AL5" s="25" t="s">
        <v>111</v>
      </c>
    </row>
    <row r="6" spans="3:38" ht="13.5" customHeight="1">
      <c r="C6" s="219" t="s">
        <v>52</v>
      </c>
      <c r="D6" s="219"/>
      <c r="E6" s="219"/>
      <c r="F6" s="219"/>
      <c r="G6" s="219"/>
      <c r="H6" s="219"/>
      <c r="I6" s="220">
        <v>43730</v>
      </c>
      <c r="J6" s="221"/>
      <c r="K6" s="222"/>
      <c r="L6" s="223"/>
      <c r="M6" s="171">
        <v>43737</v>
      </c>
      <c r="N6" s="172"/>
      <c r="O6" s="173"/>
      <c r="P6" s="172">
        <v>43723</v>
      </c>
      <c r="Q6" s="172"/>
      <c r="R6" s="173"/>
      <c r="S6" s="171">
        <v>43737</v>
      </c>
      <c r="T6" s="172"/>
      <c r="U6" s="173"/>
      <c r="V6" s="172">
        <v>43737</v>
      </c>
      <c r="W6" s="172"/>
      <c r="X6" s="172"/>
      <c r="Y6" s="171">
        <v>43743</v>
      </c>
      <c r="Z6" s="174"/>
      <c r="AA6" s="174"/>
      <c r="AB6" s="129"/>
      <c r="AC6" s="24"/>
      <c r="AD6" s="74"/>
      <c r="AE6"/>
      <c r="AF6"/>
      <c r="AG6" s="78"/>
      <c r="AH6"/>
      <c r="AI6"/>
      <c r="AJ6" s="74"/>
      <c r="AK6" s="33"/>
      <c r="AL6" s="20" t="s">
        <v>112</v>
      </c>
    </row>
    <row r="7" spans="3:37" ht="13.5" customHeight="1">
      <c r="C7" s="219" t="s">
        <v>53</v>
      </c>
      <c r="D7" s="219"/>
      <c r="E7" s="219"/>
      <c r="F7" s="219"/>
      <c r="G7" s="219"/>
      <c r="H7" s="219"/>
      <c r="I7" s="226">
        <v>0.3958333333333333</v>
      </c>
      <c r="J7" s="227"/>
      <c r="K7" s="222"/>
      <c r="L7" s="223"/>
      <c r="M7" s="162">
        <v>0.5625</v>
      </c>
      <c r="N7" s="163"/>
      <c r="O7" s="164"/>
      <c r="P7" s="163">
        <v>0.5625</v>
      </c>
      <c r="Q7" s="163"/>
      <c r="R7" s="164"/>
      <c r="S7" s="162">
        <v>0.3958333333333333</v>
      </c>
      <c r="T7" s="163"/>
      <c r="U7" s="164"/>
      <c r="V7" s="162">
        <v>0.5625</v>
      </c>
      <c r="W7" s="163"/>
      <c r="X7" s="164"/>
      <c r="Y7" s="165">
        <v>0.5833333333333334</v>
      </c>
      <c r="Z7" s="166"/>
      <c r="AA7" s="167"/>
      <c r="AB7" s="130"/>
      <c r="AC7" s="24"/>
      <c r="AD7" s="74"/>
      <c r="AE7"/>
      <c r="AF7"/>
      <c r="AG7" s="74"/>
      <c r="AH7"/>
      <c r="AI7"/>
      <c r="AJ7" s="74"/>
      <c r="AK7" s="33"/>
    </row>
    <row r="8" spans="9:44" ht="13.5">
      <c r="I8" s="41">
        <v>1</v>
      </c>
      <c r="J8" s="36">
        <v>2</v>
      </c>
      <c r="K8" s="36">
        <v>3</v>
      </c>
      <c r="L8" s="42">
        <v>4</v>
      </c>
      <c r="M8" s="41">
        <v>5</v>
      </c>
      <c r="N8" s="36">
        <v>6</v>
      </c>
      <c r="O8" s="37">
        <v>7</v>
      </c>
      <c r="P8" s="124">
        <v>8</v>
      </c>
      <c r="Q8" s="118">
        <v>9</v>
      </c>
      <c r="R8" s="37">
        <v>10</v>
      </c>
      <c r="S8" s="125">
        <v>11</v>
      </c>
      <c r="T8" s="123">
        <v>12</v>
      </c>
      <c r="U8" s="125">
        <v>13</v>
      </c>
      <c r="V8" s="127">
        <v>14</v>
      </c>
      <c r="W8" s="122">
        <v>15</v>
      </c>
      <c r="X8" s="126">
        <v>16</v>
      </c>
      <c r="Y8" s="127">
        <v>17</v>
      </c>
      <c r="Z8" s="122">
        <v>18</v>
      </c>
      <c r="AA8" s="126">
        <v>19</v>
      </c>
      <c r="AB8" s="101"/>
      <c r="AC8" s="75"/>
      <c r="AD8" s="75"/>
      <c r="AE8"/>
      <c r="AF8"/>
      <c r="AG8" s="75"/>
      <c r="AH8"/>
      <c r="AI8"/>
      <c r="AJ8" s="75"/>
      <c r="AK8" s="35" t="s">
        <v>69</v>
      </c>
      <c r="AL8" s="48" t="s">
        <v>62</v>
      </c>
      <c r="AM8" s="46"/>
      <c r="AN8" s="46"/>
      <c r="AO8" s="46"/>
      <c r="AP8" s="46"/>
      <c r="AQ8" s="46"/>
      <c r="AR8" s="46"/>
    </row>
    <row r="9" spans="3:44" ht="13.5" customHeight="1">
      <c r="C9" s="21" t="s">
        <v>58</v>
      </c>
      <c r="I9" s="190" t="str">
        <f>'予選リーグ組合せ'!D2</f>
        <v>土田</v>
      </c>
      <c r="J9" s="193" t="str">
        <f>'予選リーグ組合せ'!D3</f>
        <v>坂祝</v>
      </c>
      <c r="K9" s="193" t="str">
        <f>'予選リーグ組合せ'!D4</f>
        <v>白鳥</v>
      </c>
      <c r="L9" s="196" t="str">
        <f>'予選リーグ組合せ'!D5</f>
        <v>加茂野</v>
      </c>
      <c r="M9" s="201" t="str">
        <f>'予選リーグ組合せ'!D6</f>
        <v>山手</v>
      </c>
      <c r="N9" s="204" t="str">
        <f>'予選リーグ組合せ'!D7</f>
        <v>郡上八幡</v>
      </c>
      <c r="O9" s="186" t="str">
        <f>'予選リーグ組合せ'!D8</f>
        <v>金竜</v>
      </c>
      <c r="P9" s="188" t="str">
        <f>'予選リーグ組合せ'!D9</f>
        <v>中部</v>
      </c>
      <c r="Q9" s="199" t="str">
        <f>'予選リーグ組合せ'!D10</f>
        <v>今渡</v>
      </c>
      <c r="R9" s="207" t="str">
        <f>'予選リーグ組合せ'!D11</f>
        <v>桜ヶ丘FC</v>
      </c>
      <c r="S9" s="203" t="str">
        <f>'予選リーグ組合せ'!D12</f>
        <v>武儀</v>
      </c>
      <c r="T9" s="206" t="str">
        <f>'予選リーグ組合せ'!D13</f>
        <v>下有知</v>
      </c>
      <c r="U9" s="180" t="str">
        <f>'予選リーグ組合せ'!D14</f>
        <v>美濃</v>
      </c>
      <c r="V9" s="210" t="str">
        <f>'予選リーグ組合せ'!D15</f>
        <v>コヴィーダ</v>
      </c>
      <c r="W9" s="183" t="str">
        <f>'予選リーグ組合せ'!D16</f>
        <v>川辺</v>
      </c>
      <c r="X9" s="180" t="str">
        <f>'予選リーグ組合せ'!D17</f>
        <v>御嵩</v>
      </c>
      <c r="Y9" s="210" t="str">
        <f>'予選リーグ組合せ'!D18</f>
        <v>瀬尻</v>
      </c>
      <c r="Z9" s="183" t="str">
        <f>'予選リーグ組合せ'!D19</f>
        <v>旭ヶ丘</v>
      </c>
      <c r="AA9" s="215" t="str">
        <f>'予選リーグ組合せ'!D20</f>
        <v>大和</v>
      </c>
      <c r="AB9" s="181"/>
      <c r="AC9" s="121"/>
      <c r="AD9" s="105"/>
      <c r="AE9"/>
      <c r="AF9"/>
      <c r="AG9" s="105"/>
      <c r="AH9"/>
      <c r="AI9"/>
      <c r="AJ9"/>
      <c r="AL9" s="46"/>
      <c r="AM9" s="46"/>
      <c r="AN9" s="46"/>
      <c r="AO9" s="48" t="s">
        <v>63</v>
      </c>
      <c r="AP9" s="46"/>
      <c r="AQ9" s="46"/>
      <c r="AR9" s="46"/>
    </row>
    <row r="10" spans="3:38" ht="13.5" customHeight="1">
      <c r="C10" s="178">
        <v>43737</v>
      </c>
      <c r="D10" s="178"/>
      <c r="E10" s="178"/>
      <c r="F10" s="178"/>
      <c r="G10" s="178"/>
      <c r="H10" s="179"/>
      <c r="I10" s="191"/>
      <c r="J10" s="194"/>
      <c r="K10" s="194"/>
      <c r="L10" s="197"/>
      <c r="M10" s="201"/>
      <c r="N10" s="204"/>
      <c r="O10" s="186"/>
      <c r="P10" s="188"/>
      <c r="Q10" s="199"/>
      <c r="R10" s="208"/>
      <c r="S10" s="188"/>
      <c r="T10" s="199"/>
      <c r="U10" s="181"/>
      <c r="V10" s="211"/>
      <c r="W10" s="184"/>
      <c r="X10" s="181"/>
      <c r="Y10" s="211"/>
      <c r="Z10" s="184"/>
      <c r="AA10" s="216"/>
      <c r="AB10" s="181"/>
      <c r="AC10" s="121"/>
      <c r="AD10" s="105"/>
      <c r="AE10"/>
      <c r="AF10"/>
      <c r="AG10" s="105"/>
      <c r="AH10"/>
      <c r="AI10"/>
      <c r="AJ10"/>
      <c r="AK10" s="49" t="s">
        <v>69</v>
      </c>
      <c r="AL10" s="20" t="s">
        <v>117</v>
      </c>
    </row>
    <row r="11" spans="9:44" ht="21.75" customHeight="1">
      <c r="I11" s="191"/>
      <c r="J11" s="194"/>
      <c r="K11" s="194"/>
      <c r="L11" s="197"/>
      <c r="M11" s="201"/>
      <c r="N11" s="204"/>
      <c r="O11" s="186"/>
      <c r="P11" s="188"/>
      <c r="Q11" s="199"/>
      <c r="R11" s="208"/>
      <c r="S11" s="188"/>
      <c r="T11" s="199"/>
      <c r="U11" s="181"/>
      <c r="V11" s="211"/>
      <c r="W11" s="184"/>
      <c r="X11" s="181"/>
      <c r="Y11" s="211"/>
      <c r="Z11" s="184"/>
      <c r="AA11" s="216"/>
      <c r="AB11" s="181"/>
      <c r="AC11" s="156"/>
      <c r="AD11" s="105"/>
      <c r="AE11"/>
      <c r="AF11"/>
      <c r="AG11" s="105"/>
      <c r="AH11"/>
      <c r="AI11"/>
      <c r="AJ11"/>
      <c r="AK11" s="39" t="s">
        <v>69</v>
      </c>
      <c r="AL11" s="214" t="s">
        <v>59</v>
      </c>
      <c r="AM11" s="214"/>
      <c r="AN11" s="214"/>
      <c r="AO11" s="214"/>
      <c r="AP11" s="214"/>
      <c r="AQ11" s="214"/>
      <c r="AR11" s="214"/>
    </row>
    <row r="12" spans="9:44" ht="13.5" customHeight="1">
      <c r="I12" s="191"/>
      <c r="J12" s="194"/>
      <c r="K12" s="194"/>
      <c r="L12" s="197"/>
      <c r="M12" s="201"/>
      <c r="N12" s="204"/>
      <c r="O12" s="186"/>
      <c r="P12" s="188"/>
      <c r="Q12" s="199"/>
      <c r="R12" s="208"/>
      <c r="S12" s="188"/>
      <c r="T12" s="199"/>
      <c r="U12" s="181"/>
      <c r="V12" s="211"/>
      <c r="W12" s="184"/>
      <c r="X12" s="181"/>
      <c r="Y12" s="211"/>
      <c r="Z12" s="184"/>
      <c r="AA12" s="216"/>
      <c r="AB12" s="181"/>
      <c r="AC12" s="121"/>
      <c r="AD12" s="105"/>
      <c r="AE12"/>
      <c r="AF12"/>
      <c r="AG12" s="105"/>
      <c r="AH12"/>
      <c r="AI12"/>
      <c r="AJ12"/>
      <c r="AK12" s="39" t="s">
        <v>69</v>
      </c>
      <c r="AL12" s="214" t="s">
        <v>60</v>
      </c>
      <c r="AM12" s="214"/>
      <c r="AN12" s="214"/>
      <c r="AO12" s="214"/>
      <c r="AP12" s="214"/>
      <c r="AQ12" s="214"/>
      <c r="AR12" s="214"/>
    </row>
    <row r="13" spans="9:43" ht="13.5" customHeight="1">
      <c r="I13" s="192"/>
      <c r="J13" s="195"/>
      <c r="K13" s="195"/>
      <c r="L13" s="198"/>
      <c r="M13" s="202"/>
      <c r="N13" s="205"/>
      <c r="O13" s="187"/>
      <c r="P13" s="189"/>
      <c r="Q13" s="200"/>
      <c r="R13" s="209"/>
      <c r="S13" s="189"/>
      <c r="T13" s="200"/>
      <c r="U13" s="182"/>
      <c r="V13" s="212"/>
      <c r="W13" s="185"/>
      <c r="X13" s="182"/>
      <c r="Y13" s="212"/>
      <c r="Z13" s="185"/>
      <c r="AA13" s="217"/>
      <c r="AB13" s="181"/>
      <c r="AC13" s="121"/>
      <c r="AD13" s="105"/>
      <c r="AE13"/>
      <c r="AF13"/>
      <c r="AG13" s="105"/>
      <c r="AH13"/>
      <c r="AI13"/>
      <c r="AJ13"/>
      <c r="AK13" s="39" t="s">
        <v>69</v>
      </c>
      <c r="AL13" s="46" t="s">
        <v>61</v>
      </c>
      <c r="AM13" s="47"/>
      <c r="AN13" s="47"/>
      <c r="AO13" s="47"/>
      <c r="AP13" s="47"/>
      <c r="AQ13" s="46"/>
    </row>
    <row r="14" spans="28:38" ht="13.5">
      <c r="AB14" s="24"/>
      <c r="AK14" s="49" t="s">
        <v>69</v>
      </c>
      <c r="AL14" s="20" t="s">
        <v>76</v>
      </c>
    </row>
    <row r="15" spans="37:61" ht="17.25" customHeight="1">
      <c r="AK15" s="49" t="s">
        <v>69</v>
      </c>
      <c r="AL15" s="46" t="s">
        <v>75</v>
      </c>
      <c r="AM15" s="46"/>
      <c r="AN15" s="46"/>
      <c r="AO15" s="46"/>
      <c r="AP15" s="46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</row>
    <row r="16" spans="9:61" ht="17.25">
      <c r="I16" s="97" t="s">
        <v>142</v>
      </c>
      <c r="J16" s="33"/>
      <c r="K16" s="33"/>
      <c r="AK16" s="39" t="s">
        <v>69</v>
      </c>
      <c r="AL16" s="214" t="s">
        <v>54</v>
      </c>
      <c r="AM16" s="214"/>
      <c r="AN16" s="214"/>
      <c r="AO16" s="214"/>
      <c r="AP16" s="214"/>
      <c r="AQ16" s="214"/>
      <c r="AR16" s="214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</row>
    <row r="17" spans="9:61" ht="17.25">
      <c r="I17" s="33"/>
      <c r="J17" s="33"/>
      <c r="K17" s="33"/>
      <c r="AK17" s="49" t="s">
        <v>69</v>
      </c>
      <c r="AL17" s="20" t="s">
        <v>114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</row>
    <row r="18" spans="9:61" ht="17.25">
      <c r="I18" s="98" t="s">
        <v>143</v>
      </c>
      <c r="J18" s="33"/>
      <c r="K18" s="33"/>
      <c r="AK18" s="49" t="s">
        <v>69</v>
      </c>
      <c r="AL18" s="46" t="s">
        <v>141</v>
      </c>
      <c r="AM18" s="46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</row>
    <row r="19" spans="9:61" ht="17.25" customHeight="1">
      <c r="I19" s="33"/>
      <c r="J19" s="33"/>
      <c r="K19" s="33"/>
      <c r="AK19" s="35" t="s">
        <v>69</v>
      </c>
      <c r="AL19" s="46" t="s">
        <v>72</v>
      </c>
      <c r="AM19" s="46"/>
      <c r="AN19" s="46"/>
      <c r="AO19" s="46"/>
      <c r="AP19" s="46"/>
      <c r="AQ19" s="46"/>
      <c r="AR19" s="46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</row>
    <row r="20" spans="9:61" ht="17.25">
      <c r="I20" s="99" t="s">
        <v>144</v>
      </c>
      <c r="J20" s="33"/>
      <c r="K20" s="33"/>
      <c r="AK20" s="39" t="s">
        <v>69</v>
      </c>
      <c r="AL20" s="214" t="s">
        <v>55</v>
      </c>
      <c r="AM20" s="214"/>
      <c r="AN20" s="214"/>
      <c r="AO20" s="214"/>
      <c r="AP20" s="214"/>
      <c r="AQ20" s="214"/>
      <c r="AR20" s="214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</row>
    <row r="21" spans="37:61" ht="17.25">
      <c r="AK21" s="49" t="s">
        <v>69</v>
      </c>
      <c r="AL21" s="46" t="s">
        <v>73</v>
      </c>
      <c r="AM21" s="46"/>
      <c r="AN21" s="46"/>
      <c r="AO21" s="46"/>
      <c r="AP21" s="46"/>
      <c r="AQ21" s="46"/>
      <c r="AR21" s="46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</row>
    <row r="22" spans="12:61" ht="17.25">
      <c r="L22" s="20" t="s">
        <v>179</v>
      </c>
      <c r="AK22" s="35" t="s">
        <v>69</v>
      </c>
      <c r="AL22" s="46" t="s">
        <v>71</v>
      </c>
      <c r="AM22" s="46"/>
      <c r="AN22" s="46"/>
      <c r="AO22" s="46"/>
      <c r="AP22" s="46"/>
      <c r="AQ22" s="46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33:61" ht="17.25">
      <c r="AG23" s="46"/>
      <c r="AK23" s="49" t="s">
        <v>69</v>
      </c>
      <c r="AL23" s="46" t="s">
        <v>74</v>
      </c>
      <c r="AM23" s="46"/>
      <c r="AN23" s="46"/>
      <c r="AO23" s="46"/>
      <c r="AP23" s="46"/>
      <c r="AQ23" s="46"/>
      <c r="AR23" s="46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</row>
    <row r="24" spans="6:61" ht="17.25">
      <c r="F24" s="111" t="s">
        <v>165</v>
      </c>
      <c r="G24" s="112" t="s">
        <v>166</v>
      </c>
      <c r="H24" s="112"/>
      <c r="I24" s="112"/>
      <c r="J24" s="111"/>
      <c r="K24" s="111"/>
      <c r="L24" s="112" t="s">
        <v>180</v>
      </c>
      <c r="M24" s="112"/>
      <c r="N24" s="111"/>
      <c r="O24" s="111"/>
      <c r="P24" s="111"/>
      <c r="Q24" s="112"/>
      <c r="R24" s="111" t="s">
        <v>168</v>
      </c>
      <c r="S24" s="112" t="s">
        <v>169</v>
      </c>
      <c r="V24" s="112"/>
      <c r="W24" s="112" t="s">
        <v>170</v>
      </c>
      <c r="X24" s="111"/>
      <c r="Y24" s="111"/>
      <c r="Z24" s="111"/>
      <c r="AB24" s="111" t="s">
        <v>165</v>
      </c>
      <c r="AC24" s="112" t="s">
        <v>171</v>
      </c>
      <c r="AD24" s="111"/>
      <c r="AE24" s="111"/>
      <c r="AF24" s="111"/>
      <c r="AK24" s="49" t="s">
        <v>69</v>
      </c>
      <c r="AL24" s="20" t="s">
        <v>77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</row>
    <row r="25" spans="35:61" ht="17.25">
      <c r="AI25" s="104"/>
      <c r="AJ25" s="104"/>
      <c r="AK25" s="49" t="s">
        <v>69</v>
      </c>
      <c r="AL25" s="20" t="s">
        <v>116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</row>
    <row r="26" spans="6:61" ht="17.25" customHeight="1">
      <c r="F26" s="20" t="s">
        <v>181</v>
      </c>
      <c r="G26" s="21" t="s">
        <v>182</v>
      </c>
      <c r="H26" s="21"/>
      <c r="I26" s="21"/>
      <c r="J26" s="21"/>
      <c r="K26" s="21"/>
      <c r="L26" s="21"/>
      <c r="M26" s="21" t="s">
        <v>183</v>
      </c>
      <c r="P26" s="154" t="s">
        <v>217</v>
      </c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5"/>
      <c r="AD26" s="155" t="s">
        <v>209</v>
      </c>
      <c r="AE26" s="154"/>
      <c r="AF26" s="154"/>
      <c r="AG26" s="154"/>
      <c r="AH26" s="46"/>
      <c r="AK26" s="49" t="s">
        <v>69</v>
      </c>
      <c r="AL26" s="20" t="s">
        <v>115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</row>
    <row r="27" spans="23:38" ht="13.5" customHeight="1">
      <c r="W27" s="49"/>
      <c r="AK27" s="49" t="s">
        <v>69</v>
      </c>
      <c r="AL27" s="20" t="s">
        <v>118</v>
      </c>
    </row>
    <row r="28" spans="37:38" ht="13.5">
      <c r="AK28" s="49" t="s">
        <v>69</v>
      </c>
      <c r="AL28" s="46" t="s">
        <v>86</v>
      </c>
    </row>
    <row r="29" spans="37:38" ht="13.5">
      <c r="AK29" s="49" t="s">
        <v>69</v>
      </c>
      <c r="AL29" s="46" t="s">
        <v>113</v>
      </c>
    </row>
    <row r="30" spans="37:38" ht="13.5" customHeight="1">
      <c r="AK30" s="49" t="s">
        <v>69</v>
      </c>
      <c r="AL30" s="20" t="s">
        <v>119</v>
      </c>
    </row>
    <row r="31" spans="37:45" ht="13.5">
      <c r="AK31" s="39" t="s">
        <v>69</v>
      </c>
      <c r="AL31" s="214" t="s">
        <v>70</v>
      </c>
      <c r="AM31" s="214"/>
      <c r="AN31" s="214"/>
      <c r="AO31" s="214"/>
      <c r="AP31" s="214"/>
      <c r="AQ31" s="214"/>
      <c r="AR31" s="214"/>
      <c r="AS31" s="214"/>
    </row>
    <row r="41" spans="29:31" ht="13.5">
      <c r="AC41" s="46"/>
      <c r="AD41" s="46"/>
      <c r="AE41" s="46"/>
    </row>
    <row r="43" spans="29:31" ht="13.5">
      <c r="AC43" s="46"/>
      <c r="AD43" s="46"/>
      <c r="AE43" s="46"/>
    </row>
    <row r="44" spans="29:31" ht="13.5">
      <c r="AC44" s="46"/>
      <c r="AD44" s="46"/>
      <c r="AE44" s="46"/>
    </row>
    <row r="45" spans="29:31" ht="13.5">
      <c r="AC45" s="46"/>
      <c r="AD45" s="46"/>
      <c r="AE45" s="46"/>
    </row>
    <row r="46" spans="29:31" ht="13.5">
      <c r="AC46" s="46"/>
      <c r="AD46" s="46"/>
      <c r="AE46" s="46"/>
    </row>
    <row r="47" spans="29:31" ht="13.5">
      <c r="AC47" s="46"/>
      <c r="AD47" s="46"/>
      <c r="AE47" s="46"/>
    </row>
    <row r="48" spans="29:31" ht="13.5">
      <c r="AC48" s="46"/>
      <c r="AD48" s="46"/>
      <c r="AE48" s="46"/>
    </row>
    <row r="49" spans="29:31" ht="13.5">
      <c r="AC49" s="46"/>
      <c r="AD49" s="46"/>
      <c r="AE49" s="46"/>
    </row>
    <row r="50" spans="29:31" ht="13.5">
      <c r="AC50" s="46"/>
      <c r="AD50" s="46"/>
      <c r="AE50" s="46"/>
    </row>
  </sheetData>
  <sheetProtection/>
  <mergeCells count="56">
    <mergeCell ref="Y4:AA4"/>
    <mergeCell ref="C6:H6"/>
    <mergeCell ref="I6:L6"/>
    <mergeCell ref="C7:H7"/>
    <mergeCell ref="E3:J3"/>
    <mergeCell ref="I4:L4"/>
    <mergeCell ref="S4:U4"/>
    <mergeCell ref="V4:X4"/>
    <mergeCell ref="I7:L7"/>
    <mergeCell ref="C5:H5"/>
    <mergeCell ref="F1:X2"/>
    <mergeCell ref="AL31:AS31"/>
    <mergeCell ref="Y9:Y13"/>
    <mergeCell ref="AB9:AB13"/>
    <mergeCell ref="AL11:AR11"/>
    <mergeCell ref="AL12:AR12"/>
    <mergeCell ref="AL16:AR16"/>
    <mergeCell ref="AL20:AR20"/>
    <mergeCell ref="AA9:AA13"/>
    <mergeCell ref="AF2:AI2"/>
    <mergeCell ref="M9:M13"/>
    <mergeCell ref="S9:S13"/>
    <mergeCell ref="W9:W13"/>
    <mergeCell ref="N9:N13"/>
    <mergeCell ref="U9:U13"/>
    <mergeCell ref="T9:T13"/>
    <mergeCell ref="R9:R13"/>
    <mergeCell ref="V9:V13"/>
    <mergeCell ref="C10:H10"/>
    <mergeCell ref="X9:X13"/>
    <mergeCell ref="Z9:Z13"/>
    <mergeCell ref="O9:O13"/>
    <mergeCell ref="P9:P13"/>
    <mergeCell ref="I9:I13"/>
    <mergeCell ref="K9:K13"/>
    <mergeCell ref="L9:L13"/>
    <mergeCell ref="J9:J13"/>
    <mergeCell ref="Q9:Q13"/>
    <mergeCell ref="M6:O6"/>
    <mergeCell ref="M7:O7"/>
    <mergeCell ref="M4:O4"/>
    <mergeCell ref="P4:R4"/>
    <mergeCell ref="P5:R5"/>
    <mergeCell ref="P6:R6"/>
    <mergeCell ref="P7:R7"/>
    <mergeCell ref="M5:O5"/>
    <mergeCell ref="I5:L5"/>
    <mergeCell ref="S7:U7"/>
    <mergeCell ref="V7:X7"/>
    <mergeCell ref="Y7:AA7"/>
    <mergeCell ref="S5:U5"/>
    <mergeCell ref="S6:U6"/>
    <mergeCell ref="V5:X5"/>
    <mergeCell ref="V6:X6"/>
    <mergeCell ref="Y5:AA5"/>
    <mergeCell ref="Y6:AA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100"/>
  <sheetViews>
    <sheetView zoomScale="70" zoomScaleNormal="70" zoomScalePageLayoutView="0" workbookViewId="0" topLeftCell="A1">
      <selection activeCell="AR12" sqref="AR12"/>
    </sheetView>
  </sheetViews>
  <sheetFormatPr defaultColWidth="9.00390625" defaultRowHeight="13.5"/>
  <cols>
    <col min="1" max="1" width="5.50390625" style="9" customWidth="1"/>
    <col min="2" max="16" width="2.125" style="9" customWidth="1"/>
    <col min="17" max="17" width="3.25390625" style="9" customWidth="1"/>
    <col min="18" max="27" width="2.125" style="9" customWidth="1"/>
    <col min="28" max="33" width="2.75390625" style="9" customWidth="1"/>
    <col min="34" max="16384" width="9.00390625" style="9" customWidth="1"/>
  </cols>
  <sheetData>
    <row r="1" spans="2:33" s="8" customFormat="1" ht="23.25" customHeight="1">
      <c r="B1" s="294" t="s">
        <v>203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</row>
    <row r="2" spans="3:32" s="8" customFormat="1" ht="18.75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294" t="s">
        <v>204</v>
      </c>
      <c r="AD2" s="294"/>
      <c r="AE2" s="294"/>
      <c r="AF2" s="294"/>
    </row>
    <row r="4" spans="2:16" s="8" customFormat="1" ht="13.5">
      <c r="B4" s="8" t="s">
        <v>17</v>
      </c>
      <c r="H4" s="9"/>
      <c r="I4" s="9"/>
      <c r="J4" s="9"/>
      <c r="K4" s="9"/>
      <c r="L4" s="9"/>
      <c r="M4" s="9"/>
      <c r="N4"/>
      <c r="P4"/>
    </row>
    <row r="5" spans="6:43" s="8" customFormat="1" ht="13.5">
      <c r="F5" s="277">
        <f>'リーグ１次'!I6</f>
        <v>43730</v>
      </c>
      <c r="G5" s="277"/>
      <c r="H5" s="277"/>
      <c r="I5" s="277"/>
      <c r="J5" s="277"/>
      <c r="K5" s="277"/>
      <c r="R5" s="278" t="str">
        <f>'リーグ１次'!I5</f>
        <v>エコパ</v>
      </c>
      <c r="S5" s="279"/>
      <c r="T5" s="279"/>
      <c r="U5" s="279"/>
      <c r="V5" s="279"/>
      <c r="W5" s="279"/>
      <c r="X5" s="50" t="s">
        <v>40</v>
      </c>
      <c r="AB5" s="273">
        <f>'リーグ１次'!I7</f>
        <v>0.3958333333333333</v>
      </c>
      <c r="AC5" s="274"/>
      <c r="AD5" s="274"/>
      <c r="AE5" s="274"/>
      <c r="AJ5" s="55" t="s">
        <v>79</v>
      </c>
      <c r="AK5" s="56" t="s">
        <v>80</v>
      </c>
      <c r="AL5" s="56" t="s">
        <v>81</v>
      </c>
      <c r="AM5" s="56" t="s">
        <v>82</v>
      </c>
      <c r="AN5" s="56" t="s">
        <v>83</v>
      </c>
      <c r="AO5" s="56" t="s">
        <v>84</v>
      </c>
      <c r="AP5" s="56" t="s">
        <v>85</v>
      </c>
      <c r="AQ5" s="56" t="s">
        <v>16</v>
      </c>
    </row>
    <row r="6" spans="2:44" ht="13.5">
      <c r="B6" s="257" t="s">
        <v>18</v>
      </c>
      <c r="C6" s="228"/>
      <c r="D6" s="228" t="s">
        <v>10</v>
      </c>
      <c r="E6" s="228"/>
      <c r="F6" s="228"/>
      <c r="G6" s="228"/>
      <c r="H6" s="228"/>
      <c r="I6" s="228" t="s">
        <v>11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69" t="s">
        <v>12</v>
      </c>
      <c r="AC6" s="270"/>
      <c r="AD6" s="270"/>
      <c r="AE6" s="270"/>
      <c r="AF6" s="270"/>
      <c r="AG6" s="271"/>
      <c r="AH6" s="61"/>
      <c r="AJ6" s="8"/>
      <c r="AK6" s="8"/>
      <c r="AL6" s="8"/>
      <c r="AM6" s="8"/>
      <c r="AN6" s="8"/>
      <c r="AO6" s="8"/>
      <c r="AP6" s="8"/>
      <c r="AQ6" s="8"/>
      <c r="AR6" s="8"/>
    </row>
    <row r="7" spans="2:44" ht="13.5">
      <c r="B7" s="232">
        <v>1</v>
      </c>
      <c r="C7" s="233"/>
      <c r="D7" s="234">
        <f>AB5</f>
        <v>0.3958333333333333</v>
      </c>
      <c r="E7" s="235"/>
      <c r="F7" s="235"/>
      <c r="G7" s="235"/>
      <c r="H7" s="235"/>
      <c r="I7" s="244" t="str">
        <f>'リーグ１次'!J9</f>
        <v>坂祝</v>
      </c>
      <c r="J7" s="244"/>
      <c r="K7" s="244"/>
      <c r="L7" s="244"/>
      <c r="M7" s="244"/>
      <c r="N7" s="244"/>
      <c r="O7" s="245"/>
      <c r="P7" s="10"/>
      <c r="Q7" s="11">
        <v>0</v>
      </c>
      <c r="R7" s="12" t="s">
        <v>19</v>
      </c>
      <c r="S7" s="11">
        <v>3</v>
      </c>
      <c r="T7" s="10"/>
      <c r="U7" s="253" t="str">
        <f>'リーグ１次'!K9</f>
        <v>白鳥</v>
      </c>
      <c r="V7" s="253"/>
      <c r="W7" s="253"/>
      <c r="X7" s="253"/>
      <c r="Y7" s="253"/>
      <c r="Z7" s="253"/>
      <c r="AA7" s="272"/>
      <c r="AB7" s="262" t="str">
        <f>I8</f>
        <v>土田</v>
      </c>
      <c r="AC7" s="263"/>
      <c r="AD7" s="263"/>
      <c r="AE7" s="263"/>
      <c r="AF7" s="263"/>
      <c r="AG7" s="264"/>
      <c r="AH7" s="60"/>
      <c r="AI7" s="8" t="str">
        <f>I8</f>
        <v>土田</v>
      </c>
      <c r="AJ7" s="57">
        <v>0</v>
      </c>
      <c r="AK7" s="57">
        <v>3</v>
      </c>
      <c r="AL7" s="57">
        <v>0</v>
      </c>
      <c r="AM7" s="57">
        <f>Q8+Q10+Q12</f>
        <v>0</v>
      </c>
      <c r="AN7" s="57">
        <f>S8+S10+S12</f>
        <v>15</v>
      </c>
      <c r="AO7" s="57">
        <f>AM7-AN7</f>
        <v>-15</v>
      </c>
      <c r="AP7" s="57">
        <f>AJ7*3+AL7*1</f>
        <v>0</v>
      </c>
      <c r="AQ7" s="58">
        <v>4</v>
      </c>
      <c r="AR7" s="58"/>
    </row>
    <row r="8" spans="2:44" ht="13.5">
      <c r="B8" s="232">
        <v>2</v>
      </c>
      <c r="C8" s="233"/>
      <c r="D8" s="281">
        <f>D7+"０：４０"</f>
        <v>0.4236111111111111</v>
      </c>
      <c r="E8" s="282"/>
      <c r="F8" s="282"/>
      <c r="G8" s="282"/>
      <c r="H8" s="282"/>
      <c r="I8" s="244" t="str">
        <f>'リーグ１次'!I9</f>
        <v>土田</v>
      </c>
      <c r="J8" s="244"/>
      <c r="K8" s="244"/>
      <c r="L8" s="244"/>
      <c r="M8" s="244"/>
      <c r="N8" s="244"/>
      <c r="O8" s="245"/>
      <c r="P8" s="13"/>
      <c r="Q8" s="14">
        <v>0</v>
      </c>
      <c r="R8" s="15" t="s">
        <v>19</v>
      </c>
      <c r="S8" s="14">
        <v>5</v>
      </c>
      <c r="T8" s="13"/>
      <c r="U8" s="246" t="str">
        <f>'リーグ１次'!L9</f>
        <v>加茂野</v>
      </c>
      <c r="V8" s="246"/>
      <c r="W8" s="246"/>
      <c r="X8" s="246"/>
      <c r="Y8" s="246"/>
      <c r="Z8" s="246"/>
      <c r="AA8" s="246"/>
      <c r="AB8" s="262" t="str">
        <f>I7</f>
        <v>坂祝</v>
      </c>
      <c r="AC8" s="263"/>
      <c r="AD8" s="263"/>
      <c r="AE8" s="263"/>
      <c r="AF8" s="263"/>
      <c r="AG8" s="264"/>
      <c r="AH8" s="60"/>
      <c r="AI8" s="8" t="str">
        <f>I7</f>
        <v>坂祝</v>
      </c>
      <c r="AJ8" s="57">
        <v>2</v>
      </c>
      <c r="AK8" s="57">
        <v>1</v>
      </c>
      <c r="AL8" s="57">
        <v>0</v>
      </c>
      <c r="AM8" s="57">
        <f>Q7+Q9+S12</f>
        <v>8</v>
      </c>
      <c r="AN8" s="57">
        <f>S7+S9+Q12</f>
        <v>4</v>
      </c>
      <c r="AO8" s="57">
        <f>AM8-AN8</f>
        <v>4</v>
      </c>
      <c r="AP8" s="57">
        <f>AJ8*3+AL8*1</f>
        <v>6</v>
      </c>
      <c r="AQ8" s="58">
        <v>2</v>
      </c>
      <c r="AR8" s="58"/>
    </row>
    <row r="9" spans="2:44" ht="13.5">
      <c r="B9" s="232">
        <v>3</v>
      </c>
      <c r="C9" s="233"/>
      <c r="D9" s="281">
        <f>D8+"１：００"</f>
        <v>0.4652777777777778</v>
      </c>
      <c r="E9" s="282"/>
      <c r="F9" s="282"/>
      <c r="G9" s="282"/>
      <c r="H9" s="282"/>
      <c r="I9" s="251" t="str">
        <f>I7</f>
        <v>坂祝</v>
      </c>
      <c r="J9" s="251"/>
      <c r="K9" s="251"/>
      <c r="L9" s="251"/>
      <c r="M9" s="251"/>
      <c r="N9" s="251"/>
      <c r="O9" s="252"/>
      <c r="P9" s="13"/>
      <c r="Q9" s="14">
        <v>3</v>
      </c>
      <c r="R9" s="15" t="s">
        <v>19</v>
      </c>
      <c r="S9" s="14">
        <v>1</v>
      </c>
      <c r="T9" s="13"/>
      <c r="U9" s="253" t="str">
        <f>U8</f>
        <v>加茂野</v>
      </c>
      <c r="V9" s="253"/>
      <c r="W9" s="253"/>
      <c r="X9" s="253"/>
      <c r="Y9" s="253"/>
      <c r="Z9" s="253"/>
      <c r="AA9" s="253"/>
      <c r="AB9" s="262" t="str">
        <f>U7</f>
        <v>白鳥</v>
      </c>
      <c r="AC9" s="263"/>
      <c r="AD9" s="263"/>
      <c r="AE9" s="263"/>
      <c r="AF9" s="263"/>
      <c r="AG9" s="264"/>
      <c r="AH9" s="60"/>
      <c r="AI9" s="8" t="str">
        <f>U7</f>
        <v>白鳥</v>
      </c>
      <c r="AJ9" s="57">
        <v>3</v>
      </c>
      <c r="AK9" s="57">
        <v>0</v>
      </c>
      <c r="AL9" s="57">
        <v>0</v>
      </c>
      <c r="AM9" s="57">
        <f>S7+S10+Q11</f>
        <v>17</v>
      </c>
      <c r="AN9" s="57">
        <f>Q7+Q10+S11</f>
        <v>0</v>
      </c>
      <c r="AO9" s="57">
        <f>AM9-AN9</f>
        <v>17</v>
      </c>
      <c r="AP9" s="57">
        <f>AJ9*3+AL9*1</f>
        <v>9</v>
      </c>
      <c r="AQ9" s="58">
        <v>1</v>
      </c>
      <c r="AR9" s="58"/>
    </row>
    <row r="10" spans="2:44" ht="13.5">
      <c r="B10" s="232">
        <v>4</v>
      </c>
      <c r="C10" s="233"/>
      <c r="D10" s="283">
        <f>D9+"０：４０"</f>
        <v>0.4930555555555556</v>
      </c>
      <c r="E10" s="284"/>
      <c r="F10" s="284"/>
      <c r="G10" s="284"/>
      <c r="H10" s="284"/>
      <c r="I10" s="285" t="str">
        <f>I8</f>
        <v>土田</v>
      </c>
      <c r="J10" s="285"/>
      <c r="K10" s="285"/>
      <c r="L10" s="285"/>
      <c r="M10" s="285"/>
      <c r="N10" s="285"/>
      <c r="O10" s="286"/>
      <c r="P10" s="10"/>
      <c r="Q10" s="11">
        <v>0</v>
      </c>
      <c r="R10" s="12" t="s">
        <v>19</v>
      </c>
      <c r="S10" s="11">
        <v>5</v>
      </c>
      <c r="T10" s="10"/>
      <c r="U10" s="246" t="str">
        <f>U7</f>
        <v>白鳥</v>
      </c>
      <c r="V10" s="246"/>
      <c r="W10" s="246"/>
      <c r="X10" s="246"/>
      <c r="Y10" s="246"/>
      <c r="Z10" s="246"/>
      <c r="AA10" s="246"/>
      <c r="AB10" s="262" t="str">
        <f>I7</f>
        <v>坂祝</v>
      </c>
      <c r="AC10" s="263"/>
      <c r="AD10" s="263"/>
      <c r="AE10" s="263"/>
      <c r="AF10" s="263"/>
      <c r="AG10" s="264"/>
      <c r="AH10" s="60"/>
      <c r="AI10" s="8" t="str">
        <f>U8</f>
        <v>加茂野</v>
      </c>
      <c r="AJ10" s="57">
        <v>1</v>
      </c>
      <c r="AK10" s="57">
        <v>2</v>
      </c>
      <c r="AL10" s="57">
        <v>0</v>
      </c>
      <c r="AM10" s="57">
        <f>S8+S9+S11</f>
        <v>6</v>
      </c>
      <c r="AN10" s="57">
        <f>Q8+Q9+Q11</f>
        <v>12</v>
      </c>
      <c r="AO10" s="57">
        <f>AM10-AN10</f>
        <v>-6</v>
      </c>
      <c r="AP10" s="57">
        <f>AJ10*3+AL10*1</f>
        <v>3</v>
      </c>
      <c r="AQ10" s="58">
        <v>3</v>
      </c>
      <c r="AR10" s="58"/>
    </row>
    <row r="11" spans="2:34" ht="13.5">
      <c r="B11" s="232">
        <v>5</v>
      </c>
      <c r="C11" s="233"/>
      <c r="D11" s="281">
        <f>D10+"１：００"</f>
        <v>0.5347222222222222</v>
      </c>
      <c r="E11" s="282"/>
      <c r="F11" s="282"/>
      <c r="G11" s="282"/>
      <c r="H11" s="282"/>
      <c r="I11" s="251" t="str">
        <f>U7</f>
        <v>白鳥</v>
      </c>
      <c r="J11" s="251"/>
      <c r="K11" s="251"/>
      <c r="L11" s="251"/>
      <c r="M11" s="251"/>
      <c r="N11" s="251"/>
      <c r="O11" s="252"/>
      <c r="P11" s="13"/>
      <c r="Q11" s="14">
        <v>9</v>
      </c>
      <c r="R11" s="15" t="s">
        <v>19</v>
      </c>
      <c r="S11" s="14">
        <v>0</v>
      </c>
      <c r="T11" s="13"/>
      <c r="U11" s="253" t="str">
        <f>U8</f>
        <v>加茂野</v>
      </c>
      <c r="V11" s="253"/>
      <c r="W11" s="253"/>
      <c r="X11" s="253"/>
      <c r="Y11" s="253"/>
      <c r="Z11" s="253"/>
      <c r="AA11" s="253"/>
      <c r="AB11" s="262" t="str">
        <f>I8</f>
        <v>土田</v>
      </c>
      <c r="AC11" s="263"/>
      <c r="AD11" s="263"/>
      <c r="AE11" s="263"/>
      <c r="AF11" s="263"/>
      <c r="AG11" s="264"/>
      <c r="AH11" s="60"/>
    </row>
    <row r="12" spans="2:34" ht="13.5">
      <c r="B12" s="236">
        <v>6</v>
      </c>
      <c r="C12" s="237"/>
      <c r="D12" s="287">
        <f>D11+"０：４０"</f>
        <v>0.5625</v>
      </c>
      <c r="E12" s="288"/>
      <c r="F12" s="288"/>
      <c r="G12" s="288"/>
      <c r="H12" s="288"/>
      <c r="I12" s="240" t="str">
        <f>I8</f>
        <v>土田</v>
      </c>
      <c r="J12" s="240"/>
      <c r="K12" s="240"/>
      <c r="L12" s="240"/>
      <c r="M12" s="240"/>
      <c r="N12" s="240"/>
      <c r="O12" s="241"/>
      <c r="P12" s="16"/>
      <c r="Q12" s="17">
        <v>0</v>
      </c>
      <c r="R12" s="18" t="s">
        <v>19</v>
      </c>
      <c r="S12" s="17">
        <v>5</v>
      </c>
      <c r="T12" s="16"/>
      <c r="U12" s="242" t="str">
        <f>I7</f>
        <v>坂祝</v>
      </c>
      <c r="V12" s="242"/>
      <c r="W12" s="242"/>
      <c r="X12" s="242"/>
      <c r="Y12" s="242"/>
      <c r="Z12" s="242"/>
      <c r="AA12" s="242"/>
      <c r="AB12" s="266" t="str">
        <f>U8</f>
        <v>加茂野</v>
      </c>
      <c r="AC12" s="267"/>
      <c r="AD12" s="267"/>
      <c r="AE12" s="267"/>
      <c r="AF12" s="267"/>
      <c r="AG12" s="268"/>
      <c r="AH12" s="60"/>
    </row>
    <row r="14" spans="2:33" ht="13.5">
      <c r="B14" s="9" t="s">
        <v>20</v>
      </c>
      <c r="F14" s="8"/>
      <c r="G14" s="8"/>
      <c r="N14"/>
      <c r="O14" s="8"/>
      <c r="P14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6:43" s="8" customFormat="1" ht="13.5">
      <c r="F15" s="277">
        <f>'リーグ１次'!M6</f>
        <v>43737</v>
      </c>
      <c r="G15" s="277"/>
      <c r="H15" s="277"/>
      <c r="I15" s="277"/>
      <c r="J15" s="277"/>
      <c r="K15" s="277"/>
      <c r="R15" s="278" t="str">
        <f>'リーグ１次'!M5</f>
        <v>エコパ</v>
      </c>
      <c r="S15" s="279"/>
      <c r="T15" s="279"/>
      <c r="U15" s="279"/>
      <c r="V15" s="279"/>
      <c r="W15" s="279"/>
      <c r="X15" s="50" t="s">
        <v>40</v>
      </c>
      <c r="AB15" s="273">
        <f>'リーグ１次'!M7</f>
        <v>0.5625</v>
      </c>
      <c r="AC15" s="274"/>
      <c r="AD15" s="274"/>
      <c r="AE15" s="274"/>
      <c r="AJ15" s="55" t="s">
        <v>79</v>
      </c>
      <c r="AK15" s="56" t="s">
        <v>80</v>
      </c>
      <c r="AL15" s="56" t="s">
        <v>81</v>
      </c>
      <c r="AM15" s="56" t="s">
        <v>82</v>
      </c>
      <c r="AN15" s="56" t="s">
        <v>83</v>
      </c>
      <c r="AO15" s="56" t="s">
        <v>84</v>
      </c>
      <c r="AP15" s="56" t="s">
        <v>85</v>
      </c>
      <c r="AQ15" s="56" t="s">
        <v>16</v>
      </c>
    </row>
    <row r="16" spans="2:44" ht="13.5">
      <c r="B16" s="257" t="s">
        <v>18</v>
      </c>
      <c r="C16" s="228"/>
      <c r="D16" s="228" t="s">
        <v>10</v>
      </c>
      <c r="E16" s="228"/>
      <c r="F16" s="228"/>
      <c r="G16" s="228"/>
      <c r="H16" s="228"/>
      <c r="I16" s="228" t="s">
        <v>11</v>
      </c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69" t="s">
        <v>12</v>
      </c>
      <c r="AC16" s="270"/>
      <c r="AD16" s="270"/>
      <c r="AE16" s="270"/>
      <c r="AF16" s="270"/>
      <c r="AG16" s="271"/>
      <c r="AH16" s="61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>
      <c r="B17" s="232">
        <v>1</v>
      </c>
      <c r="C17" s="233"/>
      <c r="D17" s="234">
        <f>AB15</f>
        <v>0.5625</v>
      </c>
      <c r="E17" s="235"/>
      <c r="F17" s="235"/>
      <c r="G17" s="235"/>
      <c r="H17" s="235"/>
      <c r="I17" s="244" t="str">
        <f>'リーグ１次'!M9</f>
        <v>山手</v>
      </c>
      <c r="J17" s="244"/>
      <c r="K17" s="244"/>
      <c r="L17" s="244"/>
      <c r="M17" s="244"/>
      <c r="N17" s="244"/>
      <c r="O17" s="245"/>
      <c r="P17" s="10"/>
      <c r="Q17" s="11">
        <v>0</v>
      </c>
      <c r="R17" s="15" t="s">
        <v>19</v>
      </c>
      <c r="S17" s="11">
        <v>0</v>
      </c>
      <c r="T17" s="10"/>
      <c r="U17" s="253" t="str">
        <f>'リーグ１次'!O9</f>
        <v>金竜</v>
      </c>
      <c r="V17" s="253"/>
      <c r="W17" s="253"/>
      <c r="X17" s="253"/>
      <c r="Y17" s="253"/>
      <c r="Z17" s="253"/>
      <c r="AA17" s="272"/>
      <c r="AB17" s="262" t="str">
        <f>I18</f>
        <v>郡上八幡</v>
      </c>
      <c r="AC17" s="263"/>
      <c r="AD17" s="263"/>
      <c r="AE17" s="263"/>
      <c r="AF17" s="263"/>
      <c r="AG17" s="264"/>
      <c r="AH17" s="60"/>
      <c r="AI17" s="8" t="str">
        <f>I17</f>
        <v>山手</v>
      </c>
      <c r="AJ17" s="57">
        <v>1</v>
      </c>
      <c r="AK17" s="57">
        <v>0</v>
      </c>
      <c r="AL17" s="57">
        <v>1</v>
      </c>
      <c r="AM17" s="57">
        <f>Q17+Q19</f>
        <v>1</v>
      </c>
      <c r="AN17" s="57">
        <f>S17+S19</f>
        <v>0</v>
      </c>
      <c r="AO17" s="57">
        <f>AM17-AN17</f>
        <v>1</v>
      </c>
      <c r="AP17" s="57">
        <f>AJ17*3+AL17*1</f>
        <v>4</v>
      </c>
      <c r="AQ17" s="58">
        <v>1</v>
      </c>
      <c r="AR17" s="58"/>
    </row>
    <row r="18" spans="2:44" ht="13.5">
      <c r="B18" s="232">
        <v>2</v>
      </c>
      <c r="C18" s="233"/>
      <c r="D18" s="281">
        <f>D17+"０：6０"</f>
        <v>0.6041666666666666</v>
      </c>
      <c r="E18" s="282"/>
      <c r="F18" s="282"/>
      <c r="G18" s="282"/>
      <c r="H18" s="282"/>
      <c r="I18" s="244" t="str">
        <f>'リーグ１次'!N9</f>
        <v>郡上八幡</v>
      </c>
      <c r="J18" s="244"/>
      <c r="K18" s="244"/>
      <c r="L18" s="244"/>
      <c r="M18" s="244"/>
      <c r="N18" s="244"/>
      <c r="O18" s="245"/>
      <c r="P18" s="13"/>
      <c r="Q18" s="14">
        <v>2</v>
      </c>
      <c r="R18" s="15" t="s">
        <v>19</v>
      </c>
      <c r="S18" s="14">
        <v>0</v>
      </c>
      <c r="T18" s="13"/>
      <c r="U18" s="246" t="str">
        <f>U17</f>
        <v>金竜</v>
      </c>
      <c r="V18" s="246"/>
      <c r="W18" s="246"/>
      <c r="X18" s="246"/>
      <c r="Y18" s="246"/>
      <c r="Z18" s="246"/>
      <c r="AA18" s="246"/>
      <c r="AB18" s="262" t="str">
        <f>I17</f>
        <v>山手</v>
      </c>
      <c r="AC18" s="263"/>
      <c r="AD18" s="263"/>
      <c r="AE18" s="263"/>
      <c r="AF18" s="263"/>
      <c r="AG18" s="264"/>
      <c r="AH18" s="60"/>
      <c r="AI18" s="8" t="str">
        <f>I18</f>
        <v>郡上八幡</v>
      </c>
      <c r="AJ18" s="57">
        <v>1</v>
      </c>
      <c r="AK18" s="57">
        <v>1</v>
      </c>
      <c r="AL18" s="57">
        <v>0</v>
      </c>
      <c r="AM18" s="57">
        <f>Q18+S19</f>
        <v>2</v>
      </c>
      <c r="AN18" s="57">
        <f>S18+Q19</f>
        <v>1</v>
      </c>
      <c r="AO18" s="57">
        <f>AM18-AN18</f>
        <v>1</v>
      </c>
      <c r="AP18" s="57">
        <f>AJ18*3+AL18*1</f>
        <v>3</v>
      </c>
      <c r="AQ18" s="58">
        <v>2</v>
      </c>
      <c r="AR18" s="58"/>
    </row>
    <row r="19" spans="2:44" ht="13.5">
      <c r="B19" s="236">
        <v>3</v>
      </c>
      <c r="C19" s="237"/>
      <c r="D19" s="258">
        <f>D18+"１：００"</f>
        <v>0.6458333333333333</v>
      </c>
      <c r="E19" s="259"/>
      <c r="F19" s="259"/>
      <c r="G19" s="259"/>
      <c r="H19" s="259"/>
      <c r="I19" s="260" t="str">
        <f>I17</f>
        <v>山手</v>
      </c>
      <c r="J19" s="260"/>
      <c r="K19" s="260"/>
      <c r="L19" s="260"/>
      <c r="M19" s="260"/>
      <c r="N19" s="260"/>
      <c r="O19" s="261"/>
      <c r="P19" s="134"/>
      <c r="Q19" s="135">
        <v>1</v>
      </c>
      <c r="R19" s="131" t="s">
        <v>19</v>
      </c>
      <c r="S19" s="135">
        <v>0</v>
      </c>
      <c r="T19" s="134"/>
      <c r="U19" s="289" t="str">
        <f>AB17</f>
        <v>郡上八幡</v>
      </c>
      <c r="V19" s="289"/>
      <c r="W19" s="289"/>
      <c r="X19" s="289"/>
      <c r="Y19" s="289"/>
      <c r="Z19" s="289"/>
      <c r="AA19" s="289"/>
      <c r="AB19" s="266" t="str">
        <f>U17</f>
        <v>金竜</v>
      </c>
      <c r="AC19" s="267"/>
      <c r="AD19" s="267"/>
      <c r="AE19" s="267"/>
      <c r="AF19" s="267"/>
      <c r="AG19" s="268"/>
      <c r="AH19" s="60"/>
      <c r="AI19" s="8" t="str">
        <f>U17</f>
        <v>金竜</v>
      </c>
      <c r="AJ19" s="57">
        <v>0</v>
      </c>
      <c r="AK19" s="57">
        <v>1</v>
      </c>
      <c r="AL19" s="57">
        <v>1</v>
      </c>
      <c r="AM19" s="57">
        <f>S17+S18</f>
        <v>0</v>
      </c>
      <c r="AN19" s="57">
        <f>Q17+Q22+S21</f>
        <v>0</v>
      </c>
      <c r="AO19" s="57">
        <f>AM19-AN19</f>
        <v>0</v>
      </c>
      <c r="AP19" s="57">
        <f>AJ19*3+AL19*1</f>
        <v>1</v>
      </c>
      <c r="AQ19" s="58">
        <v>3</v>
      </c>
      <c r="AR19" s="58"/>
    </row>
    <row r="20" spans="2:44" ht="13.5">
      <c r="B20" s="295"/>
      <c r="C20" s="296"/>
      <c r="D20" s="283"/>
      <c r="E20" s="284"/>
      <c r="F20" s="284"/>
      <c r="G20" s="284"/>
      <c r="H20" s="284"/>
      <c r="I20" s="297"/>
      <c r="J20" s="297"/>
      <c r="K20" s="297"/>
      <c r="L20" s="297"/>
      <c r="M20" s="297"/>
      <c r="N20" s="297"/>
      <c r="O20" s="298"/>
      <c r="P20" s="136"/>
      <c r="Q20" s="137"/>
      <c r="R20" s="133"/>
      <c r="S20" s="138"/>
      <c r="T20" s="136"/>
      <c r="U20" s="280"/>
      <c r="V20" s="280"/>
      <c r="W20" s="280"/>
      <c r="X20" s="280"/>
      <c r="Y20" s="280"/>
      <c r="Z20" s="280"/>
      <c r="AA20" s="280"/>
      <c r="AB20" s="290"/>
      <c r="AC20" s="290"/>
      <c r="AD20" s="290"/>
      <c r="AE20" s="290"/>
      <c r="AF20" s="290"/>
      <c r="AG20" s="290"/>
      <c r="AH20" s="60"/>
      <c r="AI20" s="8"/>
      <c r="AJ20" s="57"/>
      <c r="AK20" s="57"/>
      <c r="AL20" s="57"/>
      <c r="AM20" s="57"/>
      <c r="AN20" s="57"/>
      <c r="AO20" s="57"/>
      <c r="AP20" s="57"/>
      <c r="AQ20" s="58"/>
      <c r="AR20" s="58"/>
    </row>
    <row r="21" spans="2:34" ht="13.5">
      <c r="B21" s="291"/>
      <c r="C21" s="291"/>
      <c r="D21" s="292"/>
      <c r="E21" s="293"/>
      <c r="F21" s="293"/>
      <c r="G21" s="293"/>
      <c r="H21" s="293"/>
      <c r="I21" s="246"/>
      <c r="J21" s="246"/>
      <c r="K21" s="246"/>
      <c r="L21" s="246"/>
      <c r="M21" s="246"/>
      <c r="N21" s="246"/>
      <c r="O21" s="246"/>
      <c r="P21" s="10"/>
      <c r="Q21" s="132"/>
      <c r="R21" s="12"/>
      <c r="S21" s="132"/>
      <c r="T21" s="10"/>
      <c r="U21" s="246"/>
      <c r="V21" s="246"/>
      <c r="W21" s="246"/>
      <c r="X21" s="246"/>
      <c r="Y21" s="246"/>
      <c r="Z21" s="246"/>
      <c r="AA21" s="246"/>
      <c r="AB21" s="290"/>
      <c r="AC21" s="290"/>
      <c r="AD21" s="290"/>
      <c r="AE21" s="290"/>
      <c r="AF21" s="290"/>
      <c r="AG21" s="290"/>
      <c r="AH21" s="60"/>
    </row>
    <row r="22" spans="2:34" ht="13.5">
      <c r="B22" s="291"/>
      <c r="C22" s="291"/>
      <c r="D22" s="292"/>
      <c r="E22" s="293"/>
      <c r="F22" s="293"/>
      <c r="G22" s="293"/>
      <c r="H22" s="293"/>
      <c r="I22" s="246"/>
      <c r="J22" s="246"/>
      <c r="K22" s="246"/>
      <c r="L22" s="246"/>
      <c r="M22" s="246"/>
      <c r="N22" s="246"/>
      <c r="O22" s="246"/>
      <c r="P22" s="10"/>
      <c r="Q22" s="132"/>
      <c r="R22" s="12"/>
      <c r="S22" s="132"/>
      <c r="T22" s="10"/>
      <c r="U22" s="246"/>
      <c r="V22" s="246"/>
      <c r="W22" s="246"/>
      <c r="X22" s="246"/>
      <c r="Y22" s="246"/>
      <c r="Z22" s="246"/>
      <c r="AA22" s="246"/>
      <c r="AB22" s="290"/>
      <c r="AC22" s="290"/>
      <c r="AD22" s="290"/>
      <c r="AE22" s="290"/>
      <c r="AF22" s="290"/>
      <c r="AG22" s="290"/>
      <c r="AH22" s="60"/>
    </row>
    <row r="23" spans="16:33" ht="13.5"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2:33" ht="13.5">
      <c r="B24" s="9" t="s">
        <v>21</v>
      </c>
      <c r="F24" s="8"/>
      <c r="G24" s="8"/>
      <c r="N24"/>
      <c r="O24" s="8"/>
      <c r="P2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43" s="8" customFormat="1" ht="13.5">
      <c r="B25" s="51"/>
      <c r="C25" s="51"/>
      <c r="D25" s="51"/>
      <c r="E25" s="51"/>
      <c r="F25" s="277">
        <f>'リーグ１次'!P6</f>
        <v>43723</v>
      </c>
      <c r="G25" s="277"/>
      <c r="H25" s="277"/>
      <c r="I25" s="277"/>
      <c r="J25" s="277"/>
      <c r="K25" s="277"/>
      <c r="L25" s="51"/>
      <c r="M25" s="51"/>
      <c r="N25" s="51"/>
      <c r="O25" s="51"/>
      <c r="P25" s="51"/>
      <c r="Q25" s="51"/>
      <c r="R25" s="278" t="str">
        <f>'リーグ１次'!P5</f>
        <v>東明小</v>
      </c>
      <c r="S25" s="279"/>
      <c r="T25" s="279"/>
      <c r="U25" s="279"/>
      <c r="V25" s="279"/>
      <c r="W25" s="279"/>
      <c r="X25" s="52" t="s">
        <v>40</v>
      </c>
      <c r="Y25" s="51"/>
      <c r="Z25" s="51"/>
      <c r="AA25" s="51"/>
      <c r="AB25" s="273">
        <f>'リーグ１次'!P7</f>
        <v>0.5625</v>
      </c>
      <c r="AC25" s="274"/>
      <c r="AD25" s="274"/>
      <c r="AE25" s="274"/>
      <c r="AF25" s="51"/>
      <c r="AG25" s="51"/>
      <c r="AJ25" s="55" t="s">
        <v>79</v>
      </c>
      <c r="AK25" s="56" t="s">
        <v>80</v>
      </c>
      <c r="AL25" s="56" t="s">
        <v>81</v>
      </c>
      <c r="AM25" s="56" t="s">
        <v>82</v>
      </c>
      <c r="AN25" s="56" t="s">
        <v>83</v>
      </c>
      <c r="AO25" s="56" t="s">
        <v>84</v>
      </c>
      <c r="AP25" s="56" t="s">
        <v>85</v>
      </c>
      <c r="AQ25" s="56" t="s">
        <v>16</v>
      </c>
    </row>
    <row r="26" spans="2:44" ht="13.5">
      <c r="B26" s="257" t="s">
        <v>18</v>
      </c>
      <c r="C26" s="228"/>
      <c r="D26" s="228" t="s">
        <v>10</v>
      </c>
      <c r="E26" s="228"/>
      <c r="F26" s="228"/>
      <c r="G26" s="228"/>
      <c r="H26" s="228"/>
      <c r="I26" s="228" t="s">
        <v>11</v>
      </c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69" t="s">
        <v>12</v>
      </c>
      <c r="AC26" s="270"/>
      <c r="AD26" s="270"/>
      <c r="AE26" s="270"/>
      <c r="AF26" s="270"/>
      <c r="AG26" s="271"/>
      <c r="AH26" s="61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>
      <c r="B27" s="232">
        <v>1</v>
      </c>
      <c r="C27" s="233"/>
      <c r="D27" s="234">
        <f>AB25</f>
        <v>0.5625</v>
      </c>
      <c r="E27" s="235"/>
      <c r="F27" s="235"/>
      <c r="G27" s="235"/>
      <c r="H27" s="235"/>
      <c r="I27" s="244" t="str">
        <f>'リーグ１次'!P9</f>
        <v>中部</v>
      </c>
      <c r="J27" s="244"/>
      <c r="K27" s="244"/>
      <c r="L27" s="244"/>
      <c r="M27" s="244"/>
      <c r="N27" s="244"/>
      <c r="O27" s="245"/>
      <c r="P27" s="10"/>
      <c r="Q27" s="11">
        <v>0</v>
      </c>
      <c r="R27" s="15" t="s">
        <v>19</v>
      </c>
      <c r="S27" s="11">
        <v>2</v>
      </c>
      <c r="T27" s="10"/>
      <c r="U27" s="253" t="str">
        <f>'リーグ１次'!R9</f>
        <v>桜ヶ丘FC</v>
      </c>
      <c r="V27" s="253"/>
      <c r="W27" s="253"/>
      <c r="X27" s="253"/>
      <c r="Y27" s="253"/>
      <c r="Z27" s="253"/>
      <c r="AA27" s="272"/>
      <c r="AB27" s="262" t="str">
        <f>'リーグ１次'!Q9</f>
        <v>今渡</v>
      </c>
      <c r="AC27" s="263"/>
      <c r="AD27" s="263"/>
      <c r="AE27" s="263"/>
      <c r="AF27" s="263"/>
      <c r="AG27" s="264"/>
      <c r="AH27" s="60"/>
      <c r="AI27" s="8" t="str">
        <f>I27</f>
        <v>中部</v>
      </c>
      <c r="AJ27" s="57">
        <v>1</v>
      </c>
      <c r="AK27" s="57">
        <v>1</v>
      </c>
      <c r="AL27" s="57">
        <v>0</v>
      </c>
      <c r="AM27" s="57">
        <f>Q27+Q29</f>
        <v>5</v>
      </c>
      <c r="AN27" s="57">
        <f>S27+S29</f>
        <v>2</v>
      </c>
      <c r="AO27" s="57">
        <f>AM27-AN27</f>
        <v>3</v>
      </c>
      <c r="AP27" s="57">
        <f>AJ27*3+AL27*1</f>
        <v>3</v>
      </c>
      <c r="AQ27" s="58">
        <v>2</v>
      </c>
      <c r="AR27" s="58"/>
    </row>
    <row r="28" spans="2:44" ht="13.5">
      <c r="B28" s="232">
        <v>2</v>
      </c>
      <c r="C28" s="233"/>
      <c r="D28" s="258">
        <f>D27+"１：0０"</f>
        <v>0.6041666666666666</v>
      </c>
      <c r="E28" s="259"/>
      <c r="F28" s="259"/>
      <c r="G28" s="259"/>
      <c r="H28" s="259"/>
      <c r="I28" s="244" t="str">
        <f>AB27</f>
        <v>今渡</v>
      </c>
      <c r="J28" s="244"/>
      <c r="K28" s="244"/>
      <c r="L28" s="244"/>
      <c r="M28" s="244"/>
      <c r="N28" s="244"/>
      <c r="O28" s="245"/>
      <c r="P28" s="13"/>
      <c r="Q28" s="14">
        <v>0</v>
      </c>
      <c r="R28" s="15" t="s">
        <v>19</v>
      </c>
      <c r="S28" s="14">
        <v>7</v>
      </c>
      <c r="T28" s="13"/>
      <c r="U28" s="246" t="str">
        <f>U27</f>
        <v>桜ヶ丘FC</v>
      </c>
      <c r="V28" s="246"/>
      <c r="W28" s="246"/>
      <c r="X28" s="246"/>
      <c r="Y28" s="246"/>
      <c r="Z28" s="246"/>
      <c r="AA28" s="246"/>
      <c r="AB28" s="262" t="str">
        <f>I27</f>
        <v>中部</v>
      </c>
      <c r="AC28" s="263"/>
      <c r="AD28" s="263"/>
      <c r="AE28" s="263"/>
      <c r="AF28" s="263"/>
      <c r="AG28" s="264"/>
      <c r="AH28" s="60"/>
      <c r="AI28" s="8" t="str">
        <f>AB27</f>
        <v>今渡</v>
      </c>
      <c r="AJ28" s="57">
        <v>0</v>
      </c>
      <c r="AK28" s="57">
        <v>2</v>
      </c>
      <c r="AL28" s="57">
        <v>0</v>
      </c>
      <c r="AM28" s="57">
        <f>Q28+S29</f>
        <v>0</v>
      </c>
      <c r="AN28" s="57">
        <f>S28+Q29</f>
        <v>12</v>
      </c>
      <c r="AO28" s="57">
        <f>AM28-AN28</f>
        <v>-12</v>
      </c>
      <c r="AP28" s="57">
        <f>AJ28*3+AL28*1</f>
        <v>0</v>
      </c>
      <c r="AQ28" s="58">
        <v>3</v>
      </c>
      <c r="AR28" s="58"/>
    </row>
    <row r="29" spans="2:44" ht="13.5">
      <c r="B29" s="236">
        <v>3</v>
      </c>
      <c r="C29" s="237"/>
      <c r="D29" s="258">
        <f>D28+"１：0０"</f>
        <v>0.6458333333333333</v>
      </c>
      <c r="E29" s="259"/>
      <c r="F29" s="259"/>
      <c r="G29" s="259"/>
      <c r="H29" s="259"/>
      <c r="I29" s="260" t="str">
        <f>I27</f>
        <v>中部</v>
      </c>
      <c r="J29" s="260"/>
      <c r="K29" s="260"/>
      <c r="L29" s="260"/>
      <c r="M29" s="260"/>
      <c r="N29" s="260"/>
      <c r="O29" s="261"/>
      <c r="P29" s="109"/>
      <c r="Q29" s="110">
        <v>5</v>
      </c>
      <c r="R29" s="106" t="s">
        <v>19</v>
      </c>
      <c r="S29" s="110">
        <v>0</v>
      </c>
      <c r="T29" s="109"/>
      <c r="U29" s="265" t="str">
        <f>AB27</f>
        <v>今渡</v>
      </c>
      <c r="V29" s="265"/>
      <c r="W29" s="265"/>
      <c r="X29" s="265"/>
      <c r="Y29" s="265"/>
      <c r="Z29" s="265"/>
      <c r="AA29" s="265"/>
      <c r="AB29" s="266" t="str">
        <f>U27</f>
        <v>桜ヶ丘FC</v>
      </c>
      <c r="AC29" s="267"/>
      <c r="AD29" s="267"/>
      <c r="AE29" s="267"/>
      <c r="AF29" s="267"/>
      <c r="AG29" s="268"/>
      <c r="AH29" s="60"/>
      <c r="AI29" s="8" t="str">
        <f>U27</f>
        <v>桜ヶ丘FC</v>
      </c>
      <c r="AJ29" s="57">
        <v>2</v>
      </c>
      <c r="AK29" s="57">
        <v>0</v>
      </c>
      <c r="AL29" s="57">
        <v>0</v>
      </c>
      <c r="AM29" s="57">
        <f>S27+S28</f>
        <v>9</v>
      </c>
      <c r="AN29" s="57">
        <f>Q27-Q28</f>
        <v>0</v>
      </c>
      <c r="AO29" s="57">
        <f>AM29-AN29</f>
        <v>9</v>
      </c>
      <c r="AP29" s="57">
        <f>AJ29*3+AL29*1</f>
        <v>6</v>
      </c>
      <c r="AQ29" s="58">
        <v>1</v>
      </c>
      <c r="AR29" s="58"/>
    </row>
    <row r="31" spans="2:33" ht="13.5">
      <c r="B31" s="9" t="s">
        <v>22</v>
      </c>
      <c r="F31" s="8"/>
      <c r="G31" s="8"/>
      <c r="N31"/>
      <c r="O31" s="8"/>
      <c r="P3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43" s="8" customFormat="1" ht="13.5">
      <c r="B32" s="51"/>
      <c r="C32" s="51"/>
      <c r="D32" s="51"/>
      <c r="E32" s="51"/>
      <c r="F32" s="277">
        <f>'リーグ１次'!S6</f>
        <v>43737</v>
      </c>
      <c r="G32" s="277"/>
      <c r="H32" s="277"/>
      <c r="I32" s="277"/>
      <c r="J32" s="277"/>
      <c r="K32" s="277"/>
      <c r="L32" s="51"/>
      <c r="M32" s="51"/>
      <c r="N32" s="51"/>
      <c r="O32" s="51"/>
      <c r="P32" s="51"/>
      <c r="Q32" s="51"/>
      <c r="R32" s="278" t="str">
        <f>'リーグ１次'!S5</f>
        <v>中濃</v>
      </c>
      <c r="S32" s="279"/>
      <c r="T32" s="279"/>
      <c r="U32" s="279"/>
      <c r="V32" s="279"/>
      <c r="W32" s="279"/>
      <c r="X32" s="52" t="s">
        <v>40</v>
      </c>
      <c r="Y32" s="51"/>
      <c r="Z32" s="51"/>
      <c r="AA32" s="51"/>
      <c r="AB32" s="273">
        <f>'リーグ１次'!S7</f>
        <v>0.3958333333333333</v>
      </c>
      <c r="AC32" s="274"/>
      <c r="AD32" s="274"/>
      <c r="AE32" s="274"/>
      <c r="AF32" s="51"/>
      <c r="AG32" s="51"/>
      <c r="AJ32" s="55" t="s">
        <v>79</v>
      </c>
      <c r="AK32" s="56" t="s">
        <v>80</v>
      </c>
      <c r="AL32" s="56" t="s">
        <v>81</v>
      </c>
      <c r="AM32" s="56" t="s">
        <v>82</v>
      </c>
      <c r="AN32" s="56" t="s">
        <v>83</v>
      </c>
      <c r="AO32" s="56" t="s">
        <v>84</v>
      </c>
      <c r="AP32" s="56" t="s">
        <v>85</v>
      </c>
      <c r="AQ32" s="56" t="s">
        <v>16</v>
      </c>
    </row>
    <row r="33" spans="2:43" ht="13.5">
      <c r="B33" s="257" t="s">
        <v>18</v>
      </c>
      <c r="C33" s="228"/>
      <c r="D33" s="228" t="s">
        <v>10</v>
      </c>
      <c r="E33" s="228"/>
      <c r="F33" s="228"/>
      <c r="G33" s="228"/>
      <c r="H33" s="228"/>
      <c r="I33" s="228" t="s">
        <v>11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 t="s">
        <v>12</v>
      </c>
      <c r="AC33" s="228"/>
      <c r="AD33" s="228"/>
      <c r="AE33" s="228"/>
      <c r="AF33" s="228"/>
      <c r="AG33" s="243"/>
      <c r="AI33" s="8"/>
      <c r="AJ33" s="8"/>
      <c r="AK33" s="8"/>
      <c r="AL33" s="8"/>
      <c r="AM33" s="57"/>
      <c r="AN33" s="57"/>
      <c r="AO33" s="57"/>
      <c r="AP33" s="57"/>
      <c r="AQ33" s="57"/>
    </row>
    <row r="34" spans="2:43" ht="13.5">
      <c r="B34" s="232">
        <v>1</v>
      </c>
      <c r="C34" s="233"/>
      <c r="D34" s="234">
        <f>AB32</f>
        <v>0.3958333333333333</v>
      </c>
      <c r="E34" s="235"/>
      <c r="F34" s="235"/>
      <c r="G34" s="235"/>
      <c r="H34" s="235"/>
      <c r="I34" s="244" t="str">
        <f>'リーグ１次'!S9</f>
        <v>武儀</v>
      </c>
      <c r="J34" s="244"/>
      <c r="K34" s="244"/>
      <c r="L34" s="244"/>
      <c r="M34" s="244"/>
      <c r="N34" s="244"/>
      <c r="O34" s="245"/>
      <c r="P34" s="10"/>
      <c r="Q34" s="11">
        <v>0</v>
      </c>
      <c r="R34" s="12" t="s">
        <v>186</v>
      </c>
      <c r="S34" s="11">
        <v>5</v>
      </c>
      <c r="T34" s="10"/>
      <c r="U34" s="246" t="str">
        <f>'リーグ１次'!U9</f>
        <v>美濃</v>
      </c>
      <c r="V34" s="246"/>
      <c r="W34" s="246"/>
      <c r="X34" s="246"/>
      <c r="Y34" s="246"/>
      <c r="Z34" s="246"/>
      <c r="AA34" s="246"/>
      <c r="AB34" s="247" t="str">
        <f>'リーグ１次'!T9</f>
        <v>下有知</v>
      </c>
      <c r="AC34" s="248"/>
      <c r="AD34" s="248"/>
      <c r="AE34" s="248"/>
      <c r="AF34" s="248"/>
      <c r="AG34" s="249"/>
      <c r="AI34" s="8" t="str">
        <f>I34</f>
        <v>武儀</v>
      </c>
      <c r="AJ34" s="57">
        <v>0</v>
      </c>
      <c r="AK34" s="57">
        <v>2</v>
      </c>
      <c r="AL34" s="57">
        <v>0</v>
      </c>
      <c r="AM34" s="57">
        <f>Q34+Q36</f>
        <v>0</v>
      </c>
      <c r="AN34" s="57">
        <f>S34+S36</f>
        <v>10</v>
      </c>
      <c r="AO34" s="57">
        <f>AM34-AN34</f>
        <v>-10</v>
      </c>
      <c r="AP34" s="57">
        <f>AJ34*3+AL34*1</f>
        <v>0</v>
      </c>
      <c r="AQ34" s="58">
        <v>3</v>
      </c>
    </row>
    <row r="35" spans="2:43" ht="13.5">
      <c r="B35" s="232">
        <v>2</v>
      </c>
      <c r="C35" s="233"/>
      <c r="D35" s="250">
        <f>D34+"０:６０"</f>
        <v>0.4375</v>
      </c>
      <c r="E35" s="233"/>
      <c r="F35" s="233"/>
      <c r="G35" s="233"/>
      <c r="H35" s="233"/>
      <c r="I35" s="251" t="str">
        <f>AB34</f>
        <v>下有知</v>
      </c>
      <c r="J35" s="251"/>
      <c r="K35" s="251"/>
      <c r="L35" s="251"/>
      <c r="M35" s="251"/>
      <c r="N35" s="251"/>
      <c r="O35" s="252"/>
      <c r="P35" s="13"/>
      <c r="Q35" s="14">
        <v>1</v>
      </c>
      <c r="R35" s="15" t="s">
        <v>186</v>
      </c>
      <c r="S35" s="14">
        <v>5</v>
      </c>
      <c r="T35" s="13"/>
      <c r="U35" s="253" t="str">
        <f>U34</f>
        <v>美濃</v>
      </c>
      <c r="V35" s="253"/>
      <c r="W35" s="253"/>
      <c r="X35" s="253"/>
      <c r="Y35" s="253"/>
      <c r="Z35" s="253"/>
      <c r="AA35" s="253"/>
      <c r="AB35" s="254" t="str">
        <f>I34</f>
        <v>武儀</v>
      </c>
      <c r="AC35" s="255"/>
      <c r="AD35" s="255"/>
      <c r="AE35" s="255"/>
      <c r="AF35" s="255"/>
      <c r="AG35" s="256"/>
      <c r="AI35" s="8" t="str">
        <f>I35</f>
        <v>下有知</v>
      </c>
      <c r="AJ35" s="57">
        <v>1</v>
      </c>
      <c r="AK35" s="57">
        <v>1</v>
      </c>
      <c r="AL35" s="57">
        <v>0</v>
      </c>
      <c r="AM35" s="57">
        <f>Q35+S36</f>
        <v>6</v>
      </c>
      <c r="AN35" s="57">
        <f>S35+Q36</f>
        <v>5</v>
      </c>
      <c r="AO35" s="57">
        <f>AM35-AN35</f>
        <v>1</v>
      </c>
      <c r="AP35" s="57">
        <f>AJ35*3+AL35*1</f>
        <v>3</v>
      </c>
      <c r="AQ35" s="58">
        <v>2</v>
      </c>
    </row>
    <row r="36" spans="2:43" ht="13.5">
      <c r="B36" s="236">
        <v>3</v>
      </c>
      <c r="C36" s="237"/>
      <c r="D36" s="238">
        <f>D35+"０：６０"</f>
        <v>0.4791666666666667</v>
      </c>
      <c r="E36" s="239"/>
      <c r="F36" s="239"/>
      <c r="G36" s="239"/>
      <c r="H36" s="239"/>
      <c r="I36" s="240" t="str">
        <f>I34</f>
        <v>武儀</v>
      </c>
      <c r="J36" s="240"/>
      <c r="K36" s="240"/>
      <c r="L36" s="240"/>
      <c r="M36" s="240"/>
      <c r="N36" s="240"/>
      <c r="O36" s="241"/>
      <c r="P36" s="16"/>
      <c r="Q36" s="17">
        <v>0</v>
      </c>
      <c r="R36" s="18" t="s">
        <v>186</v>
      </c>
      <c r="S36" s="17">
        <v>5</v>
      </c>
      <c r="T36" s="16"/>
      <c r="U36" s="242" t="str">
        <f>AB34</f>
        <v>下有知</v>
      </c>
      <c r="V36" s="242"/>
      <c r="W36" s="242"/>
      <c r="X36" s="242"/>
      <c r="Y36" s="242"/>
      <c r="Z36" s="242"/>
      <c r="AA36" s="242"/>
      <c r="AB36" s="229" t="str">
        <f>U34</f>
        <v>美濃</v>
      </c>
      <c r="AC36" s="230"/>
      <c r="AD36" s="230"/>
      <c r="AE36" s="230"/>
      <c r="AF36" s="230"/>
      <c r="AG36" s="231"/>
      <c r="AI36" s="8" t="str">
        <f>U34</f>
        <v>美濃</v>
      </c>
      <c r="AJ36" s="57">
        <v>2</v>
      </c>
      <c r="AK36" s="57">
        <v>0</v>
      </c>
      <c r="AL36" s="57">
        <v>0</v>
      </c>
      <c r="AM36" s="57">
        <f>S34+S35</f>
        <v>10</v>
      </c>
      <c r="AN36" s="57">
        <f>Q34+Q35</f>
        <v>1</v>
      </c>
      <c r="AO36" s="57">
        <f>AM36-AN36</f>
        <v>9</v>
      </c>
      <c r="AP36" s="57">
        <f>AJ36*3+AL36*1</f>
        <v>6</v>
      </c>
      <c r="AQ36" s="58">
        <v>1</v>
      </c>
    </row>
    <row r="38" spans="2:33" ht="13.5">
      <c r="B38" s="9" t="s">
        <v>23</v>
      </c>
      <c r="F38" s="8"/>
      <c r="G38" s="8"/>
      <c r="N38"/>
      <c r="O38" s="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43" s="8" customFormat="1" ht="13.5">
      <c r="B39" s="51"/>
      <c r="C39" s="51"/>
      <c r="D39" s="51"/>
      <c r="E39" s="51"/>
      <c r="F39" s="277">
        <f>'リーグ１次'!V6</f>
        <v>43737</v>
      </c>
      <c r="G39" s="277"/>
      <c r="H39" s="277"/>
      <c r="I39" s="277"/>
      <c r="J39" s="277"/>
      <c r="K39" s="277"/>
      <c r="L39" s="51"/>
      <c r="M39" s="51"/>
      <c r="N39" s="51"/>
      <c r="O39" s="51"/>
      <c r="P39" s="51"/>
      <c r="Q39" s="51"/>
      <c r="R39" s="278" t="str">
        <f>'リーグ１次'!V5</f>
        <v>エコパ</v>
      </c>
      <c r="S39" s="279"/>
      <c r="T39" s="279"/>
      <c r="U39" s="279"/>
      <c r="V39" s="279"/>
      <c r="W39" s="279"/>
      <c r="X39" s="52" t="s">
        <v>40</v>
      </c>
      <c r="Y39" s="51"/>
      <c r="Z39" s="51"/>
      <c r="AA39" s="51"/>
      <c r="AB39" s="273">
        <f>'リーグ１次'!V7</f>
        <v>0.5625</v>
      </c>
      <c r="AC39" s="274"/>
      <c r="AD39" s="274"/>
      <c r="AE39" s="274"/>
      <c r="AF39" s="51"/>
      <c r="AG39" s="51"/>
      <c r="AJ39" s="55" t="s">
        <v>79</v>
      </c>
      <c r="AK39" s="56" t="s">
        <v>80</v>
      </c>
      <c r="AL39" s="56" t="s">
        <v>81</v>
      </c>
      <c r="AM39" s="56" t="s">
        <v>82</v>
      </c>
      <c r="AN39" s="56" t="s">
        <v>83</v>
      </c>
      <c r="AO39" s="56" t="s">
        <v>84</v>
      </c>
      <c r="AP39" s="56" t="s">
        <v>85</v>
      </c>
      <c r="AQ39" s="56" t="s">
        <v>16</v>
      </c>
    </row>
    <row r="40" spans="2:43" ht="14.25" customHeight="1">
      <c r="B40" s="257" t="s">
        <v>18</v>
      </c>
      <c r="C40" s="228"/>
      <c r="D40" s="228" t="s">
        <v>10</v>
      </c>
      <c r="E40" s="228"/>
      <c r="F40" s="228"/>
      <c r="G40" s="228"/>
      <c r="H40" s="228"/>
      <c r="I40" s="228" t="s">
        <v>11</v>
      </c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 t="s">
        <v>12</v>
      </c>
      <c r="AC40" s="228"/>
      <c r="AD40" s="228"/>
      <c r="AE40" s="228"/>
      <c r="AF40" s="228"/>
      <c r="AG40" s="243"/>
      <c r="AI40" s="8"/>
      <c r="AJ40" s="8"/>
      <c r="AK40" s="8"/>
      <c r="AL40" s="8"/>
      <c r="AM40" s="57"/>
      <c r="AN40" s="57"/>
      <c r="AO40" s="57"/>
      <c r="AP40" s="57"/>
      <c r="AQ40" s="57"/>
    </row>
    <row r="41" spans="2:43" ht="14.25" customHeight="1">
      <c r="B41" s="232">
        <v>1</v>
      </c>
      <c r="C41" s="233"/>
      <c r="D41" s="234">
        <f>AB39</f>
        <v>0.5625</v>
      </c>
      <c r="E41" s="235"/>
      <c r="F41" s="235"/>
      <c r="G41" s="235"/>
      <c r="H41" s="235"/>
      <c r="I41" s="244" t="str">
        <f>'リーグ１次'!V9</f>
        <v>コヴィーダ</v>
      </c>
      <c r="J41" s="244"/>
      <c r="K41" s="244"/>
      <c r="L41" s="244"/>
      <c r="M41" s="244"/>
      <c r="N41" s="244"/>
      <c r="O41" s="245"/>
      <c r="P41" s="10"/>
      <c r="Q41" s="11">
        <v>2</v>
      </c>
      <c r="R41" s="12" t="s">
        <v>19</v>
      </c>
      <c r="S41" s="11">
        <v>0</v>
      </c>
      <c r="T41" s="10"/>
      <c r="U41" s="246" t="str">
        <f>'リーグ１次'!X9</f>
        <v>御嵩</v>
      </c>
      <c r="V41" s="246"/>
      <c r="W41" s="246"/>
      <c r="X41" s="246"/>
      <c r="Y41" s="246"/>
      <c r="Z41" s="246"/>
      <c r="AA41" s="246"/>
      <c r="AB41" s="247" t="str">
        <f>'リーグ１次'!W9</f>
        <v>川辺</v>
      </c>
      <c r="AC41" s="248"/>
      <c r="AD41" s="248"/>
      <c r="AE41" s="248"/>
      <c r="AF41" s="248"/>
      <c r="AG41" s="249"/>
      <c r="AI41" s="8" t="str">
        <f>I41</f>
        <v>コヴィーダ</v>
      </c>
      <c r="AJ41" s="57">
        <v>1</v>
      </c>
      <c r="AK41" s="57">
        <v>1</v>
      </c>
      <c r="AL41" s="57">
        <v>0</v>
      </c>
      <c r="AM41" s="57">
        <f>Q41+Q43</f>
        <v>2</v>
      </c>
      <c r="AN41" s="57">
        <f>S41+S43</f>
        <v>1</v>
      </c>
      <c r="AO41" s="57">
        <f>AM41-AN41</f>
        <v>1</v>
      </c>
      <c r="AP41" s="57">
        <f>AJ41*3+AL41*1</f>
        <v>3</v>
      </c>
      <c r="AQ41" s="58">
        <v>2</v>
      </c>
    </row>
    <row r="42" spans="2:43" ht="14.25" customHeight="1">
      <c r="B42" s="232">
        <v>2</v>
      </c>
      <c r="C42" s="233"/>
      <c r="D42" s="250">
        <f>D41+"０:６０"</f>
        <v>0.6041666666666666</v>
      </c>
      <c r="E42" s="233"/>
      <c r="F42" s="233"/>
      <c r="G42" s="233"/>
      <c r="H42" s="233"/>
      <c r="I42" s="251" t="str">
        <f>AB41</f>
        <v>川辺</v>
      </c>
      <c r="J42" s="251"/>
      <c r="K42" s="251"/>
      <c r="L42" s="251"/>
      <c r="M42" s="251"/>
      <c r="N42" s="251"/>
      <c r="O42" s="252"/>
      <c r="P42" s="13"/>
      <c r="Q42" s="14">
        <v>2</v>
      </c>
      <c r="R42" s="15" t="s">
        <v>19</v>
      </c>
      <c r="S42" s="14">
        <v>1</v>
      </c>
      <c r="T42" s="13"/>
      <c r="U42" s="253" t="str">
        <f>U41</f>
        <v>御嵩</v>
      </c>
      <c r="V42" s="253"/>
      <c r="W42" s="253"/>
      <c r="X42" s="253"/>
      <c r="Y42" s="253"/>
      <c r="Z42" s="253"/>
      <c r="AA42" s="253"/>
      <c r="AB42" s="254" t="str">
        <f>I41</f>
        <v>コヴィーダ</v>
      </c>
      <c r="AC42" s="255"/>
      <c r="AD42" s="255"/>
      <c r="AE42" s="255"/>
      <c r="AF42" s="255"/>
      <c r="AG42" s="256"/>
      <c r="AI42" s="8" t="str">
        <f>I42</f>
        <v>川辺</v>
      </c>
      <c r="AJ42" s="57">
        <v>2</v>
      </c>
      <c r="AK42" s="57">
        <v>0</v>
      </c>
      <c r="AL42" s="57">
        <v>0</v>
      </c>
      <c r="AM42" s="57">
        <f>Q42+S43</f>
        <v>3</v>
      </c>
      <c r="AN42" s="57">
        <f>S42+Q43</f>
        <v>1</v>
      </c>
      <c r="AO42" s="57">
        <f>AM42-AN42</f>
        <v>2</v>
      </c>
      <c r="AP42" s="57">
        <f>AJ42*3+AL42*1</f>
        <v>6</v>
      </c>
      <c r="AQ42" s="58">
        <v>1</v>
      </c>
    </row>
    <row r="43" spans="2:43" ht="13.5">
      <c r="B43" s="236">
        <v>3</v>
      </c>
      <c r="C43" s="237"/>
      <c r="D43" s="238">
        <f>D42+"０：６０"</f>
        <v>0.6458333333333333</v>
      </c>
      <c r="E43" s="239"/>
      <c r="F43" s="239"/>
      <c r="G43" s="239"/>
      <c r="H43" s="239"/>
      <c r="I43" s="240" t="str">
        <f>I41</f>
        <v>コヴィーダ</v>
      </c>
      <c r="J43" s="240"/>
      <c r="K43" s="240"/>
      <c r="L43" s="240"/>
      <c r="M43" s="240"/>
      <c r="N43" s="240"/>
      <c r="O43" s="241"/>
      <c r="P43" s="16"/>
      <c r="Q43" s="17">
        <v>0</v>
      </c>
      <c r="R43" s="18" t="s">
        <v>19</v>
      </c>
      <c r="S43" s="17">
        <v>1</v>
      </c>
      <c r="T43" s="16"/>
      <c r="U43" s="242" t="str">
        <f>AB41</f>
        <v>川辺</v>
      </c>
      <c r="V43" s="242"/>
      <c r="W43" s="242"/>
      <c r="X43" s="242"/>
      <c r="Y43" s="242"/>
      <c r="Z43" s="242"/>
      <c r="AA43" s="242"/>
      <c r="AB43" s="229" t="str">
        <f>U41</f>
        <v>御嵩</v>
      </c>
      <c r="AC43" s="230"/>
      <c r="AD43" s="230"/>
      <c r="AE43" s="230"/>
      <c r="AF43" s="230"/>
      <c r="AG43" s="231"/>
      <c r="AI43" s="8" t="str">
        <f>U41</f>
        <v>御嵩</v>
      </c>
      <c r="AJ43" s="57">
        <v>0</v>
      </c>
      <c r="AK43" s="57">
        <v>2</v>
      </c>
      <c r="AL43" s="57">
        <v>0</v>
      </c>
      <c r="AM43" s="57">
        <f>S41+S42</f>
        <v>1</v>
      </c>
      <c r="AN43" s="57">
        <f>Q41+Q42</f>
        <v>4</v>
      </c>
      <c r="AO43" s="57">
        <f>AM43-AN43</f>
        <v>-3</v>
      </c>
      <c r="AP43" s="57">
        <f>AJ43*3+AL43*1</f>
        <v>0</v>
      </c>
      <c r="AQ43" s="58">
        <v>3</v>
      </c>
    </row>
    <row r="45" spans="2:33" ht="13.5">
      <c r="B45" s="9" t="s">
        <v>24</v>
      </c>
      <c r="F45" s="8"/>
      <c r="G45" s="8"/>
      <c r="N45"/>
      <c r="O45" s="8"/>
      <c r="P45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43" s="8" customFormat="1" ht="13.5">
      <c r="B46" s="51"/>
      <c r="C46" s="51"/>
      <c r="D46" s="51"/>
      <c r="E46" s="51"/>
      <c r="F46" s="277">
        <f>'リーグ１次'!Y6</f>
        <v>43743</v>
      </c>
      <c r="G46" s="277"/>
      <c r="H46" s="277"/>
      <c r="I46" s="277"/>
      <c r="J46" s="277"/>
      <c r="K46" s="277"/>
      <c r="L46" s="51"/>
      <c r="M46" s="51"/>
      <c r="N46" s="51"/>
      <c r="O46" s="51"/>
      <c r="P46" s="51"/>
      <c r="Q46" s="51"/>
      <c r="R46" s="278" t="str">
        <f>'リーグ１次'!Y5</f>
        <v>古今伝授</v>
      </c>
      <c r="S46" s="279"/>
      <c r="T46" s="279"/>
      <c r="U46" s="279"/>
      <c r="V46" s="279"/>
      <c r="W46" s="279"/>
      <c r="X46" s="52" t="s">
        <v>40</v>
      </c>
      <c r="Y46" s="51"/>
      <c r="Z46" s="51"/>
      <c r="AA46" s="51"/>
      <c r="AB46" s="273">
        <f>'リーグ１次'!Y7</f>
        <v>0.5833333333333334</v>
      </c>
      <c r="AC46" s="274"/>
      <c r="AD46" s="274"/>
      <c r="AE46" s="274"/>
      <c r="AF46" s="51"/>
      <c r="AG46" s="51"/>
      <c r="AJ46" s="55" t="s">
        <v>79</v>
      </c>
      <c r="AK46" s="56" t="s">
        <v>80</v>
      </c>
      <c r="AL46" s="56" t="s">
        <v>81</v>
      </c>
      <c r="AM46" s="56" t="s">
        <v>82</v>
      </c>
      <c r="AN46" s="56" t="s">
        <v>83</v>
      </c>
      <c r="AO46" s="56" t="s">
        <v>84</v>
      </c>
      <c r="AP46" s="56" t="s">
        <v>85</v>
      </c>
      <c r="AQ46" s="56" t="s">
        <v>16</v>
      </c>
    </row>
    <row r="47" spans="2:42" ht="13.5">
      <c r="B47" s="257" t="s">
        <v>18</v>
      </c>
      <c r="C47" s="228"/>
      <c r="D47" s="228" t="s">
        <v>10</v>
      </c>
      <c r="E47" s="228"/>
      <c r="F47" s="228"/>
      <c r="G47" s="228"/>
      <c r="H47" s="228"/>
      <c r="I47" s="228" t="s">
        <v>11</v>
      </c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 t="s">
        <v>12</v>
      </c>
      <c r="AC47" s="228"/>
      <c r="AD47" s="228"/>
      <c r="AE47" s="228"/>
      <c r="AF47" s="228"/>
      <c r="AG47" s="243"/>
      <c r="AI47" s="8"/>
      <c r="AJ47" s="8"/>
      <c r="AK47" s="8"/>
      <c r="AL47" s="8"/>
      <c r="AM47" s="57"/>
      <c r="AN47" s="57"/>
      <c r="AO47" s="57"/>
      <c r="AP47" s="57"/>
    </row>
    <row r="48" spans="2:43" ht="13.5">
      <c r="B48" s="232">
        <v>1</v>
      </c>
      <c r="C48" s="233"/>
      <c r="D48" s="234">
        <f>AB46</f>
        <v>0.5833333333333334</v>
      </c>
      <c r="E48" s="235"/>
      <c r="F48" s="235"/>
      <c r="G48" s="235"/>
      <c r="H48" s="235"/>
      <c r="I48" s="244" t="str">
        <f>'リーグ１次'!Y9</f>
        <v>瀬尻</v>
      </c>
      <c r="J48" s="244"/>
      <c r="K48" s="244"/>
      <c r="L48" s="244"/>
      <c r="M48" s="244"/>
      <c r="N48" s="244"/>
      <c r="O48" s="245"/>
      <c r="P48" s="10"/>
      <c r="Q48" s="11">
        <v>1</v>
      </c>
      <c r="R48" s="12" t="s">
        <v>19</v>
      </c>
      <c r="S48" s="11">
        <v>3</v>
      </c>
      <c r="T48" s="10"/>
      <c r="U48" s="246" t="str">
        <f>'リーグ１次'!AA9</f>
        <v>大和</v>
      </c>
      <c r="V48" s="246"/>
      <c r="W48" s="246"/>
      <c r="X48" s="246"/>
      <c r="Y48" s="246"/>
      <c r="Z48" s="246"/>
      <c r="AA48" s="246"/>
      <c r="AB48" s="247" t="str">
        <f>'リーグ１次'!Z9</f>
        <v>旭ヶ丘</v>
      </c>
      <c r="AC48" s="248"/>
      <c r="AD48" s="248"/>
      <c r="AE48" s="248"/>
      <c r="AF48" s="248"/>
      <c r="AG48" s="249"/>
      <c r="AI48" s="8" t="str">
        <f>I48</f>
        <v>瀬尻</v>
      </c>
      <c r="AJ48" s="57">
        <v>0</v>
      </c>
      <c r="AK48" s="57">
        <v>2</v>
      </c>
      <c r="AL48" s="57">
        <v>0</v>
      </c>
      <c r="AM48" s="57">
        <f>Q48+Q50</f>
        <v>1</v>
      </c>
      <c r="AN48" s="57">
        <f>S48+S50</f>
        <v>5</v>
      </c>
      <c r="AO48" s="57">
        <f>AM48-AN48</f>
        <v>-4</v>
      </c>
      <c r="AP48" s="57">
        <f>AJ48*3+AL48*1</f>
        <v>0</v>
      </c>
      <c r="AQ48" s="58">
        <v>3</v>
      </c>
    </row>
    <row r="49" spans="2:43" ht="13.5">
      <c r="B49" s="232">
        <v>2</v>
      </c>
      <c r="C49" s="233"/>
      <c r="D49" s="250">
        <f>D48+"1:00"</f>
        <v>0.625</v>
      </c>
      <c r="E49" s="233"/>
      <c r="F49" s="233"/>
      <c r="G49" s="233"/>
      <c r="H49" s="233"/>
      <c r="I49" s="251" t="str">
        <f>AB48</f>
        <v>旭ヶ丘</v>
      </c>
      <c r="J49" s="251"/>
      <c r="K49" s="251"/>
      <c r="L49" s="251"/>
      <c r="M49" s="251"/>
      <c r="N49" s="251"/>
      <c r="O49" s="252"/>
      <c r="P49" s="13"/>
      <c r="Q49" s="14">
        <v>6</v>
      </c>
      <c r="R49" s="15" t="s">
        <v>19</v>
      </c>
      <c r="S49" s="14">
        <v>0</v>
      </c>
      <c r="T49" s="13"/>
      <c r="U49" s="253" t="str">
        <f>U48</f>
        <v>大和</v>
      </c>
      <c r="V49" s="253"/>
      <c r="W49" s="253"/>
      <c r="X49" s="253"/>
      <c r="Y49" s="253"/>
      <c r="Z49" s="253"/>
      <c r="AA49" s="253"/>
      <c r="AB49" s="254" t="str">
        <f>I48</f>
        <v>瀬尻</v>
      </c>
      <c r="AC49" s="255"/>
      <c r="AD49" s="255"/>
      <c r="AE49" s="255"/>
      <c r="AF49" s="255"/>
      <c r="AG49" s="256"/>
      <c r="AI49" s="8" t="str">
        <f>I49</f>
        <v>旭ヶ丘</v>
      </c>
      <c r="AJ49" s="57">
        <v>2</v>
      </c>
      <c r="AK49" s="57">
        <v>0</v>
      </c>
      <c r="AL49" s="57">
        <v>0</v>
      </c>
      <c r="AM49" s="57">
        <f>Q49+S50</f>
        <v>8</v>
      </c>
      <c r="AN49" s="57">
        <f>S49+Q50</f>
        <v>0</v>
      </c>
      <c r="AO49" s="57">
        <f>AM49-AN49</f>
        <v>8</v>
      </c>
      <c r="AP49" s="57">
        <f>AJ49*3+AL49*1</f>
        <v>6</v>
      </c>
      <c r="AQ49" s="58">
        <v>1</v>
      </c>
    </row>
    <row r="50" spans="2:43" ht="13.5">
      <c r="B50" s="236">
        <v>3</v>
      </c>
      <c r="C50" s="237"/>
      <c r="D50" s="238">
        <f>D49+"１：0０"</f>
        <v>0.6666666666666666</v>
      </c>
      <c r="E50" s="239"/>
      <c r="F50" s="239"/>
      <c r="G50" s="239"/>
      <c r="H50" s="239"/>
      <c r="I50" s="240" t="str">
        <f>I48</f>
        <v>瀬尻</v>
      </c>
      <c r="J50" s="240"/>
      <c r="K50" s="240"/>
      <c r="L50" s="240"/>
      <c r="M50" s="240"/>
      <c r="N50" s="240"/>
      <c r="O50" s="241"/>
      <c r="P50" s="16"/>
      <c r="Q50" s="17">
        <v>0</v>
      </c>
      <c r="R50" s="18" t="s">
        <v>19</v>
      </c>
      <c r="S50" s="17">
        <v>2</v>
      </c>
      <c r="T50" s="16"/>
      <c r="U50" s="242" t="str">
        <f>AB48</f>
        <v>旭ヶ丘</v>
      </c>
      <c r="V50" s="242"/>
      <c r="W50" s="242"/>
      <c r="X50" s="242"/>
      <c r="Y50" s="242"/>
      <c r="Z50" s="242"/>
      <c r="AA50" s="242"/>
      <c r="AB50" s="229" t="str">
        <f>U48</f>
        <v>大和</v>
      </c>
      <c r="AC50" s="230"/>
      <c r="AD50" s="230"/>
      <c r="AE50" s="230"/>
      <c r="AF50" s="230"/>
      <c r="AG50" s="231"/>
      <c r="AI50" s="8" t="str">
        <f>U48</f>
        <v>大和</v>
      </c>
      <c r="AJ50" s="57">
        <v>1</v>
      </c>
      <c r="AK50" s="57">
        <v>1</v>
      </c>
      <c r="AL50" s="57">
        <v>0</v>
      </c>
      <c r="AM50" s="57">
        <f>S48+S49</f>
        <v>3</v>
      </c>
      <c r="AN50" s="57">
        <f>Q48+Q49</f>
        <v>7</v>
      </c>
      <c r="AO50" s="57">
        <f>AM50-AN50</f>
        <v>-4</v>
      </c>
      <c r="AP50" s="57">
        <f>AJ50*3+AL50*1</f>
        <v>3</v>
      </c>
      <c r="AQ50" s="58">
        <v>2</v>
      </c>
    </row>
    <row r="65" spans="2:33" ht="13.5">
      <c r="B65" s="9" t="s">
        <v>25</v>
      </c>
      <c r="F65" s="8"/>
      <c r="G65" s="8"/>
      <c r="N65"/>
      <c r="O65" s="8"/>
      <c r="P65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43" s="8" customFormat="1" ht="13.5">
      <c r="B66" s="51"/>
      <c r="C66" s="51"/>
      <c r="D66" s="51"/>
      <c r="E66" s="51"/>
      <c r="F66" s="277" t="e">
        <f>リーグ１次!#REF!</f>
        <v>#REF!</v>
      </c>
      <c r="G66" s="277"/>
      <c r="H66" s="277"/>
      <c r="I66" s="277"/>
      <c r="J66" s="277"/>
      <c r="K66" s="277"/>
      <c r="L66" s="51"/>
      <c r="M66" s="51"/>
      <c r="N66" s="51"/>
      <c r="O66" s="51"/>
      <c r="P66" s="51"/>
      <c r="Q66" s="51"/>
      <c r="R66" s="278" t="e">
        <f>リーグ１次!#REF!</f>
        <v>#REF!</v>
      </c>
      <c r="S66" s="279"/>
      <c r="T66" s="279"/>
      <c r="U66" s="279"/>
      <c r="V66" s="279"/>
      <c r="W66" s="279"/>
      <c r="X66" s="52" t="s">
        <v>40</v>
      </c>
      <c r="Y66" s="51"/>
      <c r="Z66" s="51"/>
      <c r="AA66" s="51"/>
      <c r="AB66" s="273" t="e">
        <f>リーグ１次!#REF!</f>
        <v>#REF!</v>
      </c>
      <c r="AC66" s="274"/>
      <c r="AD66" s="274"/>
      <c r="AE66" s="274"/>
      <c r="AF66" s="51"/>
      <c r="AG66" s="51"/>
      <c r="AJ66" s="55" t="s">
        <v>79</v>
      </c>
      <c r="AK66" s="56" t="s">
        <v>80</v>
      </c>
      <c r="AL66" s="56" t="s">
        <v>81</v>
      </c>
      <c r="AM66" s="56" t="s">
        <v>82</v>
      </c>
      <c r="AN66" s="56" t="s">
        <v>83</v>
      </c>
      <c r="AO66" s="56" t="s">
        <v>84</v>
      </c>
      <c r="AP66" s="56" t="s">
        <v>85</v>
      </c>
      <c r="AQ66" s="56" t="s">
        <v>16</v>
      </c>
    </row>
    <row r="67" spans="2:42" ht="13.5">
      <c r="B67" s="257" t="s">
        <v>18</v>
      </c>
      <c r="C67" s="228"/>
      <c r="D67" s="228" t="s">
        <v>10</v>
      </c>
      <c r="E67" s="228"/>
      <c r="F67" s="228"/>
      <c r="G67" s="228"/>
      <c r="H67" s="228"/>
      <c r="I67" s="228" t="s">
        <v>11</v>
      </c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 t="s">
        <v>12</v>
      </c>
      <c r="AC67" s="228"/>
      <c r="AD67" s="228"/>
      <c r="AE67" s="228"/>
      <c r="AF67" s="228"/>
      <c r="AG67" s="243"/>
      <c r="AI67" s="8"/>
      <c r="AJ67" s="8"/>
      <c r="AK67" s="8"/>
      <c r="AL67" s="8"/>
      <c r="AM67" s="57"/>
      <c r="AN67" s="57"/>
      <c r="AO67" s="57"/>
      <c r="AP67" s="57"/>
    </row>
    <row r="68" spans="2:43" ht="13.5">
      <c r="B68" s="232">
        <v>1</v>
      </c>
      <c r="C68" s="233"/>
      <c r="D68" s="234" t="e">
        <f>AB66</f>
        <v>#REF!</v>
      </c>
      <c r="E68" s="235"/>
      <c r="F68" s="235"/>
      <c r="G68" s="235"/>
      <c r="H68" s="235"/>
      <c r="I68" s="244" t="e">
        <f>リーグ１次!#REF!</f>
        <v>#REF!</v>
      </c>
      <c r="J68" s="244"/>
      <c r="K68" s="244"/>
      <c r="L68" s="244"/>
      <c r="M68" s="244"/>
      <c r="N68" s="244"/>
      <c r="O68" s="245"/>
      <c r="P68" s="10"/>
      <c r="Q68" s="11">
        <v>0</v>
      </c>
      <c r="R68" s="12" t="s">
        <v>19</v>
      </c>
      <c r="S68" s="11">
        <v>0</v>
      </c>
      <c r="T68" s="10"/>
      <c r="U68" s="246" t="e">
        <f>リーグ１次!#REF!</f>
        <v>#REF!</v>
      </c>
      <c r="V68" s="246"/>
      <c r="W68" s="246"/>
      <c r="X68" s="246"/>
      <c r="Y68" s="246"/>
      <c r="Z68" s="246"/>
      <c r="AA68" s="246"/>
      <c r="AB68" s="247" t="e">
        <f>リーグ１次!#REF!</f>
        <v>#REF!</v>
      </c>
      <c r="AC68" s="248"/>
      <c r="AD68" s="248"/>
      <c r="AE68" s="248"/>
      <c r="AF68" s="248"/>
      <c r="AG68" s="249"/>
      <c r="AI68" s="8" t="e">
        <f>I68</f>
        <v>#REF!</v>
      </c>
      <c r="AJ68" s="57">
        <v>0</v>
      </c>
      <c r="AK68" s="57">
        <v>0</v>
      </c>
      <c r="AL68" s="57">
        <v>0</v>
      </c>
      <c r="AM68" s="57">
        <f>Q68+Q70</f>
        <v>0</v>
      </c>
      <c r="AN68" s="57">
        <f>S68+S70</f>
        <v>0</v>
      </c>
      <c r="AO68" s="57">
        <f>AM68-AN68</f>
        <v>0</v>
      </c>
      <c r="AP68" s="57">
        <f>AJ68*3+AL68*1</f>
        <v>0</v>
      </c>
      <c r="AQ68" s="58">
        <v>1</v>
      </c>
    </row>
    <row r="69" spans="2:43" ht="13.5">
      <c r="B69" s="232">
        <v>2</v>
      </c>
      <c r="C69" s="233"/>
      <c r="D69" s="250" t="e">
        <f>D68+"1:20"</f>
        <v>#REF!</v>
      </c>
      <c r="E69" s="233"/>
      <c r="F69" s="233"/>
      <c r="G69" s="233"/>
      <c r="H69" s="233"/>
      <c r="I69" s="251" t="e">
        <f>AB68</f>
        <v>#REF!</v>
      </c>
      <c r="J69" s="251"/>
      <c r="K69" s="251"/>
      <c r="L69" s="251"/>
      <c r="M69" s="251"/>
      <c r="N69" s="251"/>
      <c r="O69" s="252"/>
      <c r="P69" s="13"/>
      <c r="Q69" s="14">
        <v>0</v>
      </c>
      <c r="R69" s="15" t="s">
        <v>19</v>
      </c>
      <c r="S69" s="14">
        <v>0</v>
      </c>
      <c r="T69" s="13"/>
      <c r="U69" s="253" t="e">
        <f>U68</f>
        <v>#REF!</v>
      </c>
      <c r="V69" s="253"/>
      <c r="W69" s="253"/>
      <c r="X69" s="253"/>
      <c r="Y69" s="253"/>
      <c r="Z69" s="253"/>
      <c r="AA69" s="253"/>
      <c r="AB69" s="254" t="e">
        <f>I68</f>
        <v>#REF!</v>
      </c>
      <c r="AC69" s="255"/>
      <c r="AD69" s="255"/>
      <c r="AE69" s="255"/>
      <c r="AF69" s="255"/>
      <c r="AG69" s="256"/>
      <c r="AI69" s="8" t="e">
        <f>I69</f>
        <v>#REF!</v>
      </c>
      <c r="AJ69" s="57">
        <v>0</v>
      </c>
      <c r="AK69" s="57">
        <v>0</v>
      </c>
      <c r="AL69" s="57">
        <v>0</v>
      </c>
      <c r="AM69" s="57">
        <f>Q69+S70</f>
        <v>0</v>
      </c>
      <c r="AN69" s="57">
        <f>S69+Q70</f>
        <v>0</v>
      </c>
      <c r="AO69" s="57">
        <f>AM69-AN69</f>
        <v>0</v>
      </c>
      <c r="AP69" s="57">
        <f>AJ69*3+AL69*1</f>
        <v>0</v>
      </c>
      <c r="AQ69" s="58">
        <v>2</v>
      </c>
    </row>
    <row r="70" spans="2:43" ht="13.5">
      <c r="B70" s="236">
        <v>3</v>
      </c>
      <c r="C70" s="237"/>
      <c r="D70" s="238" t="e">
        <f>D69+"１：２０"</f>
        <v>#REF!</v>
      </c>
      <c r="E70" s="239"/>
      <c r="F70" s="239"/>
      <c r="G70" s="239"/>
      <c r="H70" s="239"/>
      <c r="I70" s="240" t="e">
        <f>I68</f>
        <v>#REF!</v>
      </c>
      <c r="J70" s="240"/>
      <c r="K70" s="240"/>
      <c r="L70" s="240"/>
      <c r="M70" s="240"/>
      <c r="N70" s="240"/>
      <c r="O70" s="241"/>
      <c r="P70" s="16"/>
      <c r="Q70" s="17">
        <v>0</v>
      </c>
      <c r="R70" s="18" t="s">
        <v>19</v>
      </c>
      <c r="S70" s="17">
        <v>0</v>
      </c>
      <c r="T70" s="16"/>
      <c r="U70" s="242" t="e">
        <f>AB68</f>
        <v>#REF!</v>
      </c>
      <c r="V70" s="242"/>
      <c r="W70" s="242"/>
      <c r="X70" s="242"/>
      <c r="Y70" s="242"/>
      <c r="Z70" s="242"/>
      <c r="AA70" s="242"/>
      <c r="AB70" s="229" t="e">
        <f>U68</f>
        <v>#REF!</v>
      </c>
      <c r="AC70" s="230"/>
      <c r="AD70" s="230"/>
      <c r="AE70" s="230"/>
      <c r="AF70" s="230"/>
      <c r="AG70" s="231"/>
      <c r="AI70" s="8" t="e">
        <f>U68</f>
        <v>#REF!</v>
      </c>
      <c r="AJ70" s="57">
        <v>0</v>
      </c>
      <c r="AK70" s="57">
        <v>0</v>
      </c>
      <c r="AL70" s="57">
        <v>0</v>
      </c>
      <c r="AM70" s="57">
        <f>S68+S69</f>
        <v>0</v>
      </c>
      <c r="AN70" s="57">
        <f>Q68+Q69</f>
        <v>0</v>
      </c>
      <c r="AO70" s="57">
        <f>AM70-AN70</f>
        <v>0</v>
      </c>
      <c r="AP70" s="57">
        <f>AJ70*3+AL70*1</f>
        <v>0</v>
      </c>
      <c r="AQ70" s="58">
        <v>3</v>
      </c>
    </row>
    <row r="85" spans="2:34" ht="13.5">
      <c r="B85" s="9" t="s">
        <v>26</v>
      </c>
      <c r="AB85" s="19"/>
      <c r="AC85" s="19"/>
      <c r="AD85" s="19"/>
      <c r="AE85" s="19"/>
      <c r="AF85" s="19"/>
      <c r="AG85" s="19"/>
      <c r="AH85" s="19"/>
    </row>
    <row r="86" spans="5:44" ht="13.5">
      <c r="E86" s="9"/>
      <c r="F86" s="275" t="e">
        <f>リーグ１次!#REF!</f>
        <v>#REF!</v>
      </c>
      <c r="G86" s="276"/>
      <c r="H86" s="276"/>
      <c r="I86" s="276"/>
      <c r="J86" s="276"/>
      <c r="K86" s="276"/>
      <c r="L86" s="276"/>
      <c r="R86" s="276" t="e">
        <f>リーグ１次!#REF!</f>
        <v>#REF!</v>
      </c>
      <c r="S86" s="276"/>
      <c r="T86" s="276"/>
      <c r="U86" s="276"/>
      <c r="V86" s="276"/>
      <c r="W86" s="276"/>
      <c r="X86" s="44" t="s">
        <v>50</v>
      </c>
      <c r="AB86" s="273" t="e">
        <f>リーグ１次!#REF!</f>
        <v>#REF!</v>
      </c>
      <c r="AC86" s="274"/>
      <c r="AD86" s="274"/>
      <c r="AE86" s="274"/>
      <c r="AG86" s="19"/>
      <c r="AH86" s="19"/>
      <c r="AJ86" s="55" t="s">
        <v>79</v>
      </c>
      <c r="AK86" s="56" t="s">
        <v>80</v>
      </c>
      <c r="AL86" s="56" t="s">
        <v>81</v>
      </c>
      <c r="AM86" s="56" t="s">
        <v>82</v>
      </c>
      <c r="AN86" s="56" t="s">
        <v>83</v>
      </c>
      <c r="AO86" s="56" t="s">
        <v>84</v>
      </c>
      <c r="AP86" s="56" t="s">
        <v>85</v>
      </c>
      <c r="AQ86" s="56" t="s">
        <v>16</v>
      </c>
      <c r="AR86" s="9"/>
    </row>
    <row r="87" spans="2:42" ht="13.5">
      <c r="B87" s="257" t="s">
        <v>18</v>
      </c>
      <c r="C87" s="228"/>
      <c r="D87" s="228" t="s">
        <v>10</v>
      </c>
      <c r="E87" s="228"/>
      <c r="F87" s="228"/>
      <c r="G87" s="228"/>
      <c r="H87" s="228"/>
      <c r="I87" s="228" t="s">
        <v>11</v>
      </c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 t="s">
        <v>12</v>
      </c>
      <c r="AC87" s="228"/>
      <c r="AD87" s="228"/>
      <c r="AE87" s="228"/>
      <c r="AF87" s="228"/>
      <c r="AG87" s="243"/>
      <c r="AI87" s="8"/>
      <c r="AJ87" s="8"/>
      <c r="AK87" s="8"/>
      <c r="AL87" s="8"/>
      <c r="AM87" s="57"/>
      <c r="AN87" s="57"/>
      <c r="AO87" s="57"/>
      <c r="AP87" s="57"/>
    </row>
    <row r="88" spans="2:43" ht="13.5">
      <c r="B88" s="232">
        <v>1</v>
      </c>
      <c r="C88" s="233"/>
      <c r="D88" s="234" t="e">
        <f>AB86</f>
        <v>#REF!</v>
      </c>
      <c r="E88" s="235"/>
      <c r="F88" s="235"/>
      <c r="G88" s="235"/>
      <c r="H88" s="235"/>
      <c r="I88" s="244" t="e">
        <f>リーグ１次!#REF!</f>
        <v>#REF!</v>
      </c>
      <c r="J88" s="244"/>
      <c r="K88" s="244"/>
      <c r="L88" s="244"/>
      <c r="M88" s="244"/>
      <c r="N88" s="244"/>
      <c r="O88" s="245"/>
      <c r="P88" s="10"/>
      <c r="Q88" s="11">
        <v>0</v>
      </c>
      <c r="R88" s="12" t="s">
        <v>19</v>
      </c>
      <c r="S88" s="11">
        <v>0</v>
      </c>
      <c r="T88" s="10"/>
      <c r="U88" s="246" t="e">
        <f>リーグ１次!#REF!</f>
        <v>#REF!</v>
      </c>
      <c r="V88" s="246"/>
      <c r="W88" s="246"/>
      <c r="X88" s="246"/>
      <c r="Y88" s="246"/>
      <c r="Z88" s="246"/>
      <c r="AA88" s="246"/>
      <c r="AB88" s="247" t="e">
        <f>リーグ１次!#REF!</f>
        <v>#REF!</v>
      </c>
      <c r="AC88" s="248"/>
      <c r="AD88" s="248"/>
      <c r="AE88" s="248"/>
      <c r="AF88" s="248"/>
      <c r="AG88" s="249"/>
      <c r="AI88" s="8" t="e">
        <f>I88</f>
        <v>#REF!</v>
      </c>
      <c r="AJ88" s="57">
        <v>0</v>
      </c>
      <c r="AK88" s="57">
        <v>0</v>
      </c>
      <c r="AL88" s="57">
        <v>0</v>
      </c>
      <c r="AM88" s="57">
        <f>Q88+Q90</f>
        <v>0</v>
      </c>
      <c r="AN88" s="57">
        <f>S88+S90</f>
        <v>0</v>
      </c>
      <c r="AO88" s="57">
        <f>AM88-AN88</f>
        <v>0</v>
      </c>
      <c r="AP88" s="57">
        <f>AJ88*3+AL88*1</f>
        <v>0</v>
      </c>
      <c r="AQ88" s="58">
        <v>1</v>
      </c>
    </row>
    <row r="89" spans="2:43" ht="13.5">
      <c r="B89" s="232">
        <v>2</v>
      </c>
      <c r="C89" s="233"/>
      <c r="D89" s="250" t="e">
        <f>D88+"1:20"</f>
        <v>#REF!</v>
      </c>
      <c r="E89" s="233"/>
      <c r="F89" s="233"/>
      <c r="G89" s="233"/>
      <c r="H89" s="233"/>
      <c r="I89" s="251" t="e">
        <f>AB88</f>
        <v>#REF!</v>
      </c>
      <c r="J89" s="251"/>
      <c r="K89" s="251"/>
      <c r="L89" s="251"/>
      <c r="M89" s="251"/>
      <c r="N89" s="251"/>
      <c r="O89" s="252"/>
      <c r="P89" s="13"/>
      <c r="Q89" s="14">
        <v>0</v>
      </c>
      <c r="R89" s="15" t="s">
        <v>19</v>
      </c>
      <c r="S89" s="14">
        <v>0</v>
      </c>
      <c r="T89" s="13"/>
      <c r="U89" s="253" t="e">
        <f>U88</f>
        <v>#REF!</v>
      </c>
      <c r="V89" s="253"/>
      <c r="W89" s="253"/>
      <c r="X89" s="253"/>
      <c r="Y89" s="253"/>
      <c r="Z89" s="253"/>
      <c r="AA89" s="253"/>
      <c r="AB89" s="254" t="e">
        <f>I88</f>
        <v>#REF!</v>
      </c>
      <c r="AC89" s="255"/>
      <c r="AD89" s="255"/>
      <c r="AE89" s="255"/>
      <c r="AF89" s="255"/>
      <c r="AG89" s="256"/>
      <c r="AI89" s="8" t="e">
        <f>I89</f>
        <v>#REF!</v>
      </c>
      <c r="AJ89" s="57">
        <v>0</v>
      </c>
      <c r="AK89" s="57">
        <v>0</v>
      </c>
      <c r="AL89" s="57">
        <v>0</v>
      </c>
      <c r="AM89" s="57">
        <f>Q89+S90</f>
        <v>0</v>
      </c>
      <c r="AN89" s="57">
        <f>S89+Q90</f>
        <v>0</v>
      </c>
      <c r="AO89" s="57">
        <f>AM89-AN89</f>
        <v>0</v>
      </c>
      <c r="AP89" s="57">
        <f>AJ89*3+AL89*1</f>
        <v>0</v>
      </c>
      <c r="AQ89" s="58">
        <v>2</v>
      </c>
    </row>
    <row r="90" spans="2:43" ht="13.5">
      <c r="B90" s="236">
        <v>3</v>
      </c>
      <c r="C90" s="237"/>
      <c r="D90" s="238" t="e">
        <f>D89+"１：２０"</f>
        <v>#REF!</v>
      </c>
      <c r="E90" s="239"/>
      <c r="F90" s="239"/>
      <c r="G90" s="239"/>
      <c r="H90" s="239"/>
      <c r="I90" s="240" t="e">
        <f>I88</f>
        <v>#REF!</v>
      </c>
      <c r="J90" s="240"/>
      <c r="K90" s="240"/>
      <c r="L90" s="240"/>
      <c r="M90" s="240"/>
      <c r="N90" s="240"/>
      <c r="O90" s="241"/>
      <c r="P90" s="16"/>
      <c r="Q90" s="17">
        <v>0</v>
      </c>
      <c r="R90" s="18" t="s">
        <v>19</v>
      </c>
      <c r="S90" s="17">
        <v>0</v>
      </c>
      <c r="T90" s="16"/>
      <c r="U90" s="242" t="e">
        <f>AB88</f>
        <v>#REF!</v>
      </c>
      <c r="V90" s="242"/>
      <c r="W90" s="242"/>
      <c r="X90" s="242"/>
      <c r="Y90" s="242"/>
      <c r="Z90" s="242"/>
      <c r="AA90" s="242"/>
      <c r="AB90" s="229" t="e">
        <f>U88</f>
        <v>#REF!</v>
      </c>
      <c r="AC90" s="230"/>
      <c r="AD90" s="230"/>
      <c r="AE90" s="230"/>
      <c r="AF90" s="230"/>
      <c r="AG90" s="231"/>
      <c r="AI90" s="8" t="e">
        <f>U88</f>
        <v>#REF!</v>
      </c>
      <c r="AJ90" s="57">
        <v>0</v>
      </c>
      <c r="AK90" s="57">
        <v>0</v>
      </c>
      <c r="AL90" s="57">
        <v>0</v>
      </c>
      <c r="AM90" s="57">
        <f>S88+S89</f>
        <v>0</v>
      </c>
      <c r="AN90" s="57">
        <f>Q88+Q89</f>
        <v>0</v>
      </c>
      <c r="AO90" s="57">
        <f>AM90-AN90</f>
        <v>0</v>
      </c>
      <c r="AP90" s="57">
        <f>AJ90*3+AL90*1</f>
        <v>0</v>
      </c>
      <c r="AQ90" s="58">
        <v>3</v>
      </c>
    </row>
    <row r="91" spans="2:34" ht="13.5">
      <c r="B91" s="72"/>
      <c r="C91" s="72"/>
      <c r="D91" s="73"/>
      <c r="E91" s="73"/>
      <c r="F91" s="73"/>
      <c r="G91" s="73"/>
      <c r="H91" s="73"/>
      <c r="I91" s="67"/>
      <c r="J91" s="67"/>
      <c r="K91" s="67"/>
      <c r="L91" s="67"/>
      <c r="M91" s="67"/>
      <c r="N91" s="67"/>
      <c r="O91" s="67"/>
      <c r="P91" s="10"/>
      <c r="Q91" s="80"/>
      <c r="R91" s="81"/>
      <c r="S91" s="80"/>
      <c r="T91" s="10"/>
      <c r="U91" s="67"/>
      <c r="V91" s="67"/>
      <c r="W91" s="67"/>
      <c r="X91" s="67"/>
      <c r="Y91" s="67"/>
      <c r="Z91" s="67"/>
      <c r="AA91" s="67"/>
      <c r="AB91" s="60"/>
      <c r="AC91" s="60"/>
      <c r="AD91" s="60"/>
      <c r="AE91" s="60"/>
      <c r="AF91" s="60"/>
      <c r="AG91" s="60"/>
      <c r="AH91" s="60"/>
    </row>
    <row r="92" spans="2:34" ht="13.5">
      <c r="B92" s="72"/>
      <c r="C92" s="72"/>
      <c r="D92" s="73"/>
      <c r="E92" s="73"/>
      <c r="F92" s="73"/>
      <c r="G92" s="73"/>
      <c r="H92" s="73"/>
      <c r="I92" s="67"/>
      <c r="J92" s="67"/>
      <c r="K92" s="67"/>
      <c r="L92" s="67"/>
      <c r="M92" s="67"/>
      <c r="N92" s="67"/>
      <c r="O92" s="67"/>
      <c r="P92" s="10"/>
      <c r="Q92" s="80"/>
      <c r="R92" s="81"/>
      <c r="S92" s="80"/>
      <c r="T92" s="10"/>
      <c r="U92" s="67"/>
      <c r="V92" s="67"/>
      <c r="W92" s="67"/>
      <c r="X92" s="67"/>
      <c r="Y92" s="67"/>
      <c r="Z92" s="67"/>
      <c r="AA92" s="67"/>
      <c r="AB92" s="60"/>
      <c r="AC92" s="60"/>
      <c r="AD92" s="60"/>
      <c r="AE92" s="60"/>
      <c r="AF92" s="60"/>
      <c r="AG92" s="60"/>
      <c r="AH92" s="60"/>
    </row>
    <row r="93" spans="2:34" ht="13.5">
      <c r="B93" s="72"/>
      <c r="C93" s="72"/>
      <c r="D93" s="73"/>
      <c r="E93" s="73"/>
      <c r="F93" s="73"/>
      <c r="G93" s="73"/>
      <c r="H93" s="73"/>
      <c r="I93" s="67"/>
      <c r="J93" s="67"/>
      <c r="K93" s="67"/>
      <c r="L93" s="67"/>
      <c r="M93" s="67"/>
      <c r="N93" s="67"/>
      <c r="O93" s="67"/>
      <c r="P93" s="10"/>
      <c r="Q93" s="80"/>
      <c r="R93" s="81"/>
      <c r="S93" s="80"/>
      <c r="T93" s="10"/>
      <c r="U93" s="67"/>
      <c r="V93" s="67"/>
      <c r="W93" s="67"/>
      <c r="X93" s="67"/>
      <c r="Y93" s="67"/>
      <c r="Z93" s="67"/>
      <c r="AA93" s="67"/>
      <c r="AB93" s="60"/>
      <c r="AC93" s="60"/>
      <c r="AD93" s="60"/>
      <c r="AE93" s="60"/>
      <c r="AF93" s="60"/>
      <c r="AG93" s="60"/>
      <c r="AH93" s="60"/>
    </row>
    <row r="94" spans="2:34" ht="13.5">
      <c r="B94" s="72"/>
      <c r="C94" s="72"/>
      <c r="D94" s="73"/>
      <c r="E94" s="73"/>
      <c r="F94" s="73"/>
      <c r="G94" s="73"/>
      <c r="H94" s="73"/>
      <c r="I94" s="67"/>
      <c r="J94" s="67"/>
      <c r="K94" s="67"/>
      <c r="L94" s="67"/>
      <c r="M94" s="67"/>
      <c r="N94" s="67"/>
      <c r="O94" s="67"/>
      <c r="P94" s="10"/>
      <c r="Q94" s="80"/>
      <c r="R94" s="81"/>
      <c r="X94" s="67"/>
      <c r="Y94" s="67"/>
      <c r="Z94" s="67"/>
      <c r="AA94" s="67"/>
      <c r="AB94" s="60"/>
      <c r="AC94" s="60"/>
      <c r="AD94" s="60"/>
      <c r="AE94" s="60"/>
      <c r="AF94" s="60"/>
      <c r="AG94" s="60"/>
      <c r="AH94" s="60"/>
    </row>
    <row r="95" spans="2:34" ht="13.5">
      <c r="B95" s="72"/>
      <c r="C95" s="72"/>
      <c r="D95" s="73"/>
      <c r="E95" s="73"/>
      <c r="F95" s="73"/>
      <c r="G95" s="73"/>
      <c r="H95" s="73"/>
      <c r="I95" s="67"/>
      <c r="J95" s="67"/>
      <c r="K95" s="67"/>
      <c r="L95" s="67"/>
      <c r="M95" s="67"/>
      <c r="N95" s="67"/>
      <c r="O95" s="67"/>
      <c r="P95" s="10"/>
      <c r="Q95" s="80"/>
      <c r="R95" s="81"/>
      <c r="S95" s="80"/>
      <c r="T95" s="10"/>
      <c r="U95" s="67"/>
      <c r="V95" s="67"/>
      <c r="W95" s="67"/>
      <c r="X95" s="67"/>
      <c r="Y95" s="67"/>
      <c r="Z95" s="67"/>
      <c r="AA95" s="67"/>
      <c r="AB95" s="60"/>
      <c r="AC95" s="60"/>
      <c r="AD95" s="60"/>
      <c r="AE95" s="60"/>
      <c r="AF95" s="60"/>
      <c r="AG95" s="60"/>
      <c r="AH95" s="60"/>
    </row>
    <row r="96" spans="2:34" ht="13.5">
      <c r="B96" s="72"/>
      <c r="C96" s="72"/>
      <c r="D96" s="73"/>
      <c r="E96" s="73"/>
      <c r="F96" s="73"/>
      <c r="G96" s="73"/>
      <c r="H96" s="73"/>
      <c r="I96" s="67"/>
      <c r="J96" s="67"/>
      <c r="K96" s="67"/>
      <c r="L96" s="67"/>
      <c r="M96" s="67"/>
      <c r="N96" s="67"/>
      <c r="O96" s="67"/>
      <c r="P96" s="10"/>
      <c r="Q96" s="80"/>
      <c r="R96" s="81"/>
      <c r="S96" s="80"/>
      <c r="T96" s="10"/>
      <c r="U96" s="67"/>
      <c r="V96" s="67"/>
      <c r="W96" s="67"/>
      <c r="X96" s="67"/>
      <c r="Y96" s="67"/>
      <c r="Z96" s="67"/>
      <c r="AA96" s="67"/>
      <c r="AB96" s="60"/>
      <c r="AC96" s="60"/>
      <c r="AD96" s="60"/>
      <c r="AE96" s="60"/>
      <c r="AF96" s="60"/>
      <c r="AG96" s="60"/>
      <c r="AH96" s="60"/>
    </row>
    <row r="97" spans="2:34" ht="13.5">
      <c r="B97" s="72"/>
      <c r="C97" s="72"/>
      <c r="D97" s="73"/>
      <c r="E97" s="73"/>
      <c r="F97" s="73"/>
      <c r="G97" s="73"/>
      <c r="H97" s="73"/>
      <c r="I97" s="67"/>
      <c r="J97" s="67"/>
      <c r="K97" s="67"/>
      <c r="L97" s="67"/>
      <c r="M97" s="67"/>
      <c r="N97" s="67"/>
      <c r="O97" s="67"/>
      <c r="P97" s="10"/>
      <c r="Q97" s="80"/>
      <c r="R97" s="81"/>
      <c r="S97" s="80"/>
      <c r="T97" s="10"/>
      <c r="U97" s="67"/>
      <c r="V97" s="67"/>
      <c r="W97" s="67"/>
      <c r="X97" s="67"/>
      <c r="Y97" s="67"/>
      <c r="Z97" s="67"/>
      <c r="AA97" s="67"/>
      <c r="AB97" s="60"/>
      <c r="AC97" s="60"/>
      <c r="AD97" s="60"/>
      <c r="AE97" s="60"/>
      <c r="AF97" s="60"/>
      <c r="AG97" s="60"/>
      <c r="AH97" s="60"/>
    </row>
    <row r="98" spans="2:34" ht="13.5">
      <c r="B98" s="72"/>
      <c r="C98" s="72"/>
      <c r="D98" s="73"/>
      <c r="E98" s="73"/>
      <c r="F98" s="73"/>
      <c r="G98" s="73"/>
      <c r="H98" s="73"/>
      <c r="I98" s="67"/>
      <c r="J98" s="67"/>
      <c r="K98" s="67"/>
      <c r="L98" s="67"/>
      <c r="M98" s="67"/>
      <c r="N98" s="67"/>
      <c r="O98" s="67"/>
      <c r="P98" s="10"/>
      <c r="Q98" s="80"/>
      <c r="R98" s="81"/>
      <c r="S98" s="80"/>
      <c r="T98" s="10"/>
      <c r="U98" s="67"/>
      <c r="V98" s="67"/>
      <c r="W98" s="67"/>
      <c r="X98" s="67"/>
      <c r="Y98" s="67"/>
      <c r="Z98" s="67"/>
      <c r="AA98" s="67"/>
      <c r="AB98" s="60"/>
      <c r="AC98" s="60"/>
      <c r="AD98" s="60"/>
      <c r="AE98" s="60"/>
      <c r="AF98" s="60"/>
      <c r="AG98" s="60"/>
      <c r="AH98" s="60"/>
    </row>
    <row r="99" spans="2:34" ht="13.5">
      <c r="B99" s="72"/>
      <c r="C99" s="72"/>
      <c r="D99" s="73"/>
      <c r="E99" s="73"/>
      <c r="F99" s="73"/>
      <c r="G99" s="73"/>
      <c r="H99" s="73"/>
      <c r="I99" s="67"/>
      <c r="J99" s="67"/>
      <c r="K99" s="67"/>
      <c r="L99" s="67"/>
      <c r="M99" s="67"/>
      <c r="N99" s="67"/>
      <c r="O99" s="67"/>
      <c r="P99" s="10"/>
      <c r="Q99" s="80"/>
      <c r="R99" s="81"/>
      <c r="S99" s="80"/>
      <c r="T99" s="10"/>
      <c r="U99" s="67"/>
      <c r="V99" s="67"/>
      <c r="W99" s="67"/>
      <c r="X99" s="67"/>
      <c r="Y99" s="67"/>
      <c r="Z99" s="67"/>
      <c r="AA99" s="67"/>
      <c r="AB99" s="60"/>
      <c r="AC99" s="60"/>
      <c r="AD99" s="60"/>
      <c r="AE99" s="60"/>
      <c r="AF99" s="60"/>
      <c r="AG99" s="60"/>
      <c r="AH99" s="60"/>
    </row>
    <row r="100" spans="2:34" ht="13.5">
      <c r="B100" s="72"/>
      <c r="C100" s="72"/>
      <c r="D100" s="73"/>
      <c r="E100" s="73"/>
      <c r="F100" s="73"/>
      <c r="G100" s="73"/>
      <c r="H100" s="73"/>
      <c r="I100" s="67"/>
      <c r="J100" s="67"/>
      <c r="K100" s="67"/>
      <c r="L100" s="67"/>
      <c r="M100" s="67"/>
      <c r="N100" s="67"/>
      <c r="O100" s="67"/>
      <c r="P100" s="10"/>
      <c r="Q100" s="80"/>
      <c r="R100" s="81"/>
      <c r="S100" s="80"/>
      <c r="T100" s="10"/>
      <c r="U100" s="67"/>
      <c r="V100" s="67"/>
      <c r="W100" s="67"/>
      <c r="X100" s="67"/>
      <c r="Y100" s="67"/>
      <c r="Z100" s="67"/>
      <c r="AA100" s="67"/>
      <c r="AB100" s="60"/>
      <c r="AC100" s="60"/>
      <c r="AD100" s="60"/>
      <c r="AE100" s="60"/>
      <c r="AF100" s="60"/>
      <c r="AG100" s="60"/>
      <c r="AH100" s="60"/>
    </row>
  </sheetData>
  <sheetProtection/>
  <mergeCells count="208">
    <mergeCell ref="B1:AG1"/>
    <mergeCell ref="AC2:AF2"/>
    <mergeCell ref="B22:C22"/>
    <mergeCell ref="D22:H22"/>
    <mergeCell ref="I22:O22"/>
    <mergeCell ref="U22:AA22"/>
    <mergeCell ref="AB22:AG22"/>
    <mergeCell ref="B20:C20"/>
    <mergeCell ref="D20:H20"/>
    <mergeCell ref="I20:O20"/>
    <mergeCell ref="AB20:AG20"/>
    <mergeCell ref="B21:C21"/>
    <mergeCell ref="D21:H21"/>
    <mergeCell ref="I21:O21"/>
    <mergeCell ref="U21:AA21"/>
    <mergeCell ref="AB21:AG21"/>
    <mergeCell ref="AB18:AG18"/>
    <mergeCell ref="AB19:AG19"/>
    <mergeCell ref="B19:C19"/>
    <mergeCell ref="D19:H19"/>
    <mergeCell ref="I19:O19"/>
    <mergeCell ref="U19:AA19"/>
    <mergeCell ref="B18:C18"/>
    <mergeCell ref="D18:H18"/>
    <mergeCell ref="B16:C16"/>
    <mergeCell ref="D16:H16"/>
    <mergeCell ref="I16:AA16"/>
    <mergeCell ref="AB15:AE15"/>
    <mergeCell ref="F15:K15"/>
    <mergeCell ref="R15:W15"/>
    <mergeCell ref="AB11:AG11"/>
    <mergeCell ref="B11:C11"/>
    <mergeCell ref="D11:H11"/>
    <mergeCell ref="I11:O11"/>
    <mergeCell ref="U11:AA11"/>
    <mergeCell ref="U12:AA12"/>
    <mergeCell ref="AB12:AG12"/>
    <mergeCell ref="B10:C10"/>
    <mergeCell ref="D10:H10"/>
    <mergeCell ref="I10:O10"/>
    <mergeCell ref="U10:AA10"/>
    <mergeCell ref="B12:C12"/>
    <mergeCell ref="D12:H12"/>
    <mergeCell ref="I12:O12"/>
    <mergeCell ref="B9:C9"/>
    <mergeCell ref="D9:H9"/>
    <mergeCell ref="I9:O9"/>
    <mergeCell ref="U9:AA9"/>
    <mergeCell ref="B8:C8"/>
    <mergeCell ref="D8:H8"/>
    <mergeCell ref="I8:O8"/>
    <mergeCell ref="U8:AA8"/>
    <mergeCell ref="I6:AA6"/>
    <mergeCell ref="AB6:AG6"/>
    <mergeCell ref="B7:C7"/>
    <mergeCell ref="D7:H7"/>
    <mergeCell ref="I7:O7"/>
    <mergeCell ref="U7:AA7"/>
    <mergeCell ref="AB7:AG7"/>
    <mergeCell ref="B6:C6"/>
    <mergeCell ref="D6:H6"/>
    <mergeCell ref="B69:C69"/>
    <mergeCell ref="D69:H69"/>
    <mergeCell ref="I69:O69"/>
    <mergeCell ref="U69:AA69"/>
    <mergeCell ref="B70:C70"/>
    <mergeCell ref="D70:H70"/>
    <mergeCell ref="B43:C43"/>
    <mergeCell ref="D43:H43"/>
    <mergeCell ref="I43:O43"/>
    <mergeCell ref="B42:C42"/>
    <mergeCell ref="I42:O42"/>
    <mergeCell ref="B41:C41"/>
    <mergeCell ref="D41:H41"/>
    <mergeCell ref="I41:O41"/>
    <mergeCell ref="U43:AA43"/>
    <mergeCell ref="AB43:AG43"/>
    <mergeCell ref="F39:K39"/>
    <mergeCell ref="R39:W39"/>
    <mergeCell ref="AB39:AE39"/>
    <mergeCell ref="D42:H42"/>
    <mergeCell ref="AB41:AG41"/>
    <mergeCell ref="U42:AA42"/>
    <mergeCell ref="AB42:AG42"/>
    <mergeCell ref="U41:AA41"/>
    <mergeCell ref="AB9:AG9"/>
    <mergeCell ref="AB10:AG10"/>
    <mergeCell ref="B49:C49"/>
    <mergeCell ref="B40:C40"/>
    <mergeCell ref="D40:H40"/>
    <mergeCell ref="I40:AA40"/>
    <mergeCell ref="B47:C47"/>
    <mergeCell ref="D47:H47"/>
    <mergeCell ref="I47:AA47"/>
    <mergeCell ref="F46:K46"/>
    <mergeCell ref="F5:K5"/>
    <mergeCell ref="R5:W5"/>
    <mergeCell ref="AB25:AE25"/>
    <mergeCell ref="AB32:AE32"/>
    <mergeCell ref="AB5:AE5"/>
    <mergeCell ref="AB17:AG17"/>
    <mergeCell ref="AB16:AG16"/>
    <mergeCell ref="AB8:AG8"/>
    <mergeCell ref="R25:W25"/>
    <mergeCell ref="F32:K32"/>
    <mergeCell ref="R32:W32"/>
    <mergeCell ref="R86:W86"/>
    <mergeCell ref="AB49:AG49"/>
    <mergeCell ref="AB48:AG48"/>
    <mergeCell ref="AB46:AE46"/>
    <mergeCell ref="AB40:AG40"/>
    <mergeCell ref="AB47:AG47"/>
    <mergeCell ref="R46:W46"/>
    <mergeCell ref="AB67:AG67"/>
    <mergeCell ref="AB66:AE66"/>
    <mergeCell ref="D49:H49"/>
    <mergeCell ref="I49:O49"/>
    <mergeCell ref="B48:C48"/>
    <mergeCell ref="D48:H48"/>
    <mergeCell ref="I48:O48"/>
    <mergeCell ref="U48:AA48"/>
    <mergeCell ref="B17:C17"/>
    <mergeCell ref="D17:H17"/>
    <mergeCell ref="I17:O17"/>
    <mergeCell ref="U17:AA17"/>
    <mergeCell ref="I18:O18"/>
    <mergeCell ref="F25:K25"/>
    <mergeCell ref="U18:AA18"/>
    <mergeCell ref="U20:AA20"/>
    <mergeCell ref="B68:C68"/>
    <mergeCell ref="AB68:AG68"/>
    <mergeCell ref="U49:AA49"/>
    <mergeCell ref="U88:AA88"/>
    <mergeCell ref="F66:K66"/>
    <mergeCell ref="R66:W66"/>
    <mergeCell ref="I67:AA67"/>
    <mergeCell ref="D68:H68"/>
    <mergeCell ref="I68:O68"/>
    <mergeCell ref="U68:AA68"/>
    <mergeCell ref="B50:C50"/>
    <mergeCell ref="D50:H50"/>
    <mergeCell ref="I50:O50"/>
    <mergeCell ref="U50:AA50"/>
    <mergeCell ref="B67:C67"/>
    <mergeCell ref="D67:H67"/>
    <mergeCell ref="B87:C87"/>
    <mergeCell ref="D87:H87"/>
    <mergeCell ref="I87:AA87"/>
    <mergeCell ref="AB87:AG87"/>
    <mergeCell ref="B88:C88"/>
    <mergeCell ref="B90:C90"/>
    <mergeCell ref="D90:H90"/>
    <mergeCell ref="I90:O90"/>
    <mergeCell ref="B89:C89"/>
    <mergeCell ref="AB89:AG89"/>
    <mergeCell ref="AB90:AG90"/>
    <mergeCell ref="U90:AA90"/>
    <mergeCell ref="AB88:AG88"/>
    <mergeCell ref="D89:H89"/>
    <mergeCell ref="I89:O89"/>
    <mergeCell ref="U89:AA89"/>
    <mergeCell ref="D88:H88"/>
    <mergeCell ref="I88:O88"/>
    <mergeCell ref="AB50:AG50"/>
    <mergeCell ref="AB86:AE86"/>
    <mergeCell ref="AB69:AG69"/>
    <mergeCell ref="F86:L86"/>
    <mergeCell ref="I70:O70"/>
    <mergeCell ref="U70:AA70"/>
    <mergeCell ref="AB70:AG70"/>
    <mergeCell ref="D28:H28"/>
    <mergeCell ref="I27:O27"/>
    <mergeCell ref="B26:C26"/>
    <mergeCell ref="D26:H26"/>
    <mergeCell ref="I26:AA26"/>
    <mergeCell ref="AB26:AG26"/>
    <mergeCell ref="U27:AA27"/>
    <mergeCell ref="AB27:AG27"/>
    <mergeCell ref="B27:C27"/>
    <mergeCell ref="D27:H27"/>
    <mergeCell ref="B33:C33"/>
    <mergeCell ref="I28:O28"/>
    <mergeCell ref="U28:AA28"/>
    <mergeCell ref="D29:H29"/>
    <mergeCell ref="I29:O29"/>
    <mergeCell ref="AB28:AG28"/>
    <mergeCell ref="B29:C29"/>
    <mergeCell ref="U29:AA29"/>
    <mergeCell ref="AB29:AG29"/>
    <mergeCell ref="B28:C28"/>
    <mergeCell ref="I34:O34"/>
    <mergeCell ref="U34:AA34"/>
    <mergeCell ref="AB34:AG34"/>
    <mergeCell ref="B35:C35"/>
    <mergeCell ref="D35:H35"/>
    <mergeCell ref="I35:O35"/>
    <mergeCell ref="U35:AA35"/>
    <mergeCell ref="AB35:AG35"/>
    <mergeCell ref="D33:H33"/>
    <mergeCell ref="AB36:AG36"/>
    <mergeCell ref="B34:C34"/>
    <mergeCell ref="D34:H34"/>
    <mergeCell ref="B36:C36"/>
    <mergeCell ref="D36:H36"/>
    <mergeCell ref="I36:O36"/>
    <mergeCell ref="U36:AA36"/>
    <mergeCell ref="I33:AA33"/>
    <mergeCell ref="AB33:AG33"/>
  </mergeCells>
  <printOptions/>
  <pageMargins left="0.75" right="0.75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5"/>
  <sheetViews>
    <sheetView tabSelected="1" zoomScalePageLayoutView="0" workbookViewId="0" topLeftCell="A1">
      <selection activeCell="AD17" sqref="AD17"/>
    </sheetView>
  </sheetViews>
  <sheetFormatPr defaultColWidth="2.50390625" defaultRowHeight="13.5"/>
  <cols>
    <col min="1" max="13" width="2.50390625" style="20" customWidth="1"/>
    <col min="14" max="14" width="3.875" style="20" bestFit="1" customWidth="1"/>
    <col min="15" max="16" width="2.50390625" style="20" customWidth="1"/>
    <col min="17" max="17" width="2.875" style="20" customWidth="1"/>
    <col min="18" max="19" width="2.50390625" style="20" customWidth="1"/>
    <col min="20" max="20" width="3.125" style="20" bestFit="1" customWidth="1"/>
    <col min="21" max="36" width="2.50390625" style="20" customWidth="1"/>
    <col min="37" max="37" width="3.875" style="20" bestFit="1" customWidth="1"/>
    <col min="38" max="38" width="2.875" style="20" bestFit="1" customWidth="1"/>
    <col min="39" max="42" width="2.50390625" style="20" customWidth="1"/>
    <col min="43" max="43" width="3.125" style="20" bestFit="1" customWidth="1"/>
    <col min="44" max="16384" width="2.50390625" style="20" customWidth="1"/>
  </cols>
  <sheetData>
    <row r="1" spans="3:53" ht="14.25" customHeight="1">
      <c r="C1" s="149"/>
      <c r="D1" s="149"/>
      <c r="E1" s="149"/>
      <c r="F1" s="149"/>
      <c r="G1" s="149"/>
      <c r="H1" s="149"/>
      <c r="I1" s="213" t="s">
        <v>227</v>
      </c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S1" s="317">
        <v>43757</v>
      </c>
      <c r="AT1" s="317"/>
      <c r="AU1" s="317"/>
      <c r="AV1" s="317"/>
      <c r="AW1" s="317"/>
      <c r="AX1" s="317"/>
      <c r="AY1" s="317"/>
      <c r="AZ1" s="317"/>
      <c r="BA1" s="317"/>
    </row>
    <row r="2" spans="3:53" ht="13.5" customHeight="1">
      <c r="C2" s="149"/>
      <c r="D2" s="149"/>
      <c r="E2" s="149"/>
      <c r="F2" s="149"/>
      <c r="G2" s="149"/>
      <c r="H2" s="149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S2" s="82"/>
      <c r="AT2" s="318" t="s">
        <v>205</v>
      </c>
      <c r="AU2" s="318"/>
      <c r="AV2" s="318"/>
      <c r="AW2" s="318"/>
      <c r="AX2" s="318"/>
      <c r="AY2" s="318"/>
      <c r="AZ2" s="318"/>
      <c r="BA2" s="318"/>
    </row>
    <row r="3" s="82" customFormat="1" ht="14.25"/>
    <row r="4" spans="27:28" s="82" customFormat="1" ht="14.25">
      <c r="AA4" s="373" t="s">
        <v>207</v>
      </c>
      <c r="AB4" s="374"/>
    </row>
    <row r="5" spans="10:43" s="82" customFormat="1" ht="15" thickBot="1">
      <c r="J5" s="366">
        <v>1</v>
      </c>
      <c r="AA5" s="319"/>
      <c r="AB5" s="375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66">
        <v>3</v>
      </c>
    </row>
    <row r="6" spans="10:42" s="82" customFormat="1" ht="15" thickTop="1">
      <c r="J6" s="369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369"/>
    </row>
    <row r="7" spans="10:42" s="82" customFormat="1" ht="14.25">
      <c r="J7" s="369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373" t="s">
        <v>206</v>
      </c>
      <c r="AB7" s="374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369"/>
    </row>
    <row r="8" spans="5:42" s="82" customFormat="1" ht="15" thickBot="1">
      <c r="E8" s="366">
        <v>4</v>
      </c>
      <c r="F8" s="151"/>
      <c r="G8" s="151"/>
      <c r="H8" s="151"/>
      <c r="I8" s="151"/>
      <c r="J8" s="369"/>
      <c r="K8" s="87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383" t="s">
        <v>261</v>
      </c>
      <c r="Y8" s="383"/>
      <c r="Z8" s="367">
        <v>3</v>
      </c>
      <c r="AA8" s="319"/>
      <c r="AB8" s="375"/>
      <c r="AC8" s="384">
        <v>4</v>
      </c>
      <c r="AD8" s="370"/>
      <c r="AE8" s="370"/>
      <c r="AF8" s="370"/>
      <c r="AG8" s="370"/>
      <c r="AH8" s="370"/>
      <c r="AI8" s="370"/>
      <c r="AJ8" s="370"/>
      <c r="AK8" s="370"/>
      <c r="AL8" s="367">
        <v>4</v>
      </c>
      <c r="AM8" s="87"/>
      <c r="AN8" s="87"/>
      <c r="AO8" s="87"/>
      <c r="AP8" s="369"/>
    </row>
    <row r="9" spans="5:42" s="82" customFormat="1" ht="15" thickTop="1">
      <c r="E9" s="369"/>
      <c r="J9" s="369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4"/>
      <c r="Y9" s="84"/>
      <c r="Z9" s="84"/>
      <c r="AA9" s="84"/>
      <c r="AB9" s="84"/>
      <c r="AC9" s="87"/>
      <c r="AD9" s="87"/>
      <c r="AE9" s="87"/>
      <c r="AF9" s="87"/>
      <c r="AG9" s="87"/>
      <c r="AH9" s="87"/>
      <c r="AI9" s="87"/>
      <c r="AJ9" s="87"/>
      <c r="AK9" s="369"/>
      <c r="AL9" s="87"/>
      <c r="AM9" s="87"/>
      <c r="AN9" s="87"/>
      <c r="AO9" s="87"/>
      <c r="AP9" s="369"/>
    </row>
    <row r="10" spans="5:49" s="82" customFormat="1" ht="15" thickBot="1">
      <c r="E10" s="380">
        <v>0</v>
      </c>
      <c r="J10" s="371"/>
      <c r="K10" s="370"/>
      <c r="L10" s="370"/>
      <c r="M10" s="370"/>
      <c r="N10" s="370"/>
      <c r="O10" s="370"/>
      <c r="P10" s="370"/>
      <c r="Q10" s="370"/>
      <c r="R10" s="370"/>
      <c r="S10" s="367">
        <v>3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367">
        <v>1</v>
      </c>
      <c r="AK10" s="372"/>
      <c r="AL10" s="87"/>
      <c r="AM10" s="87"/>
      <c r="AN10" s="87"/>
      <c r="AO10" s="87"/>
      <c r="AP10" s="371"/>
      <c r="AQ10" s="370"/>
      <c r="AR10" s="370"/>
      <c r="AS10" s="370"/>
      <c r="AT10" s="370"/>
      <c r="AU10" s="370"/>
      <c r="AV10" s="370"/>
      <c r="AW10" s="366">
        <v>4</v>
      </c>
    </row>
    <row r="11" spans="5:48" s="82" customFormat="1" ht="19.5" thickTop="1">
      <c r="E11" s="369"/>
      <c r="F11" s="84"/>
      <c r="G11" s="84"/>
      <c r="H11" s="84"/>
      <c r="I11" s="84"/>
      <c r="J11" s="320" t="s">
        <v>127</v>
      </c>
      <c r="K11" s="321"/>
      <c r="L11" s="89"/>
      <c r="M11" s="87"/>
      <c r="N11" s="87"/>
      <c r="O11" s="87"/>
      <c r="P11" s="87"/>
      <c r="Q11" s="87"/>
      <c r="R11" s="369"/>
      <c r="AJ11" s="369"/>
      <c r="AK11" s="87"/>
      <c r="AL11" s="84"/>
      <c r="AM11" s="84"/>
      <c r="AN11" s="84"/>
      <c r="AO11" s="84"/>
      <c r="AP11" s="320" t="s">
        <v>128</v>
      </c>
      <c r="AQ11" s="321"/>
      <c r="AR11" s="87"/>
      <c r="AS11" s="87"/>
      <c r="AT11" s="87"/>
      <c r="AU11" s="87"/>
      <c r="AV11" s="369"/>
    </row>
    <row r="12" spans="2:52" s="82" customFormat="1" ht="19.5" thickBot="1">
      <c r="B12" s="366">
        <v>1</v>
      </c>
      <c r="E12" s="371"/>
      <c r="F12" s="370"/>
      <c r="G12" s="370"/>
      <c r="H12" s="370"/>
      <c r="I12" s="367">
        <v>5</v>
      </c>
      <c r="J12" s="321"/>
      <c r="K12" s="321"/>
      <c r="L12" s="89"/>
      <c r="M12" s="87"/>
      <c r="N12" s="87"/>
      <c r="O12" s="367">
        <v>2</v>
      </c>
      <c r="P12" s="370"/>
      <c r="Q12" s="370"/>
      <c r="R12" s="372"/>
      <c r="V12" s="366">
        <v>1</v>
      </c>
      <c r="AG12" s="366">
        <v>1</v>
      </c>
      <c r="AH12" s="370"/>
      <c r="AI12" s="370"/>
      <c r="AJ12" s="372"/>
      <c r="AK12" s="87"/>
      <c r="AL12" s="87"/>
      <c r="AM12" s="87"/>
      <c r="AN12" s="367">
        <v>0</v>
      </c>
      <c r="AO12" s="87"/>
      <c r="AP12" s="321"/>
      <c r="AQ12" s="321"/>
      <c r="AR12" s="87"/>
      <c r="AS12" s="367">
        <v>9</v>
      </c>
      <c r="AT12" s="370"/>
      <c r="AU12" s="370"/>
      <c r="AV12" s="372"/>
      <c r="AZ12" s="366">
        <v>0</v>
      </c>
    </row>
    <row r="13" spans="3:51" s="82" customFormat="1" ht="15" thickTop="1">
      <c r="C13" s="83"/>
      <c r="D13" s="84"/>
      <c r="E13" s="320" t="s">
        <v>129</v>
      </c>
      <c r="F13" s="321"/>
      <c r="G13" s="87"/>
      <c r="H13" s="369"/>
      <c r="O13" s="369"/>
      <c r="P13" s="87"/>
      <c r="Q13" s="87"/>
      <c r="R13" s="321" t="s">
        <v>130</v>
      </c>
      <c r="S13" s="320"/>
      <c r="T13" s="84"/>
      <c r="U13" s="85"/>
      <c r="AG13" s="369"/>
      <c r="AH13" s="87"/>
      <c r="AI13" s="87"/>
      <c r="AJ13" s="321" t="s">
        <v>131</v>
      </c>
      <c r="AK13" s="320"/>
      <c r="AL13" s="84"/>
      <c r="AM13" s="85"/>
      <c r="AS13" s="369"/>
      <c r="AT13" s="87"/>
      <c r="AU13" s="87"/>
      <c r="AV13" s="321" t="s">
        <v>132</v>
      </c>
      <c r="AW13" s="320"/>
      <c r="AX13" s="84"/>
      <c r="AY13" s="85"/>
    </row>
    <row r="14" spans="3:51" s="82" customFormat="1" ht="14.25">
      <c r="C14" s="86"/>
      <c r="D14" s="87"/>
      <c r="E14" s="321"/>
      <c r="F14" s="321"/>
      <c r="G14" s="87"/>
      <c r="H14" s="369"/>
      <c r="O14" s="369"/>
      <c r="P14" s="87"/>
      <c r="Q14" s="87"/>
      <c r="R14" s="321"/>
      <c r="S14" s="321"/>
      <c r="T14" s="87"/>
      <c r="U14" s="88"/>
      <c r="AG14" s="369"/>
      <c r="AH14" s="87"/>
      <c r="AI14" s="87"/>
      <c r="AJ14" s="321"/>
      <c r="AK14" s="321"/>
      <c r="AL14" s="87"/>
      <c r="AM14" s="88"/>
      <c r="AS14" s="369"/>
      <c r="AT14" s="87"/>
      <c r="AU14" s="87"/>
      <c r="AV14" s="321"/>
      <c r="AW14" s="321"/>
      <c r="AX14" s="87"/>
      <c r="AY14" s="88"/>
    </row>
    <row r="15" spans="2:52" s="82" customFormat="1" ht="18.75">
      <c r="B15" s="316" t="s">
        <v>64</v>
      </c>
      <c r="C15" s="316"/>
      <c r="D15" s="87"/>
      <c r="E15" s="89"/>
      <c r="F15" s="89"/>
      <c r="G15" s="87"/>
      <c r="H15" s="316" t="s">
        <v>162</v>
      </c>
      <c r="I15" s="316"/>
      <c r="O15" s="316" t="s">
        <v>134</v>
      </c>
      <c r="P15" s="316"/>
      <c r="Q15" s="87"/>
      <c r="R15" s="89"/>
      <c r="S15" s="89"/>
      <c r="T15" s="87"/>
      <c r="U15" s="316" t="s">
        <v>67</v>
      </c>
      <c r="V15" s="316"/>
      <c r="AG15" s="316" t="s">
        <v>66</v>
      </c>
      <c r="AH15" s="316"/>
      <c r="AI15" s="87"/>
      <c r="AJ15" s="89"/>
      <c r="AK15" s="89"/>
      <c r="AL15" s="87"/>
      <c r="AM15" s="316" t="s">
        <v>163</v>
      </c>
      <c r="AN15" s="316"/>
      <c r="AS15" s="316" t="s">
        <v>68</v>
      </c>
      <c r="AT15" s="316"/>
      <c r="AU15" s="87"/>
      <c r="AV15" s="89"/>
      <c r="AW15" s="89"/>
      <c r="AX15" s="87"/>
      <c r="AY15" s="316" t="s">
        <v>65</v>
      </c>
      <c r="AZ15" s="316"/>
    </row>
    <row r="16" spans="2:52" s="82" customFormat="1" ht="14.25" customHeight="1">
      <c r="B16" s="310" t="str">
        <f>'2次リーグ組合せ'!E2</f>
        <v>白鳥</v>
      </c>
      <c r="C16" s="311"/>
      <c r="H16" s="310" t="str">
        <f>'2次リーグ組合せ'!E3</f>
        <v>川辺</v>
      </c>
      <c r="I16" s="311"/>
      <c r="O16" s="310" t="str">
        <f>'2次リーグ組合せ'!E4</f>
        <v>美濃</v>
      </c>
      <c r="P16" s="311"/>
      <c r="U16" s="310" t="str">
        <f>'2次リーグ組合せ'!E5</f>
        <v>郡上八幡</v>
      </c>
      <c r="V16" s="311"/>
      <c r="X16" s="90"/>
      <c r="AG16" s="310" t="str">
        <f>'2次リーグ組合せ'!E6</f>
        <v>山手</v>
      </c>
      <c r="AH16" s="311"/>
      <c r="AM16" s="310" t="str">
        <f>'2次リーグ組合せ'!E7</f>
        <v>旭ヶ丘</v>
      </c>
      <c r="AN16" s="311"/>
      <c r="AS16" s="310" t="str">
        <f>'2次リーグ組合せ'!E8</f>
        <v>桜ヶ丘ＦＣ</v>
      </c>
      <c r="AT16" s="311"/>
      <c r="AY16" s="310" t="str">
        <f>'2次リーグ組合せ'!E9</f>
        <v>坂祝</v>
      </c>
      <c r="AZ16" s="311"/>
    </row>
    <row r="17" spans="2:52" s="82" customFormat="1" ht="14.25" customHeight="1">
      <c r="B17" s="312"/>
      <c r="C17" s="313"/>
      <c r="H17" s="312"/>
      <c r="I17" s="313"/>
      <c r="O17" s="312"/>
      <c r="P17" s="313"/>
      <c r="U17" s="312"/>
      <c r="V17" s="313"/>
      <c r="AG17" s="312"/>
      <c r="AH17" s="313"/>
      <c r="AM17" s="312"/>
      <c r="AN17" s="313"/>
      <c r="AS17" s="312"/>
      <c r="AT17" s="313"/>
      <c r="AY17" s="312"/>
      <c r="AZ17" s="313"/>
    </row>
    <row r="18" spans="2:52" s="82" customFormat="1" ht="14.25" customHeight="1">
      <c r="B18" s="312"/>
      <c r="C18" s="313"/>
      <c r="H18" s="312"/>
      <c r="I18" s="313"/>
      <c r="O18" s="312"/>
      <c r="P18" s="313"/>
      <c r="U18" s="312"/>
      <c r="V18" s="313"/>
      <c r="AG18" s="312"/>
      <c r="AH18" s="313"/>
      <c r="AM18" s="312"/>
      <c r="AN18" s="313"/>
      <c r="AS18" s="312"/>
      <c r="AT18" s="313"/>
      <c r="AY18" s="312"/>
      <c r="AZ18" s="313"/>
    </row>
    <row r="19" spans="2:52" s="82" customFormat="1" ht="14.25" customHeight="1">
      <c r="B19" s="312"/>
      <c r="C19" s="313"/>
      <c r="H19" s="312"/>
      <c r="I19" s="313"/>
      <c r="O19" s="312"/>
      <c r="P19" s="313"/>
      <c r="U19" s="312"/>
      <c r="V19" s="313"/>
      <c r="AG19" s="312"/>
      <c r="AH19" s="313"/>
      <c r="AM19" s="312"/>
      <c r="AN19" s="313"/>
      <c r="AS19" s="312"/>
      <c r="AT19" s="313"/>
      <c r="AY19" s="312"/>
      <c r="AZ19" s="313"/>
    </row>
    <row r="20" spans="2:52" s="82" customFormat="1" ht="14.25" customHeight="1">
      <c r="B20" s="312"/>
      <c r="C20" s="313"/>
      <c r="E20" s="307"/>
      <c r="F20" s="307"/>
      <c r="H20" s="312"/>
      <c r="I20" s="313"/>
      <c r="K20" s="307" t="s">
        <v>126</v>
      </c>
      <c r="L20" s="307"/>
      <c r="O20" s="312"/>
      <c r="P20" s="313"/>
      <c r="T20" s="91"/>
      <c r="U20" s="312"/>
      <c r="V20" s="313"/>
      <c r="AG20" s="312"/>
      <c r="AH20" s="313"/>
      <c r="AM20" s="312"/>
      <c r="AN20" s="313"/>
      <c r="AP20" s="307" t="s">
        <v>125</v>
      </c>
      <c r="AQ20" s="307"/>
      <c r="AS20" s="312"/>
      <c r="AT20" s="313"/>
      <c r="AY20" s="312"/>
      <c r="AZ20" s="313"/>
    </row>
    <row r="21" spans="2:52" s="82" customFormat="1" ht="14.25" customHeight="1">
      <c r="B21" s="314"/>
      <c r="C21" s="315"/>
      <c r="E21" s="307"/>
      <c r="F21" s="307"/>
      <c r="H21" s="314"/>
      <c r="I21" s="315"/>
      <c r="K21" s="307"/>
      <c r="L21" s="307"/>
      <c r="O21" s="314"/>
      <c r="P21" s="315"/>
      <c r="U21" s="314"/>
      <c r="V21" s="315"/>
      <c r="AG21" s="314"/>
      <c r="AH21" s="315"/>
      <c r="AM21" s="314"/>
      <c r="AN21" s="315"/>
      <c r="AP21" s="307"/>
      <c r="AQ21" s="307"/>
      <c r="AS21" s="314"/>
      <c r="AT21" s="315"/>
      <c r="AY21" s="314"/>
      <c r="AZ21" s="315"/>
    </row>
    <row r="22" spans="2:52" s="82" customFormat="1" ht="14.25" customHeight="1" thickBot="1">
      <c r="B22" s="368"/>
      <c r="C22" s="376"/>
      <c r="D22" s="370"/>
      <c r="E22" s="377"/>
      <c r="F22" s="377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8"/>
      <c r="AJ22" s="87"/>
      <c r="AK22" s="87"/>
      <c r="AL22" s="87"/>
      <c r="AM22" s="368"/>
      <c r="AN22" s="376"/>
      <c r="AO22" s="370"/>
      <c r="AP22" s="377"/>
      <c r="AQ22" s="377"/>
      <c r="AR22" s="370"/>
      <c r="AS22" s="370"/>
      <c r="AT22" s="370"/>
      <c r="AU22" s="370"/>
      <c r="AV22" s="370"/>
      <c r="AW22" s="370"/>
      <c r="AX22" s="370"/>
      <c r="AY22" s="372"/>
      <c r="AZ22" s="379"/>
    </row>
    <row r="23" spans="2:53" s="82" customFormat="1" ht="33.75" customHeight="1" thickTop="1">
      <c r="B23" s="381">
        <v>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381">
        <v>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381">
        <v>4</v>
      </c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382">
        <v>1</v>
      </c>
      <c r="BA23" s="87"/>
    </row>
    <row r="24" spans="1:54" s="82" customFormat="1" ht="33.75" customHeight="1">
      <c r="A24" s="87"/>
      <c r="B24" s="145"/>
      <c r="C24" s="145"/>
      <c r="D24" s="145"/>
      <c r="E24" s="145"/>
      <c r="F24" s="145"/>
      <c r="G24" s="146"/>
      <c r="H24" s="145"/>
      <c r="I24" s="145"/>
      <c r="J24" s="145"/>
      <c r="K24" s="145"/>
      <c r="L24" s="145"/>
      <c r="M24" s="145"/>
      <c r="N24" s="327" t="s">
        <v>225</v>
      </c>
      <c r="O24" s="327"/>
      <c r="P24" s="327"/>
      <c r="Q24" s="327"/>
      <c r="R24" s="327"/>
      <c r="S24" s="145"/>
      <c r="T24" s="145"/>
      <c r="U24" s="145"/>
      <c r="V24" s="145"/>
      <c r="W24" s="145"/>
      <c r="X24" s="145"/>
      <c r="Y24" s="145"/>
      <c r="Z24" s="146"/>
      <c r="AA24" s="145"/>
      <c r="AB24" s="145"/>
      <c r="AC24" s="145"/>
      <c r="AD24" s="145"/>
      <c r="AE24" s="146"/>
      <c r="AF24" s="145"/>
      <c r="AG24" s="145"/>
      <c r="AH24" s="145"/>
      <c r="AI24" s="145"/>
      <c r="AJ24" s="145"/>
      <c r="AK24" s="327" t="s">
        <v>226</v>
      </c>
      <c r="AL24" s="327"/>
      <c r="AM24" s="327"/>
      <c r="AN24" s="327"/>
      <c r="AO24" s="327"/>
      <c r="AP24" s="145"/>
      <c r="AQ24" s="145"/>
      <c r="AR24" s="145"/>
      <c r="AS24" s="145"/>
      <c r="AT24" s="145"/>
      <c r="AU24" s="145"/>
      <c r="AV24" s="145"/>
      <c r="AW24" s="146"/>
      <c r="AX24" s="145"/>
      <c r="AY24" s="145"/>
      <c r="AZ24" s="145"/>
      <c r="BA24" s="145"/>
      <c r="BB24" s="87"/>
    </row>
    <row r="25" spans="2:53" s="82" customFormat="1" ht="33.75" customHeight="1">
      <c r="B25" s="303" t="s">
        <v>10</v>
      </c>
      <c r="C25" s="304"/>
      <c r="D25" s="304"/>
      <c r="E25" s="304"/>
      <c r="F25" s="305"/>
      <c r="G25" s="303" t="s">
        <v>11</v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5"/>
      <c r="Z25" s="304" t="s">
        <v>12</v>
      </c>
      <c r="AA25" s="304"/>
      <c r="AB25" s="304"/>
      <c r="AC25" s="304"/>
      <c r="AD25" s="305"/>
      <c r="AE25" s="303" t="s">
        <v>11</v>
      </c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5"/>
      <c r="AW25" s="304" t="s">
        <v>12</v>
      </c>
      <c r="AX25" s="304"/>
      <c r="AY25" s="304"/>
      <c r="AZ25" s="304"/>
      <c r="BA25" s="305"/>
    </row>
    <row r="26" spans="2:53" s="82" customFormat="1" ht="33.75" customHeight="1">
      <c r="B26" s="300">
        <v>0.4166666666666667</v>
      </c>
      <c r="C26" s="301"/>
      <c r="D26" s="301"/>
      <c r="E26" s="301"/>
      <c r="F26" s="302"/>
      <c r="G26" s="143" t="s">
        <v>129</v>
      </c>
      <c r="H26" s="306" t="str">
        <f>B16</f>
        <v>白鳥</v>
      </c>
      <c r="I26" s="306"/>
      <c r="J26" s="306"/>
      <c r="K26" s="306"/>
      <c r="L26" s="306"/>
      <c r="M26" s="306"/>
      <c r="N26" s="351">
        <v>1</v>
      </c>
      <c r="O26" s="308" t="s">
        <v>231</v>
      </c>
      <c r="P26" s="308"/>
      <c r="Q26" s="94" t="s">
        <v>19</v>
      </c>
      <c r="R26" s="308" t="s">
        <v>232</v>
      </c>
      <c r="S26" s="308"/>
      <c r="T26" s="93">
        <v>5</v>
      </c>
      <c r="U26" s="306" t="str">
        <f>H16</f>
        <v>川辺</v>
      </c>
      <c r="V26" s="306"/>
      <c r="W26" s="306"/>
      <c r="X26" s="306"/>
      <c r="Y26" s="322"/>
      <c r="Z26" s="308" t="s">
        <v>223</v>
      </c>
      <c r="AA26" s="308"/>
      <c r="AB26" s="308"/>
      <c r="AC26" s="308"/>
      <c r="AD26" s="309"/>
      <c r="AE26" s="143" t="s">
        <v>130</v>
      </c>
      <c r="AF26" s="306" t="str">
        <f>O16</f>
        <v>美濃</v>
      </c>
      <c r="AG26" s="306"/>
      <c r="AH26" s="306"/>
      <c r="AI26" s="306"/>
      <c r="AJ26" s="306"/>
      <c r="AK26" s="351">
        <v>2</v>
      </c>
      <c r="AL26" s="308" t="s">
        <v>235</v>
      </c>
      <c r="AM26" s="308"/>
      <c r="AN26" s="94" t="s">
        <v>19</v>
      </c>
      <c r="AO26" s="308" t="s">
        <v>236</v>
      </c>
      <c r="AP26" s="308"/>
      <c r="AQ26" s="92">
        <v>1</v>
      </c>
      <c r="AR26" s="306" t="str">
        <f>U16</f>
        <v>郡上八幡</v>
      </c>
      <c r="AS26" s="306"/>
      <c r="AT26" s="306"/>
      <c r="AU26" s="306"/>
      <c r="AV26" s="322"/>
      <c r="AW26" s="308" t="s">
        <v>230</v>
      </c>
      <c r="AX26" s="308"/>
      <c r="AY26" s="308"/>
      <c r="AZ26" s="308"/>
      <c r="BA26" s="309"/>
    </row>
    <row r="27" spans="2:53" s="82" customFormat="1" ht="33.75" customHeight="1">
      <c r="B27" s="300">
        <v>0.4444444444444444</v>
      </c>
      <c r="C27" s="301"/>
      <c r="D27" s="301"/>
      <c r="E27" s="301"/>
      <c r="F27" s="302"/>
      <c r="G27" s="144" t="s">
        <v>131</v>
      </c>
      <c r="H27" s="306" t="str">
        <f>AG16</f>
        <v>山手</v>
      </c>
      <c r="I27" s="306"/>
      <c r="J27" s="306"/>
      <c r="K27" s="306"/>
      <c r="L27" s="306"/>
      <c r="M27" s="306"/>
      <c r="N27" s="92">
        <v>1</v>
      </c>
      <c r="O27" s="308" t="s">
        <v>233</v>
      </c>
      <c r="P27" s="308"/>
      <c r="Q27" s="95" t="s">
        <v>19</v>
      </c>
      <c r="R27" s="308" t="s">
        <v>234</v>
      </c>
      <c r="S27" s="308"/>
      <c r="T27" s="92">
        <v>0</v>
      </c>
      <c r="U27" s="306" t="str">
        <f>AM16</f>
        <v>旭ヶ丘</v>
      </c>
      <c r="V27" s="306"/>
      <c r="W27" s="306"/>
      <c r="X27" s="306"/>
      <c r="Y27" s="322"/>
      <c r="Z27" s="308" t="s">
        <v>229</v>
      </c>
      <c r="AA27" s="308"/>
      <c r="AB27" s="308"/>
      <c r="AC27" s="308"/>
      <c r="AD27" s="309"/>
      <c r="AE27" s="144" t="s">
        <v>132</v>
      </c>
      <c r="AF27" s="352" t="str">
        <f>AS16</f>
        <v>桜ヶ丘ＦＣ</v>
      </c>
      <c r="AG27" s="352"/>
      <c r="AH27" s="352"/>
      <c r="AI27" s="352"/>
      <c r="AJ27" s="352"/>
      <c r="AK27" s="92">
        <v>9</v>
      </c>
      <c r="AL27" s="308" t="s">
        <v>237</v>
      </c>
      <c r="AM27" s="308"/>
      <c r="AN27" s="95" t="s">
        <v>19</v>
      </c>
      <c r="AO27" s="308" t="s">
        <v>234</v>
      </c>
      <c r="AP27" s="308"/>
      <c r="AQ27" s="92">
        <v>0</v>
      </c>
      <c r="AR27" s="306" t="str">
        <f>AY16</f>
        <v>坂祝</v>
      </c>
      <c r="AS27" s="306"/>
      <c r="AT27" s="306"/>
      <c r="AU27" s="306"/>
      <c r="AV27" s="322"/>
      <c r="AW27" s="308" t="s">
        <v>224</v>
      </c>
      <c r="AX27" s="308"/>
      <c r="AY27" s="308"/>
      <c r="AZ27" s="308"/>
      <c r="BA27" s="309"/>
    </row>
    <row r="28" spans="2:53" s="82" customFormat="1" ht="33.75" customHeight="1">
      <c r="B28" s="300">
        <v>0.4861111111111111</v>
      </c>
      <c r="C28" s="301"/>
      <c r="D28" s="301"/>
      <c r="E28" s="301"/>
      <c r="F28" s="302"/>
      <c r="G28" s="143" t="s">
        <v>127</v>
      </c>
      <c r="H28" s="306" t="s">
        <v>238</v>
      </c>
      <c r="I28" s="306"/>
      <c r="J28" s="306"/>
      <c r="K28" s="306"/>
      <c r="L28" s="306"/>
      <c r="M28" s="306"/>
      <c r="N28" s="92">
        <v>0</v>
      </c>
      <c r="O28" s="308" t="s">
        <v>234</v>
      </c>
      <c r="P28" s="308"/>
      <c r="Q28" s="94" t="s">
        <v>19</v>
      </c>
      <c r="R28" s="308" t="s">
        <v>239</v>
      </c>
      <c r="S28" s="308"/>
      <c r="T28" s="92">
        <v>3</v>
      </c>
      <c r="U28" s="306" t="str">
        <f>O16</f>
        <v>美濃</v>
      </c>
      <c r="V28" s="306"/>
      <c r="W28" s="306"/>
      <c r="X28" s="306"/>
      <c r="Y28" s="306"/>
      <c r="Z28" s="360" t="s">
        <v>240</v>
      </c>
      <c r="AA28" s="308"/>
      <c r="AB28" s="308"/>
      <c r="AC28" s="308"/>
      <c r="AD28" s="309"/>
      <c r="AE28" s="143" t="s">
        <v>128</v>
      </c>
      <c r="AF28" s="306" t="s">
        <v>241</v>
      </c>
      <c r="AG28" s="306"/>
      <c r="AH28" s="306"/>
      <c r="AI28" s="306"/>
      <c r="AJ28" s="306"/>
      <c r="AK28" s="92">
        <v>1</v>
      </c>
      <c r="AL28" s="308" t="s">
        <v>231</v>
      </c>
      <c r="AM28" s="308"/>
      <c r="AN28" s="94" t="s">
        <v>19</v>
      </c>
      <c r="AO28" s="308" t="s">
        <v>243</v>
      </c>
      <c r="AP28" s="308"/>
      <c r="AQ28" s="92">
        <v>4</v>
      </c>
      <c r="AR28" s="352" t="str">
        <f>AS16</f>
        <v>桜ヶ丘ＦＣ</v>
      </c>
      <c r="AS28" s="352"/>
      <c r="AT28" s="352"/>
      <c r="AU28" s="352"/>
      <c r="AV28" s="359"/>
      <c r="AW28" s="308" t="s">
        <v>244</v>
      </c>
      <c r="AX28" s="308"/>
      <c r="AY28" s="308"/>
      <c r="AZ28" s="308"/>
      <c r="BA28" s="309"/>
    </row>
    <row r="29" spans="2:53" ht="33.75" customHeight="1">
      <c r="B29" s="300">
        <v>0.513888888888889</v>
      </c>
      <c r="C29" s="301"/>
      <c r="D29" s="301"/>
      <c r="E29" s="301"/>
      <c r="F29" s="302"/>
      <c r="G29" s="144" t="s">
        <v>126</v>
      </c>
      <c r="H29" s="306" t="str">
        <f>B16</f>
        <v>白鳥</v>
      </c>
      <c r="I29" s="306"/>
      <c r="J29" s="306"/>
      <c r="K29" s="306"/>
      <c r="L29" s="306"/>
      <c r="M29" s="306"/>
      <c r="N29" s="92">
        <v>0</v>
      </c>
      <c r="O29" s="308" t="s">
        <v>234</v>
      </c>
      <c r="P29" s="308"/>
      <c r="Q29" s="95" t="s">
        <v>19</v>
      </c>
      <c r="R29" s="308" t="s">
        <v>245</v>
      </c>
      <c r="S29" s="308"/>
      <c r="T29" s="92">
        <v>3</v>
      </c>
      <c r="U29" s="353" t="s">
        <v>222</v>
      </c>
      <c r="V29" s="353"/>
      <c r="W29" s="353"/>
      <c r="X29" s="353"/>
      <c r="Y29" s="354"/>
      <c r="Z29" s="308" t="s">
        <v>246</v>
      </c>
      <c r="AA29" s="308"/>
      <c r="AB29" s="308"/>
      <c r="AC29" s="308"/>
      <c r="AD29" s="309"/>
      <c r="AE29" s="144" t="s">
        <v>125</v>
      </c>
      <c r="AF29" s="306" t="s">
        <v>2</v>
      </c>
      <c r="AG29" s="306"/>
      <c r="AH29" s="306"/>
      <c r="AI29" s="306"/>
      <c r="AJ29" s="306"/>
      <c r="AK29" s="92">
        <v>4</v>
      </c>
      <c r="AL29" s="308" t="s">
        <v>242</v>
      </c>
      <c r="AM29" s="308"/>
      <c r="AN29" s="95" t="s">
        <v>19</v>
      </c>
      <c r="AO29" s="308" t="s">
        <v>231</v>
      </c>
      <c r="AP29" s="308"/>
      <c r="AQ29" s="92">
        <v>1</v>
      </c>
      <c r="AR29" s="306" t="s">
        <v>247</v>
      </c>
      <c r="AS29" s="306"/>
      <c r="AT29" s="306"/>
      <c r="AU29" s="306"/>
      <c r="AV29" s="322"/>
      <c r="AW29" s="308" t="s">
        <v>248</v>
      </c>
      <c r="AX29" s="308"/>
      <c r="AY29" s="308"/>
      <c r="AZ29" s="308"/>
      <c r="BA29" s="309"/>
    </row>
    <row r="30" spans="1:59" ht="36" customHeight="1">
      <c r="A30" s="139"/>
      <c r="B30" s="300">
        <v>0.5416666666666666</v>
      </c>
      <c r="C30" s="301"/>
      <c r="D30" s="301"/>
      <c r="E30" s="301"/>
      <c r="F30" s="302"/>
      <c r="G30" s="152" t="s">
        <v>206</v>
      </c>
      <c r="H30" s="327" t="s">
        <v>249</v>
      </c>
      <c r="I30" s="327"/>
      <c r="J30" s="327"/>
      <c r="K30" s="327"/>
      <c r="L30" s="327"/>
      <c r="M30" s="327"/>
      <c r="N30" s="157">
        <v>4</v>
      </c>
      <c r="O30" s="355" t="s">
        <v>250</v>
      </c>
      <c r="P30" s="355"/>
      <c r="Q30" s="356" t="s">
        <v>251</v>
      </c>
      <c r="R30" s="355" t="s">
        <v>252</v>
      </c>
      <c r="S30" s="355"/>
      <c r="T30" s="157">
        <v>4</v>
      </c>
      <c r="U30" s="327" t="s">
        <v>6</v>
      </c>
      <c r="V30" s="327"/>
      <c r="W30" s="327"/>
      <c r="X30" s="327"/>
      <c r="Y30" s="357"/>
      <c r="Z30" s="323" t="s">
        <v>210</v>
      </c>
      <c r="AA30" s="324"/>
      <c r="AB30" s="324"/>
      <c r="AC30" s="324"/>
      <c r="AD30" s="325"/>
      <c r="AE30" s="153" t="s">
        <v>207</v>
      </c>
      <c r="AF30" s="327" t="s">
        <v>253</v>
      </c>
      <c r="AG30" s="327"/>
      <c r="AH30" s="327"/>
      <c r="AI30" s="327"/>
      <c r="AJ30" s="327"/>
      <c r="AK30" s="157">
        <v>1</v>
      </c>
      <c r="AL30" s="358" t="s">
        <v>236</v>
      </c>
      <c r="AM30" s="358"/>
      <c r="AN30" s="142"/>
      <c r="AO30" s="358" t="s">
        <v>254</v>
      </c>
      <c r="AP30" s="358"/>
      <c r="AQ30" s="157">
        <v>3</v>
      </c>
      <c r="AR30" s="361" t="s">
        <v>255</v>
      </c>
      <c r="AS30" s="361"/>
      <c r="AT30" s="361"/>
      <c r="AU30" s="361"/>
      <c r="AV30" s="362"/>
      <c r="AW30" s="326" t="s">
        <v>211</v>
      </c>
      <c r="AX30" s="326"/>
      <c r="AY30" s="326"/>
      <c r="AZ30" s="326"/>
      <c r="BA30" s="326"/>
      <c r="BB30" s="23"/>
      <c r="BG30" s="24"/>
    </row>
    <row r="31" spans="2:53" ht="24">
      <c r="B31" s="117"/>
      <c r="C31" s="117"/>
      <c r="D31" s="117"/>
      <c r="E31" s="117"/>
      <c r="F31" s="117"/>
      <c r="G31" s="140"/>
      <c r="H31" s="140"/>
      <c r="I31" s="140"/>
      <c r="J31" s="117"/>
      <c r="K31" s="117"/>
      <c r="L31" s="117"/>
      <c r="M31" s="140"/>
      <c r="N31" s="96"/>
      <c r="O31" s="140"/>
      <c r="P31" s="140"/>
      <c r="Q31" s="140"/>
      <c r="R31" s="140"/>
      <c r="S31" s="117"/>
      <c r="T31" s="117"/>
      <c r="U31" s="117"/>
      <c r="V31" s="117"/>
      <c r="W31" s="117"/>
      <c r="X31" s="141"/>
      <c r="Y31" s="141"/>
      <c r="Z31" s="141"/>
      <c r="AA31" s="141"/>
      <c r="AB31" s="141"/>
      <c r="AC31" s="141"/>
      <c r="AD31" s="141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</row>
    <row r="32" spans="7:57" ht="24">
      <c r="G32" s="96" t="s">
        <v>135</v>
      </c>
      <c r="H32" s="96"/>
      <c r="I32" s="96"/>
      <c r="K32" s="363" t="s">
        <v>220</v>
      </c>
      <c r="L32" s="363"/>
      <c r="M32" s="363"/>
      <c r="N32" s="363"/>
      <c r="O32" s="363"/>
      <c r="P32" s="363"/>
      <c r="Q32" s="363"/>
      <c r="R32" s="363"/>
      <c r="S32" s="363"/>
      <c r="T32" s="363"/>
      <c r="V32" s="96" t="s">
        <v>136</v>
      </c>
      <c r="X32" s="40"/>
      <c r="Y32" s="40"/>
      <c r="Z32" s="294" t="s">
        <v>256</v>
      </c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364" t="s">
        <v>257</v>
      </c>
      <c r="AO32" s="364"/>
      <c r="AP32" s="364"/>
      <c r="AQ32" s="365" t="s">
        <v>260</v>
      </c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</row>
    <row r="33" spans="7:41" ht="17.25">
      <c r="G33" s="294" t="s">
        <v>258</v>
      </c>
      <c r="H33" s="294"/>
      <c r="I33" s="294"/>
      <c r="J33" s="294"/>
      <c r="K33" s="294"/>
      <c r="L33" s="294"/>
      <c r="M33" s="294"/>
      <c r="N33" s="294"/>
      <c r="O33" s="365" t="s">
        <v>259</v>
      </c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2:51" ht="13.5">
      <c r="B34" s="111" t="s">
        <v>165</v>
      </c>
      <c r="C34" s="112" t="s">
        <v>166</v>
      </c>
      <c r="D34" s="112"/>
      <c r="E34" s="112"/>
      <c r="F34" s="111"/>
      <c r="G34" s="111"/>
      <c r="H34" s="112" t="s">
        <v>167</v>
      </c>
      <c r="I34" s="112"/>
      <c r="J34" s="111"/>
      <c r="K34" s="111"/>
      <c r="L34" s="111"/>
      <c r="M34" s="112"/>
      <c r="N34" s="112"/>
      <c r="O34" s="112"/>
      <c r="P34" s="111" t="s">
        <v>168</v>
      </c>
      <c r="Q34" s="112" t="s">
        <v>169</v>
      </c>
      <c r="R34" s="112"/>
      <c r="S34" s="111"/>
      <c r="T34" s="111"/>
      <c r="U34" s="111"/>
      <c r="V34" s="111"/>
      <c r="W34" s="112" t="s">
        <v>170</v>
      </c>
      <c r="X34" s="112"/>
      <c r="Y34" s="111"/>
      <c r="Z34" s="111"/>
      <c r="AA34" s="111"/>
      <c r="AB34" s="111"/>
      <c r="AE34" s="111" t="s">
        <v>165</v>
      </c>
      <c r="AF34" s="112" t="s">
        <v>171</v>
      </c>
      <c r="AG34" s="111"/>
      <c r="AH34" s="111"/>
      <c r="AI34" s="111"/>
      <c r="AJ34" s="111"/>
      <c r="AK34" s="111"/>
      <c r="AM34" s="20" t="s">
        <v>172</v>
      </c>
      <c r="AW34" s="20" t="s">
        <v>184</v>
      </c>
      <c r="AY34" s="20" t="s">
        <v>185</v>
      </c>
    </row>
    <row r="35" spans="2:42" ht="13.5">
      <c r="B35" s="111"/>
      <c r="C35" s="112"/>
      <c r="D35" s="112"/>
      <c r="E35" s="112"/>
      <c r="F35" s="111"/>
      <c r="G35" s="111"/>
      <c r="H35" s="112"/>
      <c r="I35" s="112"/>
      <c r="J35" s="111"/>
      <c r="K35" s="111"/>
      <c r="L35" s="111"/>
      <c r="M35" s="112"/>
      <c r="N35" s="112"/>
      <c r="O35" s="112"/>
      <c r="P35" s="111"/>
      <c r="Q35" s="112"/>
      <c r="R35" s="112"/>
      <c r="S35" s="111"/>
      <c r="T35" s="111"/>
      <c r="U35" s="111"/>
      <c r="V35" s="111"/>
      <c r="W35" s="112"/>
      <c r="X35" s="112"/>
      <c r="Y35" s="111"/>
      <c r="Z35" s="111"/>
      <c r="AA35" s="111"/>
      <c r="AB35" s="111"/>
      <c r="AE35" s="111"/>
      <c r="AF35" s="112"/>
      <c r="AG35" s="111"/>
      <c r="AH35" s="111"/>
      <c r="AI35" s="111"/>
      <c r="AJ35" s="111"/>
      <c r="AK35" s="111"/>
      <c r="AM35" s="20" t="s">
        <v>135</v>
      </c>
      <c r="AP35" s="20" t="s">
        <v>173</v>
      </c>
    </row>
    <row r="36" spans="2:59" ht="17.25">
      <c r="B36" s="111" t="s">
        <v>165</v>
      </c>
      <c r="C36" s="112" t="s">
        <v>174</v>
      </c>
      <c r="H36" s="112" t="s">
        <v>175</v>
      </c>
      <c r="Q36" s="112"/>
      <c r="T36" s="329" t="s">
        <v>214</v>
      </c>
      <c r="U36" s="329"/>
      <c r="V36" s="329"/>
      <c r="W36" s="329"/>
      <c r="X36" s="112" t="s">
        <v>215</v>
      </c>
      <c r="AC36" s="328" t="s">
        <v>213</v>
      </c>
      <c r="AD36" s="328"/>
      <c r="AE36" s="328"/>
      <c r="AF36" s="328"/>
      <c r="AG36" s="328"/>
      <c r="AH36" s="328"/>
      <c r="AI36" s="328"/>
      <c r="AJ36" s="328"/>
      <c r="AK36" s="328"/>
      <c r="AL36" s="111"/>
      <c r="AM36" s="20" t="s">
        <v>136</v>
      </c>
      <c r="AP36" s="20" t="s">
        <v>176</v>
      </c>
      <c r="BB36" s="40"/>
      <c r="BC36" s="40"/>
      <c r="BD36" s="40"/>
      <c r="BE36" s="40"/>
      <c r="BF36" s="40"/>
      <c r="BG36" s="40"/>
    </row>
    <row r="37" spans="3:59" ht="17.25">
      <c r="C37" s="113"/>
      <c r="W37" s="113"/>
      <c r="X37" s="113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3"/>
      <c r="AJ37" s="113"/>
      <c r="AK37" s="112"/>
      <c r="AL37" s="111"/>
      <c r="AM37" s="20" t="s">
        <v>137</v>
      </c>
      <c r="AP37" s="20" t="s">
        <v>177</v>
      </c>
      <c r="BB37" s="40"/>
      <c r="BC37" s="40"/>
      <c r="BD37" s="40"/>
      <c r="BE37" s="40"/>
      <c r="BF37" s="40"/>
      <c r="BG37" s="40"/>
    </row>
    <row r="38" spans="2:59" ht="17.25">
      <c r="B38" s="20" t="s">
        <v>69</v>
      </c>
      <c r="C38" s="21" t="s">
        <v>182</v>
      </c>
      <c r="D38" s="21"/>
      <c r="E38" s="21"/>
      <c r="F38" s="21"/>
      <c r="G38" s="21"/>
      <c r="H38" s="21"/>
      <c r="I38" s="21" t="s">
        <v>183</v>
      </c>
      <c r="L38" s="154"/>
      <c r="M38" s="154"/>
      <c r="N38" s="154"/>
      <c r="O38" s="154" t="s">
        <v>208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 t="s">
        <v>209</v>
      </c>
      <c r="AC38" s="154"/>
      <c r="AD38" s="154"/>
      <c r="AE38" s="154"/>
      <c r="AF38" s="154"/>
      <c r="AG38" s="111"/>
      <c r="AH38" s="111"/>
      <c r="AI38" s="111"/>
      <c r="AJ38" s="111"/>
      <c r="AK38" s="111"/>
      <c r="AL38" s="111"/>
      <c r="AM38" s="111"/>
      <c r="AN38" s="111"/>
      <c r="AO38" s="46"/>
      <c r="AP38" s="46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</row>
    <row r="39" spans="2:59" ht="18.75">
      <c r="B39" s="111"/>
      <c r="C39" s="112"/>
      <c r="D39" s="45" t="s">
        <v>168</v>
      </c>
      <c r="E39" s="114" t="s">
        <v>178</v>
      </c>
      <c r="F39" s="114"/>
      <c r="G39" s="114"/>
      <c r="H39" s="114"/>
      <c r="I39" s="114"/>
      <c r="J39" s="116"/>
      <c r="K39" s="114"/>
      <c r="L39" s="114"/>
      <c r="M39" s="115"/>
      <c r="N39" s="115"/>
      <c r="O39" s="154"/>
      <c r="P39" s="115"/>
      <c r="Q39" s="114"/>
      <c r="R39" s="299" t="s">
        <v>212</v>
      </c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97"/>
      <c r="AF39" s="97"/>
      <c r="AG39" s="97"/>
      <c r="AH39" s="97"/>
      <c r="AI39" s="97"/>
      <c r="AJ39" s="97"/>
      <c r="AK39" s="97"/>
      <c r="AL39" s="97"/>
      <c r="AM39" s="40"/>
      <c r="AN39" s="116"/>
      <c r="AO39" s="46"/>
      <c r="AP39" s="46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</row>
    <row r="40" spans="35:59" ht="17.25">
      <c r="AI40" s="49"/>
      <c r="AJ40" s="46"/>
      <c r="AK40" s="46"/>
      <c r="AL40" s="46"/>
      <c r="AM40" s="46"/>
      <c r="AN40" s="46"/>
      <c r="AO40" s="46"/>
      <c r="AP40" s="46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35:59" ht="17.25">
      <c r="AI41" s="49"/>
      <c r="AJ41" s="46"/>
      <c r="AK41" s="46"/>
      <c r="AL41" s="46"/>
      <c r="AM41" s="46"/>
      <c r="AN41" s="46"/>
      <c r="AO41" s="46"/>
      <c r="AP41" s="46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ht="13.5">
      <c r="AI42" s="49"/>
    </row>
    <row r="43" ht="13.5">
      <c r="AI43" s="49"/>
    </row>
    <row r="44" ht="13.5">
      <c r="AI44" s="49"/>
    </row>
    <row r="45" ht="13.5">
      <c r="AI45" s="49"/>
    </row>
  </sheetData>
  <sheetProtection/>
  <mergeCells count="102">
    <mergeCell ref="Z32:AM32"/>
    <mergeCell ref="AN32:AP32"/>
    <mergeCell ref="AQ32:BE32"/>
    <mergeCell ref="G33:N33"/>
    <mergeCell ref="O33:AD33"/>
    <mergeCell ref="N24:R24"/>
    <mergeCell ref="AK24:AO24"/>
    <mergeCell ref="AC36:AK36"/>
    <mergeCell ref="T36:W36"/>
    <mergeCell ref="AL28:AM28"/>
    <mergeCell ref="AO28:AP28"/>
    <mergeCell ref="AL27:AM27"/>
    <mergeCell ref="AO27:AP27"/>
    <mergeCell ref="AE25:AV25"/>
    <mergeCell ref="K32:T32"/>
    <mergeCell ref="AR28:AV28"/>
    <mergeCell ref="AW28:BA28"/>
    <mergeCell ref="AF28:AJ28"/>
    <mergeCell ref="AF30:AJ30"/>
    <mergeCell ref="U30:Y30"/>
    <mergeCell ref="Z30:AD30"/>
    <mergeCell ref="AW30:BA30"/>
    <mergeCell ref="AR27:AV27"/>
    <mergeCell ref="AW27:BA27"/>
    <mergeCell ref="AF27:AJ27"/>
    <mergeCell ref="U26:Y26"/>
    <mergeCell ref="AF26:AJ26"/>
    <mergeCell ref="Z26:AD26"/>
    <mergeCell ref="B28:F28"/>
    <mergeCell ref="H28:M28"/>
    <mergeCell ref="O28:P28"/>
    <mergeCell ref="R28:S28"/>
    <mergeCell ref="U28:Y28"/>
    <mergeCell ref="Z28:AD28"/>
    <mergeCell ref="B27:F27"/>
    <mergeCell ref="H27:M27"/>
    <mergeCell ref="O27:P27"/>
    <mergeCell ref="R27:S27"/>
    <mergeCell ref="U27:Y27"/>
    <mergeCell ref="Z27:AD27"/>
    <mergeCell ref="B26:F26"/>
    <mergeCell ref="H26:M26"/>
    <mergeCell ref="O26:P26"/>
    <mergeCell ref="R26:S26"/>
    <mergeCell ref="AR26:AV26"/>
    <mergeCell ref="G25:Y25"/>
    <mergeCell ref="Z25:AD25"/>
    <mergeCell ref="B16:C21"/>
    <mergeCell ref="H16:I21"/>
    <mergeCell ref="O16:P21"/>
    <mergeCell ref="U16:V21"/>
    <mergeCell ref="AG16:AH21"/>
    <mergeCell ref="AM16:AN21"/>
    <mergeCell ref="E20:F21"/>
    <mergeCell ref="E13:F14"/>
    <mergeCell ref="R13:S14"/>
    <mergeCell ref="AJ13:AK14"/>
    <mergeCell ref="AV13:AW14"/>
    <mergeCell ref="B15:C15"/>
    <mergeCell ref="AM15:AN15"/>
    <mergeCell ref="AS15:AT15"/>
    <mergeCell ref="U15:V15"/>
    <mergeCell ref="O15:P15"/>
    <mergeCell ref="H15:I15"/>
    <mergeCell ref="AS1:BA1"/>
    <mergeCell ref="AT2:BA2"/>
    <mergeCell ref="AA4:AB5"/>
    <mergeCell ref="AA7:AB8"/>
    <mergeCell ref="J11:K12"/>
    <mergeCell ref="AP11:AQ12"/>
    <mergeCell ref="I1:AQ2"/>
    <mergeCell ref="X8:Y8"/>
    <mergeCell ref="AG15:AH15"/>
    <mergeCell ref="AY15:AZ15"/>
    <mergeCell ref="AL26:AM26"/>
    <mergeCell ref="B30:F30"/>
    <mergeCell ref="H29:M29"/>
    <mergeCell ref="H30:M30"/>
    <mergeCell ref="O29:P29"/>
    <mergeCell ref="O30:P30"/>
    <mergeCell ref="AL30:AM30"/>
    <mergeCell ref="R30:S30"/>
    <mergeCell ref="AP20:AQ21"/>
    <mergeCell ref="K20:L21"/>
    <mergeCell ref="AO29:AP29"/>
    <mergeCell ref="AR29:AV29"/>
    <mergeCell ref="AW29:BA29"/>
    <mergeCell ref="R29:S29"/>
    <mergeCell ref="AW25:BA25"/>
    <mergeCell ref="AW26:BA26"/>
    <mergeCell ref="AS16:AT21"/>
    <mergeCell ref="AY16:AZ21"/>
    <mergeCell ref="R39:AD39"/>
    <mergeCell ref="B29:F29"/>
    <mergeCell ref="B25:F25"/>
    <mergeCell ref="AO26:AP26"/>
    <mergeCell ref="AO30:AP30"/>
    <mergeCell ref="AR30:AV30"/>
    <mergeCell ref="U29:Y29"/>
    <mergeCell ref="Z29:AD29"/>
    <mergeCell ref="AF29:AJ29"/>
    <mergeCell ref="AL29:AM2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4" sqref="G13:G14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" customFormat="1" ht="13.5">
      <c r="A1" s="1" t="s">
        <v>123</v>
      </c>
      <c r="C1" s="1" t="s">
        <v>14</v>
      </c>
      <c r="E1" s="1" t="s">
        <v>9</v>
      </c>
      <c r="F1" s="1" t="s">
        <v>57</v>
      </c>
    </row>
    <row r="2" spans="1:8" ht="13.5">
      <c r="A2" s="5" t="s">
        <v>27</v>
      </c>
      <c r="B2" t="str">
        <f>C2&amp;ASC(F2)</f>
        <v>N011</v>
      </c>
      <c r="C2" s="2" t="s">
        <v>15</v>
      </c>
      <c r="D2" s="3"/>
      <c r="E2" s="3" t="s">
        <v>228</v>
      </c>
      <c r="F2" s="69">
        <v>1</v>
      </c>
      <c r="H2">
        <v>1</v>
      </c>
    </row>
    <row r="3" spans="1:8" ht="13.5">
      <c r="A3" s="5" t="s">
        <v>120</v>
      </c>
      <c r="B3" t="str">
        <f aca="true" t="shared" si="0" ref="B3:B21">C3&amp;ASC(F3)</f>
        <v>N012</v>
      </c>
      <c r="C3" s="4" t="s">
        <v>15</v>
      </c>
      <c r="D3" s="5"/>
      <c r="E3" s="5" t="s">
        <v>188</v>
      </c>
      <c r="F3" s="70">
        <v>2</v>
      </c>
      <c r="H3">
        <v>2</v>
      </c>
    </row>
    <row r="4" spans="1:9" ht="13.5">
      <c r="A4" s="5" t="s">
        <v>29</v>
      </c>
      <c r="B4" t="str">
        <f t="shared" si="0"/>
        <v>N013</v>
      </c>
      <c r="C4" s="4" t="s">
        <v>15</v>
      </c>
      <c r="D4" s="5"/>
      <c r="E4" s="5" t="s">
        <v>1</v>
      </c>
      <c r="F4" s="70">
        <v>3</v>
      </c>
      <c r="H4">
        <v>3</v>
      </c>
      <c r="I4" s="5"/>
    </row>
    <row r="5" spans="1:8" ht="13.5">
      <c r="A5" s="5" t="s">
        <v>153</v>
      </c>
      <c r="B5" t="str">
        <f t="shared" si="0"/>
        <v>N014</v>
      </c>
      <c r="C5" s="4" t="s">
        <v>15</v>
      </c>
      <c r="D5" s="5"/>
      <c r="E5" s="5" t="s">
        <v>222</v>
      </c>
      <c r="F5" s="70">
        <v>4</v>
      </c>
      <c r="H5">
        <v>4</v>
      </c>
    </row>
    <row r="6" spans="1:8" ht="13.5">
      <c r="A6" s="5" t="s">
        <v>30</v>
      </c>
      <c r="B6" t="str">
        <f t="shared" si="0"/>
        <v>N015</v>
      </c>
      <c r="C6" s="4" t="s">
        <v>15</v>
      </c>
      <c r="D6" s="5"/>
      <c r="E6" s="5" t="s">
        <v>6</v>
      </c>
      <c r="F6" s="70">
        <v>5</v>
      </c>
      <c r="H6">
        <v>5</v>
      </c>
    </row>
    <row r="7" spans="1:8" ht="13.5">
      <c r="A7" s="5" t="s">
        <v>31</v>
      </c>
      <c r="B7" t="str">
        <f t="shared" si="0"/>
        <v>N016</v>
      </c>
      <c r="C7" s="4" t="s">
        <v>15</v>
      </c>
      <c r="D7" s="5"/>
      <c r="E7" s="53" t="s">
        <v>2</v>
      </c>
      <c r="F7" s="70">
        <v>6</v>
      </c>
      <c r="H7">
        <v>6</v>
      </c>
    </row>
    <row r="8" spans="1:8" ht="13.5">
      <c r="A8" s="5" t="s">
        <v>122</v>
      </c>
      <c r="B8" t="str">
        <f t="shared" si="0"/>
        <v>N017</v>
      </c>
      <c r="C8" s="4" t="s">
        <v>15</v>
      </c>
      <c r="D8" s="5"/>
      <c r="E8" s="5" t="s">
        <v>220</v>
      </c>
      <c r="F8" s="70">
        <v>7</v>
      </c>
      <c r="H8">
        <v>7</v>
      </c>
    </row>
    <row r="9" spans="1:9" ht="13.5">
      <c r="A9" s="5" t="s">
        <v>149</v>
      </c>
      <c r="B9" t="str">
        <f t="shared" si="0"/>
        <v>N018</v>
      </c>
      <c r="C9" s="6" t="s">
        <v>15</v>
      </c>
      <c r="D9" s="7"/>
      <c r="E9" s="53" t="s">
        <v>3</v>
      </c>
      <c r="F9" s="71">
        <v>8</v>
      </c>
      <c r="H9">
        <v>8</v>
      </c>
      <c r="I9" s="5"/>
    </row>
    <row r="10" spans="1:10" ht="13.5">
      <c r="A10" s="5" t="s">
        <v>146</v>
      </c>
      <c r="B10" t="str">
        <f t="shared" si="0"/>
        <v>C11</v>
      </c>
      <c r="C10" s="2" t="s">
        <v>13</v>
      </c>
      <c r="D10" s="3"/>
      <c r="E10" s="3"/>
      <c r="F10" s="69">
        <v>1</v>
      </c>
      <c r="H10">
        <v>9</v>
      </c>
      <c r="J10" s="5"/>
    </row>
    <row r="11" spans="1:10" ht="13.5">
      <c r="A11" s="5" t="s">
        <v>147</v>
      </c>
      <c r="B11" t="str">
        <f t="shared" si="0"/>
        <v>C12</v>
      </c>
      <c r="C11" s="4" t="s">
        <v>13</v>
      </c>
      <c r="D11" s="5"/>
      <c r="E11" s="5"/>
      <c r="F11" s="70">
        <v>2</v>
      </c>
      <c r="H11">
        <v>10</v>
      </c>
      <c r="J11" s="5"/>
    </row>
    <row r="12" spans="1:10" ht="13.5">
      <c r="A12" s="5" t="s">
        <v>150</v>
      </c>
      <c r="B12" t="str">
        <f t="shared" si="0"/>
        <v>C13</v>
      </c>
      <c r="C12" s="4" t="s">
        <v>13</v>
      </c>
      <c r="D12" s="5"/>
      <c r="E12" s="5"/>
      <c r="F12" s="70">
        <v>3</v>
      </c>
      <c r="H12">
        <v>11</v>
      </c>
      <c r="J12" s="5"/>
    </row>
    <row r="13" spans="1:10" ht="13.5">
      <c r="A13" s="5" t="s">
        <v>151</v>
      </c>
      <c r="B13" t="str">
        <f t="shared" si="0"/>
        <v>C14</v>
      </c>
      <c r="C13" s="4" t="s">
        <v>121</v>
      </c>
      <c r="D13" s="7"/>
      <c r="E13" s="5"/>
      <c r="F13" s="71">
        <v>4</v>
      </c>
      <c r="H13">
        <v>12</v>
      </c>
      <c r="J13" s="5"/>
    </row>
    <row r="14" spans="1:8" ht="13.5">
      <c r="A14" s="53" t="s">
        <v>157</v>
      </c>
      <c r="B14" t="str">
        <f t="shared" si="0"/>
        <v>D11</v>
      </c>
      <c r="C14" s="2" t="s">
        <v>29</v>
      </c>
      <c r="D14" s="3"/>
      <c r="E14" s="3"/>
      <c r="F14" s="69">
        <v>1</v>
      </c>
      <c r="H14">
        <v>13</v>
      </c>
    </row>
    <row r="15" spans="1:8" ht="13.5">
      <c r="A15" s="5" t="s">
        <v>152</v>
      </c>
      <c r="B15" t="str">
        <f t="shared" si="0"/>
        <v>D12</v>
      </c>
      <c r="C15" s="4" t="s">
        <v>29</v>
      </c>
      <c r="D15" s="5"/>
      <c r="E15" s="5"/>
      <c r="F15" s="70">
        <v>2</v>
      </c>
      <c r="H15">
        <v>14</v>
      </c>
    </row>
    <row r="16" spans="1:8" ht="13.5">
      <c r="A16" s="53" t="s">
        <v>158</v>
      </c>
      <c r="B16" t="str">
        <f>C16&amp;ASC(F16)</f>
        <v>D13</v>
      </c>
      <c r="C16" s="4" t="s">
        <v>29</v>
      </c>
      <c r="D16" s="5"/>
      <c r="E16" s="5"/>
      <c r="F16" s="70">
        <v>3</v>
      </c>
      <c r="H16">
        <v>15</v>
      </c>
    </row>
    <row r="17" spans="1:8" ht="13.5">
      <c r="A17" s="53" t="s">
        <v>160</v>
      </c>
      <c r="B17" t="str">
        <f>C17&amp;ASC(F17)</f>
        <v>E11</v>
      </c>
      <c r="C17" s="2" t="s">
        <v>28</v>
      </c>
      <c r="D17" s="3"/>
      <c r="E17" s="3"/>
      <c r="F17" s="69">
        <v>1</v>
      </c>
      <c r="H17">
        <v>16</v>
      </c>
    </row>
    <row r="18" spans="1:8" ht="13.5">
      <c r="A18" s="53" t="s">
        <v>148</v>
      </c>
      <c r="B18" t="str">
        <f>C18&amp;ASC(F18)</f>
        <v>E12</v>
      </c>
      <c r="C18" s="4" t="s">
        <v>28</v>
      </c>
      <c r="D18" s="5"/>
      <c r="E18" s="5"/>
      <c r="F18" s="70">
        <v>2</v>
      </c>
      <c r="H18">
        <v>17</v>
      </c>
    </row>
    <row r="19" spans="1:8" ht="13.5">
      <c r="A19" s="5" t="s">
        <v>154</v>
      </c>
      <c r="B19" t="str">
        <f>C19&amp;ASC(F19)</f>
        <v>E13</v>
      </c>
      <c r="C19" s="6" t="s">
        <v>28</v>
      </c>
      <c r="D19" s="7"/>
      <c r="E19" s="7"/>
      <c r="F19" s="71">
        <v>3</v>
      </c>
      <c r="H19">
        <v>18</v>
      </c>
    </row>
    <row r="20" spans="1:8" ht="13.5">
      <c r="A20" s="5" t="s">
        <v>159</v>
      </c>
      <c r="B20" t="str">
        <f>C20&amp;ASC(F20)</f>
        <v>F11</v>
      </c>
      <c r="C20" s="4" t="s">
        <v>31</v>
      </c>
      <c r="D20" s="3"/>
      <c r="E20" s="3"/>
      <c r="F20" s="69">
        <v>1</v>
      </c>
      <c r="H20">
        <v>19</v>
      </c>
    </row>
    <row r="21" spans="1:8" ht="13.5">
      <c r="A21" s="5" t="s">
        <v>155</v>
      </c>
      <c r="B21" t="str">
        <f t="shared" si="0"/>
        <v>F12</v>
      </c>
      <c r="C21" s="4" t="s">
        <v>139</v>
      </c>
      <c r="D21" s="5"/>
      <c r="E21" s="5"/>
      <c r="F21" s="70">
        <v>2</v>
      </c>
      <c r="H21">
        <v>20</v>
      </c>
    </row>
    <row r="22" spans="1:8" ht="13.5">
      <c r="A22" s="5" t="s">
        <v>156</v>
      </c>
      <c r="B22" t="str">
        <f>C22&amp;ASC(F22)</f>
        <v>F13</v>
      </c>
      <c r="C22" s="6" t="s">
        <v>31</v>
      </c>
      <c r="D22" s="7"/>
      <c r="E22" s="7"/>
      <c r="F22" s="71">
        <v>3</v>
      </c>
      <c r="H22">
        <v>21</v>
      </c>
    </row>
    <row r="23" spans="1:6" ht="13.5">
      <c r="A23" s="53"/>
      <c r="C23" s="3"/>
      <c r="D23" s="3"/>
      <c r="E23" s="3">
        <f>IF(ISERROR(VLOOKUP(A23,組合せ,4,FALSE)),"",VLOOKUP(A23,組合せ,4,FALSE))</f>
      </c>
      <c r="F23" s="107"/>
    </row>
    <row r="24" spans="1:6" ht="13.5">
      <c r="A24" s="53"/>
      <c r="B24" s="59"/>
      <c r="C24" s="53"/>
      <c r="D24" s="53"/>
      <c r="E24" s="53"/>
      <c r="F24" s="53"/>
    </row>
    <row r="25" spans="1:6" ht="13.5">
      <c r="A25" s="53"/>
      <c r="B25" s="59"/>
      <c r="C25" s="53"/>
      <c r="D25" s="53"/>
      <c r="E25" s="53"/>
      <c r="F25" s="5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F32"/>
  <sheetViews>
    <sheetView zoomScale="80" zoomScaleNormal="80" zoomScalePageLayoutView="0" workbookViewId="0" topLeftCell="A1">
      <selection activeCell="F18" sqref="F18"/>
    </sheetView>
  </sheetViews>
  <sheetFormatPr defaultColWidth="2.50390625" defaultRowHeight="13.5"/>
  <cols>
    <col min="1" max="7" width="2.50390625" style="20" customWidth="1"/>
    <col min="8" max="8" width="4.25390625" style="20" customWidth="1"/>
    <col min="9" max="9" width="4.00390625" style="20" customWidth="1"/>
    <col min="10" max="12" width="3.875" style="20" customWidth="1"/>
    <col min="13" max="16" width="4.00390625" style="20" customWidth="1"/>
    <col min="17" max="17" width="3.875" style="20" customWidth="1"/>
    <col min="18" max="18" width="4.00390625" style="20" customWidth="1"/>
    <col min="19" max="19" width="3.75390625" style="20" customWidth="1"/>
    <col min="20" max="20" width="4.25390625" style="20" customWidth="1"/>
    <col min="21" max="21" width="4.00390625" style="20" customWidth="1"/>
    <col min="22" max="22" width="3.875" style="20" customWidth="1"/>
    <col min="23" max="29" width="4.00390625" style="20" customWidth="1"/>
    <col min="30" max="32" width="3.875" style="20" customWidth="1"/>
    <col min="33" max="42" width="4.25390625" style="20" customWidth="1"/>
    <col min="43" max="47" width="2.50390625" style="20" customWidth="1"/>
    <col min="48" max="16384" width="2.50390625" style="20" customWidth="1"/>
  </cols>
  <sheetData>
    <row r="1" spans="5:32" ht="24">
      <c r="E1" s="339" t="s">
        <v>164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66"/>
      <c r="AE1" s="66"/>
      <c r="AF1" s="66"/>
    </row>
    <row r="2" spans="5:36" ht="13.5" customHeight="1"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66"/>
      <c r="AE2" s="66"/>
      <c r="AF2" s="66"/>
      <c r="AH2" s="20" t="s">
        <v>41</v>
      </c>
      <c r="AI2" s="30"/>
      <c r="AJ2" s="30"/>
    </row>
    <row r="3" spans="30:38" ht="13.5" customHeight="1">
      <c r="AD3" s="345"/>
      <c r="AE3" s="345"/>
      <c r="AF3" s="345"/>
      <c r="AG3" s="345"/>
      <c r="AH3" s="33"/>
      <c r="AI3" s="34"/>
      <c r="AJ3" s="34"/>
      <c r="AL3" s="30"/>
    </row>
    <row r="4" spans="2:35" ht="14.25">
      <c r="B4" s="31"/>
      <c r="C4" s="31"/>
      <c r="D4" s="31"/>
      <c r="E4" s="340" t="s">
        <v>140</v>
      </c>
      <c r="F4" s="340"/>
      <c r="G4" s="340"/>
      <c r="H4" s="20" t="s">
        <v>44</v>
      </c>
      <c r="AG4" s="33"/>
      <c r="AH4" s="54"/>
      <c r="AI4" s="20" t="s">
        <v>42</v>
      </c>
    </row>
    <row r="5" spans="2:35" ht="14.25">
      <c r="B5" s="31"/>
      <c r="C5" s="31"/>
      <c r="D5" s="31"/>
      <c r="E5" s="32"/>
      <c r="F5" s="32"/>
      <c r="G5" s="32"/>
      <c r="H5" s="175" t="s">
        <v>124</v>
      </c>
      <c r="I5" s="176"/>
      <c r="J5" s="176"/>
      <c r="K5" s="176"/>
      <c r="L5" s="176"/>
      <c r="M5" s="176"/>
      <c r="N5" s="176"/>
      <c r="O5" s="177"/>
      <c r="P5" s="175" t="s">
        <v>68</v>
      </c>
      <c r="Q5" s="176"/>
      <c r="R5" s="176"/>
      <c r="S5" s="177"/>
      <c r="T5" s="175" t="s">
        <v>134</v>
      </c>
      <c r="U5" s="176"/>
      <c r="V5" s="176"/>
      <c r="W5" s="175" t="s">
        <v>133</v>
      </c>
      <c r="X5" s="176"/>
      <c r="Y5" s="176"/>
      <c r="Z5" s="175" t="s">
        <v>138</v>
      </c>
      <c r="AA5" s="176"/>
      <c r="AB5" s="176"/>
      <c r="AC5" s="76"/>
      <c r="AD5" s="74"/>
      <c r="AE5" s="74"/>
      <c r="AF5" s="74"/>
      <c r="AG5" s="33"/>
      <c r="AH5" s="33"/>
      <c r="AI5" s="25" t="s">
        <v>111</v>
      </c>
    </row>
    <row r="6" spans="3:35" ht="13.5" customHeight="1">
      <c r="C6" s="219" t="s">
        <v>51</v>
      </c>
      <c r="D6" s="219"/>
      <c r="E6" s="219"/>
      <c r="F6" s="219"/>
      <c r="G6" s="219"/>
      <c r="H6" s="168">
        <v>1</v>
      </c>
      <c r="I6" s="169"/>
      <c r="J6" s="169"/>
      <c r="K6" s="169"/>
      <c r="L6" s="169"/>
      <c r="M6" s="169"/>
      <c r="N6" s="169"/>
      <c r="O6" s="170"/>
      <c r="P6" s="158">
        <v>2</v>
      </c>
      <c r="Q6" s="159"/>
      <c r="R6" s="160"/>
      <c r="S6" s="161"/>
      <c r="T6" s="158">
        <v>3</v>
      </c>
      <c r="U6" s="159"/>
      <c r="V6" s="160"/>
      <c r="W6" s="346">
        <v>4</v>
      </c>
      <c r="X6" s="347"/>
      <c r="Y6" s="347"/>
      <c r="Z6" s="346">
        <v>5</v>
      </c>
      <c r="AA6" s="347"/>
      <c r="AB6" s="347"/>
      <c r="AC6" s="76"/>
      <c r="AD6" s="74"/>
      <c r="AE6" s="74"/>
      <c r="AF6" s="74"/>
      <c r="AG6" s="33"/>
      <c r="AH6" s="33"/>
      <c r="AI6" s="20" t="s">
        <v>112</v>
      </c>
    </row>
    <row r="7" spans="3:34" ht="13.5" customHeight="1">
      <c r="C7" s="219" t="s">
        <v>52</v>
      </c>
      <c r="D7" s="219"/>
      <c r="E7" s="219"/>
      <c r="F7" s="219"/>
      <c r="G7" s="219"/>
      <c r="H7" s="171">
        <v>41566</v>
      </c>
      <c r="I7" s="172"/>
      <c r="J7" s="172"/>
      <c r="K7" s="172"/>
      <c r="L7" s="172"/>
      <c r="M7" s="172"/>
      <c r="N7" s="172"/>
      <c r="O7" s="173"/>
      <c r="P7" s="220">
        <v>41566</v>
      </c>
      <c r="Q7" s="222"/>
      <c r="R7" s="344"/>
      <c r="S7" s="223"/>
      <c r="T7" s="220">
        <v>41566</v>
      </c>
      <c r="U7" s="222"/>
      <c r="V7" s="344"/>
      <c r="W7" s="171">
        <v>41566</v>
      </c>
      <c r="X7" s="172"/>
      <c r="Y7" s="172"/>
      <c r="Z7" s="171">
        <v>41566</v>
      </c>
      <c r="AA7" s="172"/>
      <c r="AB7" s="172"/>
      <c r="AC7" s="102"/>
      <c r="AD7" s="78"/>
      <c r="AE7" s="78"/>
      <c r="AF7" s="78"/>
      <c r="AG7" s="33"/>
      <c r="AH7" s="33"/>
    </row>
    <row r="8" spans="3:41" ht="13.5" customHeight="1">
      <c r="C8" s="219" t="s">
        <v>53</v>
      </c>
      <c r="D8" s="219"/>
      <c r="E8" s="219"/>
      <c r="F8" s="219"/>
      <c r="G8" s="219"/>
      <c r="H8" s="162">
        <v>0.3958333333333333</v>
      </c>
      <c r="I8" s="163"/>
      <c r="J8" s="163"/>
      <c r="K8" s="163"/>
      <c r="L8" s="163"/>
      <c r="M8" s="163"/>
      <c r="N8" s="163"/>
      <c r="O8" s="164"/>
      <c r="P8" s="226">
        <v>0.4375</v>
      </c>
      <c r="Q8" s="222"/>
      <c r="R8" s="344"/>
      <c r="S8" s="223"/>
      <c r="T8" s="226">
        <v>0.479166666666667</v>
      </c>
      <c r="U8" s="222"/>
      <c r="V8" s="344"/>
      <c r="W8" s="226">
        <v>0.520833333333333</v>
      </c>
      <c r="X8" s="227"/>
      <c r="Y8" s="222"/>
      <c r="Z8" s="226">
        <v>0.5625</v>
      </c>
      <c r="AA8" s="227"/>
      <c r="AB8" s="344"/>
      <c r="AC8" s="103"/>
      <c r="AD8" s="79"/>
      <c r="AE8" s="79"/>
      <c r="AF8" s="79"/>
      <c r="AG8" s="33"/>
      <c r="AH8" s="35" t="s">
        <v>69</v>
      </c>
      <c r="AI8" s="48" t="s">
        <v>62</v>
      </c>
      <c r="AJ8" s="46"/>
      <c r="AK8" s="46"/>
      <c r="AL8" s="46"/>
      <c r="AM8" s="46"/>
      <c r="AN8" s="46"/>
      <c r="AO8" s="46"/>
    </row>
    <row r="9" spans="8:41" ht="13.5" customHeight="1">
      <c r="H9" s="41">
        <v>1</v>
      </c>
      <c r="I9" s="36">
        <v>2</v>
      </c>
      <c r="J9" s="42">
        <v>3</v>
      </c>
      <c r="K9" s="42">
        <v>4</v>
      </c>
      <c r="L9" s="108">
        <v>5</v>
      </c>
      <c r="M9" s="36">
        <v>6</v>
      </c>
      <c r="N9" s="42">
        <v>7</v>
      </c>
      <c r="O9" s="37">
        <v>8</v>
      </c>
      <c r="P9" s="41">
        <v>1</v>
      </c>
      <c r="Q9" s="36">
        <v>2</v>
      </c>
      <c r="R9" s="42">
        <v>3</v>
      </c>
      <c r="S9" s="37">
        <v>4</v>
      </c>
      <c r="T9" s="41">
        <v>1</v>
      </c>
      <c r="U9" s="36">
        <v>2</v>
      </c>
      <c r="V9" s="42">
        <v>3</v>
      </c>
      <c r="W9" s="41">
        <v>1</v>
      </c>
      <c r="X9" s="36">
        <v>2</v>
      </c>
      <c r="Y9" s="36">
        <v>3</v>
      </c>
      <c r="Z9" s="41">
        <v>1</v>
      </c>
      <c r="AA9" s="36">
        <v>2</v>
      </c>
      <c r="AB9" s="42">
        <v>3</v>
      </c>
      <c r="AC9" s="101"/>
      <c r="AD9" s="75"/>
      <c r="AE9" s="75"/>
      <c r="AF9" s="75"/>
      <c r="AG9" s="35"/>
      <c r="AI9" s="46"/>
      <c r="AJ9" s="46"/>
      <c r="AK9" s="46"/>
      <c r="AL9" s="48" t="s">
        <v>63</v>
      </c>
      <c r="AM9" s="46"/>
      <c r="AN9" s="46"/>
      <c r="AO9" s="46"/>
    </row>
    <row r="10" spans="3:35" ht="13.5" customHeight="1">
      <c r="C10" s="20" t="s">
        <v>56</v>
      </c>
      <c r="H10" s="336" t="str">
        <f>'2次リーグ組合せ'!E2</f>
        <v>白鳥</v>
      </c>
      <c r="I10" s="193" t="str">
        <f>'2次リーグ組合せ'!E3</f>
        <v>川辺</v>
      </c>
      <c r="J10" s="193" t="str">
        <f>'2次リーグ組合せ'!E4</f>
        <v>美濃</v>
      </c>
      <c r="K10" s="333" t="str">
        <f>'2次リーグ組合せ'!E5</f>
        <v>郡上八幡</v>
      </c>
      <c r="L10" s="330" t="str">
        <f>'2次リーグ組合せ'!E6</f>
        <v>山手</v>
      </c>
      <c r="M10" s="330" t="str">
        <f>'2次リーグ組合せ'!E7</f>
        <v>旭ヶ丘</v>
      </c>
      <c r="N10" s="330" t="str">
        <f>'2次リーグ組合せ'!E8</f>
        <v>桜ヶ丘ＦＣ</v>
      </c>
      <c r="O10" s="333" t="str">
        <f>'2次リーグ組合せ'!E9</f>
        <v>坂祝</v>
      </c>
      <c r="P10" s="341">
        <f>'2次リーグ組合せ'!E10</f>
        <v>0</v>
      </c>
      <c r="Q10" s="330">
        <f>'2次リーグ組合せ'!E11</f>
        <v>0</v>
      </c>
      <c r="R10" s="330">
        <f>'2次リーグ組合せ'!E12</f>
        <v>0</v>
      </c>
      <c r="S10" s="215">
        <f>'2次リーグ組合せ'!E13</f>
        <v>0</v>
      </c>
      <c r="T10" s="348">
        <f>'2次リーグ組合せ'!E14</f>
        <v>0</v>
      </c>
      <c r="U10" s="330">
        <f>'2次リーグ組合せ'!E15</f>
        <v>0</v>
      </c>
      <c r="V10" s="333">
        <f>'2次リーグ組合せ'!E16</f>
        <v>0</v>
      </c>
      <c r="W10" s="341">
        <f>'2次リーグ組合せ'!E17</f>
        <v>0</v>
      </c>
      <c r="X10" s="330">
        <f>'2次リーグ組合せ'!E18</f>
        <v>0</v>
      </c>
      <c r="Y10" s="215">
        <f>'2次リーグ組合せ'!E19</f>
        <v>0</v>
      </c>
      <c r="Z10" s="341">
        <f>'2次リーグ組合せ'!E20</f>
        <v>0</v>
      </c>
      <c r="AA10" s="180">
        <f>'2次リーグ組合せ'!E21</f>
        <v>0</v>
      </c>
      <c r="AB10" s="333">
        <f>'2次リーグ組合せ'!E22</f>
        <v>0</v>
      </c>
      <c r="AC10" s="100"/>
      <c r="AD10" s="77"/>
      <c r="AE10" s="77"/>
      <c r="AF10" s="77"/>
      <c r="AG10" s="38"/>
      <c r="AH10" s="49" t="s">
        <v>69</v>
      </c>
      <c r="AI10" s="20" t="s">
        <v>117</v>
      </c>
    </row>
    <row r="11" spans="3:41" ht="13.5" customHeight="1">
      <c r="C11" s="178">
        <v>41566</v>
      </c>
      <c r="D11" s="178"/>
      <c r="E11" s="178"/>
      <c r="F11" s="178"/>
      <c r="G11" s="179"/>
      <c r="H11" s="337"/>
      <c r="I11" s="194"/>
      <c r="J11" s="194"/>
      <c r="K11" s="334"/>
      <c r="L11" s="331"/>
      <c r="M11" s="331"/>
      <c r="N11" s="331"/>
      <c r="O11" s="334"/>
      <c r="P11" s="342"/>
      <c r="Q11" s="331"/>
      <c r="R11" s="331"/>
      <c r="S11" s="216"/>
      <c r="T11" s="349"/>
      <c r="U11" s="331"/>
      <c r="V11" s="334"/>
      <c r="W11" s="342"/>
      <c r="X11" s="331"/>
      <c r="Y11" s="216"/>
      <c r="Z11" s="342"/>
      <c r="AA11" s="181"/>
      <c r="AB11" s="334"/>
      <c r="AC11" s="100"/>
      <c r="AD11" s="77"/>
      <c r="AE11" s="77"/>
      <c r="AF11" s="77"/>
      <c r="AG11" s="38"/>
      <c r="AH11" s="39" t="s">
        <v>69</v>
      </c>
      <c r="AI11" s="214" t="s">
        <v>59</v>
      </c>
      <c r="AJ11" s="214"/>
      <c r="AK11" s="214"/>
      <c r="AL11" s="214"/>
      <c r="AM11" s="214"/>
      <c r="AN11" s="214"/>
      <c r="AO11" s="214"/>
    </row>
    <row r="12" spans="8:41" ht="13.5" customHeight="1">
      <c r="H12" s="337"/>
      <c r="I12" s="194"/>
      <c r="J12" s="194"/>
      <c r="K12" s="334"/>
      <c r="L12" s="331"/>
      <c r="M12" s="331"/>
      <c r="N12" s="331"/>
      <c r="O12" s="334"/>
      <c r="P12" s="342"/>
      <c r="Q12" s="331"/>
      <c r="R12" s="331"/>
      <c r="S12" s="216"/>
      <c r="T12" s="349"/>
      <c r="U12" s="331"/>
      <c r="V12" s="334"/>
      <c r="W12" s="342"/>
      <c r="X12" s="331"/>
      <c r="Y12" s="216"/>
      <c r="Z12" s="342"/>
      <c r="AA12" s="181"/>
      <c r="AB12" s="334"/>
      <c r="AC12" s="100"/>
      <c r="AD12" s="77"/>
      <c r="AE12" s="77"/>
      <c r="AF12" s="77"/>
      <c r="AG12" s="38"/>
      <c r="AH12" s="39" t="s">
        <v>69</v>
      </c>
      <c r="AI12" s="214" t="s">
        <v>60</v>
      </c>
      <c r="AJ12" s="214"/>
      <c r="AK12" s="214"/>
      <c r="AL12" s="214"/>
      <c r="AM12" s="214"/>
      <c r="AN12" s="214"/>
      <c r="AO12" s="214"/>
    </row>
    <row r="13" spans="8:40" ht="13.5" customHeight="1">
      <c r="H13" s="337"/>
      <c r="I13" s="194"/>
      <c r="J13" s="194"/>
      <c r="K13" s="334"/>
      <c r="L13" s="331"/>
      <c r="M13" s="331"/>
      <c r="N13" s="331"/>
      <c r="O13" s="334"/>
      <c r="P13" s="342"/>
      <c r="Q13" s="331"/>
      <c r="R13" s="331"/>
      <c r="S13" s="216"/>
      <c r="T13" s="349"/>
      <c r="U13" s="331"/>
      <c r="V13" s="334"/>
      <c r="W13" s="342"/>
      <c r="X13" s="331"/>
      <c r="Y13" s="216"/>
      <c r="Z13" s="342"/>
      <c r="AA13" s="181"/>
      <c r="AB13" s="334"/>
      <c r="AC13" s="100"/>
      <c r="AD13" s="77"/>
      <c r="AE13" s="77"/>
      <c r="AF13" s="77"/>
      <c r="AG13" s="38"/>
      <c r="AH13" s="39" t="s">
        <v>69</v>
      </c>
      <c r="AI13" s="46" t="s">
        <v>61</v>
      </c>
      <c r="AJ13" s="47"/>
      <c r="AK13" s="47"/>
      <c r="AL13" s="47"/>
      <c r="AM13" s="47"/>
      <c r="AN13" s="46"/>
    </row>
    <row r="14" spans="8:35" ht="13.5" customHeight="1">
      <c r="H14" s="338"/>
      <c r="I14" s="195"/>
      <c r="J14" s="195"/>
      <c r="K14" s="335"/>
      <c r="L14" s="332"/>
      <c r="M14" s="332"/>
      <c r="N14" s="332"/>
      <c r="O14" s="335"/>
      <c r="P14" s="343"/>
      <c r="Q14" s="332"/>
      <c r="R14" s="332"/>
      <c r="S14" s="217"/>
      <c r="T14" s="350"/>
      <c r="U14" s="332"/>
      <c r="V14" s="335"/>
      <c r="W14" s="343"/>
      <c r="X14" s="332"/>
      <c r="Y14" s="217"/>
      <c r="Z14" s="343"/>
      <c r="AA14" s="182"/>
      <c r="AB14" s="335"/>
      <c r="AC14" s="100"/>
      <c r="AD14" s="77"/>
      <c r="AE14" s="77"/>
      <c r="AF14" s="77"/>
      <c r="AG14" s="38"/>
      <c r="AH14" s="49" t="s">
        <v>69</v>
      </c>
      <c r="AI14" s="20" t="s">
        <v>76</v>
      </c>
    </row>
    <row r="15" spans="34:39" ht="13.5">
      <c r="AH15" s="49" t="s">
        <v>69</v>
      </c>
      <c r="AI15" s="46" t="s">
        <v>75</v>
      </c>
      <c r="AJ15" s="46"/>
      <c r="AK15" s="46"/>
      <c r="AL15" s="46"/>
      <c r="AM15" s="46"/>
    </row>
    <row r="16" spans="34:58" ht="17.25" customHeight="1">
      <c r="AH16" s="39" t="s">
        <v>69</v>
      </c>
      <c r="AI16" s="214" t="s">
        <v>54</v>
      </c>
      <c r="AJ16" s="214"/>
      <c r="AK16" s="214"/>
      <c r="AL16" s="214"/>
      <c r="AM16" s="214"/>
      <c r="AN16" s="214"/>
      <c r="AO16" s="214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8:58" ht="17.25" customHeight="1">
      <c r="H17" s="97" t="s">
        <v>142</v>
      </c>
      <c r="I17" s="43"/>
      <c r="J17" s="43"/>
      <c r="K17" s="43"/>
      <c r="L17" s="43"/>
      <c r="M17" s="43"/>
      <c r="N17" s="43"/>
      <c r="O17" s="43"/>
      <c r="P17" s="43"/>
      <c r="AH17" s="49" t="s">
        <v>69</v>
      </c>
      <c r="AI17" s="20" t="s">
        <v>114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8:58" ht="17.25" customHeight="1">
      <c r="H18" s="33"/>
      <c r="AH18" s="49" t="s">
        <v>69</v>
      </c>
      <c r="AI18" s="46" t="s">
        <v>141</v>
      </c>
      <c r="AJ18" s="46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8:58" ht="17.25">
      <c r="H19" s="98" t="s">
        <v>143</v>
      </c>
      <c r="I19" s="43"/>
      <c r="J19" s="43"/>
      <c r="K19" s="43"/>
      <c r="L19" s="43"/>
      <c r="M19" s="43"/>
      <c r="N19" s="43"/>
      <c r="O19" s="43"/>
      <c r="P19" s="43"/>
      <c r="AH19" s="35" t="s">
        <v>69</v>
      </c>
      <c r="AI19" s="46" t="s">
        <v>72</v>
      </c>
      <c r="AJ19" s="46"/>
      <c r="AK19" s="46"/>
      <c r="AL19" s="46"/>
      <c r="AM19" s="46"/>
      <c r="AN19" s="46"/>
      <c r="AO19" s="46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8:58" ht="17.25" customHeight="1">
      <c r="H20" s="33"/>
      <c r="AH20" s="39" t="s">
        <v>69</v>
      </c>
      <c r="AI20" s="214" t="s">
        <v>55</v>
      </c>
      <c r="AJ20" s="214"/>
      <c r="AK20" s="214"/>
      <c r="AL20" s="214"/>
      <c r="AM20" s="214"/>
      <c r="AN20" s="214"/>
      <c r="AO20" s="214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8:58" ht="17.25" customHeight="1">
      <c r="H21" s="99" t="s">
        <v>144</v>
      </c>
      <c r="AH21" s="49" t="s">
        <v>69</v>
      </c>
      <c r="AI21" s="46" t="s">
        <v>73</v>
      </c>
      <c r="AJ21" s="46"/>
      <c r="AK21" s="46"/>
      <c r="AL21" s="46"/>
      <c r="AM21" s="46"/>
      <c r="AN21" s="46"/>
      <c r="AO21" s="46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34:58" ht="17.25">
      <c r="AH22" s="35" t="s">
        <v>69</v>
      </c>
      <c r="AI22" s="46" t="s">
        <v>71</v>
      </c>
      <c r="AJ22" s="46"/>
      <c r="AK22" s="46"/>
      <c r="AL22" s="46"/>
      <c r="AM22" s="46"/>
      <c r="AN22" s="46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34:58" ht="17.25">
      <c r="AH23" s="49" t="s">
        <v>69</v>
      </c>
      <c r="AI23" s="46" t="s">
        <v>74</v>
      </c>
      <c r="AJ23" s="46"/>
      <c r="AK23" s="46"/>
      <c r="AL23" s="46"/>
      <c r="AM23" s="46"/>
      <c r="AN23" s="46"/>
      <c r="AO23" s="46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1:58" ht="17.25">
      <c r="K24" s="20" t="s">
        <v>179</v>
      </c>
      <c r="AH24" s="49" t="s">
        <v>69</v>
      </c>
      <c r="AI24" s="20" t="s">
        <v>77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34:58" ht="17.25">
      <c r="AH25" s="49" t="s">
        <v>69</v>
      </c>
      <c r="AI25" s="20" t="s">
        <v>116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5:58" ht="17.25">
      <c r="E26" s="111" t="s">
        <v>165</v>
      </c>
      <c r="F26" s="112" t="s">
        <v>166</v>
      </c>
      <c r="G26" s="112"/>
      <c r="H26" s="112"/>
      <c r="I26" s="111"/>
      <c r="J26" s="111"/>
      <c r="K26" s="112" t="s">
        <v>180</v>
      </c>
      <c r="L26" s="112"/>
      <c r="M26" s="111"/>
      <c r="N26" s="111"/>
      <c r="O26" s="111"/>
      <c r="P26" s="112"/>
      <c r="Q26" s="111" t="s">
        <v>168</v>
      </c>
      <c r="R26" s="112" t="s">
        <v>169</v>
      </c>
      <c r="U26" s="112"/>
      <c r="V26" s="112" t="s">
        <v>170</v>
      </c>
      <c r="W26" s="111"/>
      <c r="X26" s="111"/>
      <c r="Y26" s="111"/>
      <c r="AA26" s="111" t="s">
        <v>165</v>
      </c>
      <c r="AB26" s="112" t="s">
        <v>171</v>
      </c>
      <c r="AH26" s="49" t="s">
        <v>69</v>
      </c>
      <c r="AI26" s="20" t="s">
        <v>115</v>
      </c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34:58" ht="17.25">
      <c r="AH27" s="49" t="s">
        <v>69</v>
      </c>
      <c r="AI27" s="20" t="s">
        <v>118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5:35" ht="13.5">
      <c r="E28" s="20" t="s">
        <v>181</v>
      </c>
      <c r="F28" s="21" t="s">
        <v>182</v>
      </c>
      <c r="G28" s="21"/>
      <c r="H28" s="21"/>
      <c r="I28" s="21"/>
      <c r="J28" s="21"/>
      <c r="K28" s="21"/>
      <c r="L28" s="21" t="s">
        <v>183</v>
      </c>
      <c r="AH28" s="49" t="s">
        <v>69</v>
      </c>
      <c r="AI28" s="46" t="s">
        <v>86</v>
      </c>
    </row>
    <row r="29" spans="34:35" ht="13.5">
      <c r="AH29" s="49" t="s">
        <v>69</v>
      </c>
      <c r="AI29" s="46" t="s">
        <v>113</v>
      </c>
    </row>
    <row r="30" spans="34:35" ht="13.5">
      <c r="AH30" s="49" t="s">
        <v>69</v>
      </c>
      <c r="AI30" s="20" t="s">
        <v>119</v>
      </c>
    </row>
    <row r="31" spans="34:42" ht="13.5">
      <c r="AH31" s="39" t="s">
        <v>69</v>
      </c>
      <c r="AI31" s="214" t="s">
        <v>70</v>
      </c>
      <c r="AJ31" s="214"/>
      <c r="AK31" s="214"/>
      <c r="AL31" s="214"/>
      <c r="AM31" s="214"/>
      <c r="AN31" s="214"/>
      <c r="AO31" s="214"/>
      <c r="AP31" s="214"/>
    </row>
    <row r="32" spans="43:44" ht="13.5">
      <c r="AQ32" s="214"/>
      <c r="AR32" s="214"/>
    </row>
  </sheetData>
  <sheetProtection/>
  <mergeCells count="54">
    <mergeCell ref="T7:V7"/>
    <mergeCell ref="W7:Y7"/>
    <mergeCell ref="Z7:AB7"/>
    <mergeCell ref="P7:S7"/>
    <mergeCell ref="P6:S6"/>
    <mergeCell ref="T10:T14"/>
    <mergeCell ref="W10:W14"/>
    <mergeCell ref="V10:V14"/>
    <mergeCell ref="AB10:AB14"/>
    <mergeCell ref="U10:U14"/>
    <mergeCell ref="AD3:AG3"/>
    <mergeCell ref="Z8:AB8"/>
    <mergeCell ref="T6:V6"/>
    <mergeCell ref="W6:Y6"/>
    <mergeCell ref="Z6:AB6"/>
    <mergeCell ref="AQ32:AR32"/>
    <mergeCell ref="X10:X14"/>
    <mergeCell ref="AI31:AP31"/>
    <mergeCell ref="AA10:AA14"/>
    <mergeCell ref="Y10:Y14"/>
    <mergeCell ref="AI20:AO20"/>
    <mergeCell ref="Z10:Z14"/>
    <mergeCell ref="AI11:AO11"/>
    <mergeCell ref="AI12:AO12"/>
    <mergeCell ref="AI16:AO16"/>
    <mergeCell ref="P8:S8"/>
    <mergeCell ref="T8:V8"/>
    <mergeCell ref="W8:Y8"/>
    <mergeCell ref="P10:P14"/>
    <mergeCell ref="R10:R14"/>
    <mergeCell ref="E1:AC2"/>
    <mergeCell ref="E4:G4"/>
    <mergeCell ref="P5:S5"/>
    <mergeCell ref="H5:O5"/>
    <mergeCell ref="T5:V5"/>
    <mergeCell ref="W5:Y5"/>
    <mergeCell ref="Z5:AB5"/>
    <mergeCell ref="H10:H14"/>
    <mergeCell ref="C6:G6"/>
    <mergeCell ref="C8:G8"/>
    <mergeCell ref="C7:G7"/>
    <mergeCell ref="H8:O8"/>
    <mergeCell ref="H6:O6"/>
    <mergeCell ref="H7:O7"/>
    <mergeCell ref="S10:S14"/>
    <mergeCell ref="C11:G11"/>
    <mergeCell ref="M10:M14"/>
    <mergeCell ref="N10:N14"/>
    <mergeCell ref="Q10:Q14"/>
    <mergeCell ref="L10:L14"/>
    <mergeCell ref="I10:I14"/>
    <mergeCell ref="J10:J14"/>
    <mergeCell ref="O10:O14"/>
    <mergeCell ref="K10:K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2019-08-31T02:32:09Z</cp:lastPrinted>
  <dcterms:created xsi:type="dcterms:W3CDTF">2009-07-05T15:09:22Z</dcterms:created>
  <dcterms:modified xsi:type="dcterms:W3CDTF">2019-10-19T12:38:14Z</dcterms:modified>
  <cp:category/>
  <cp:version/>
  <cp:contentType/>
  <cp:contentStatus/>
</cp:coreProperties>
</file>