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2" activeTab="1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<sst xmlns="http://schemas.openxmlformats.org/spreadsheetml/2006/main" count="860" uniqueCount="273">
  <si>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</si>
  <si>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</si>
  <si>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</si>
  <si>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</si>
  <si>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</si>
  <si>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</si>
  <si>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</t>
  </si>
  <si>
    <t>中濃１</t>
  </si>
  <si>
    <t>旭ヶ丘</t>
  </si>
  <si>
    <t>八百津</t>
  </si>
  <si>
    <t>中濃２</t>
  </si>
  <si>
    <t>安桜</t>
  </si>
  <si>
    <t>坂祝</t>
  </si>
  <si>
    <t>中濃３</t>
  </si>
  <si>
    <t>関さくら</t>
  </si>
  <si>
    <t>美濃</t>
  </si>
  <si>
    <t>中濃４</t>
  </si>
  <si>
    <t>瀬尻</t>
  </si>
  <si>
    <t>B</t>
  </si>
  <si>
    <t>郡上八幡</t>
  </si>
  <si>
    <t>中濃５</t>
  </si>
  <si>
    <t>金竜</t>
  </si>
  <si>
    <t>中濃６</t>
  </si>
  <si>
    <t>武芸川</t>
  </si>
  <si>
    <t>中濃７</t>
  </si>
  <si>
    <t>中部</t>
  </si>
  <si>
    <t>中濃８</t>
  </si>
  <si>
    <t>太田</t>
  </si>
  <si>
    <t>C</t>
  </si>
  <si>
    <t>山手</t>
  </si>
  <si>
    <t>中濃９</t>
  </si>
  <si>
    <t>加茂野</t>
  </si>
  <si>
    <t>4位</t>
  </si>
  <si>
    <t>白鳥</t>
  </si>
  <si>
    <t>中濃１０</t>
  </si>
  <si>
    <t>3位</t>
  </si>
  <si>
    <t>中濃１１</t>
  </si>
  <si>
    <t>1位</t>
  </si>
  <si>
    <t>D</t>
  </si>
  <si>
    <t>中濃１２</t>
  </si>
  <si>
    <t>中濃１３</t>
  </si>
  <si>
    <t>オープン</t>
  </si>
  <si>
    <t>中濃１４</t>
  </si>
  <si>
    <t>御嵩</t>
  </si>
  <si>
    <t>E</t>
  </si>
  <si>
    <t>土田</t>
  </si>
  <si>
    <t>中濃１５</t>
  </si>
  <si>
    <t>桜ヶ丘ＦＣ</t>
  </si>
  <si>
    <t>今渡</t>
  </si>
  <si>
    <t>中濃１６</t>
  </si>
  <si>
    <t>中濃１７</t>
  </si>
  <si>
    <t>F</t>
  </si>
  <si>
    <t>中濃１８</t>
  </si>
  <si>
    <t>西可児</t>
  </si>
  <si>
    <t>下有知</t>
  </si>
  <si>
    <t>中濃１９</t>
  </si>
  <si>
    <t>大和</t>
  </si>
  <si>
    <t>中濃２０</t>
  </si>
  <si>
    <t>2位</t>
  </si>
  <si>
    <t>G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</si>
  <si>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</si>
  <si>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</si>
  <si>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</si>
  <si>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</si>
  <si>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</si>
  <si>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</si>
  <si>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</si>
  <si>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</si>
  <si>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</si>
  <si>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</si>
  <si>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第19回めぐみのカップ中濃地区大会一次リーグ</t>
  </si>
  <si>
    <t>抽選</t>
  </si>
  <si>
    <t>Aクラス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</si>
  <si>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</si>
  <si>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</si>
  <si>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</si>
  <si>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</si>
  <si>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</si>
  <si>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</si>
  <si>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</si>
  <si>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</si>
  <si>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</si>
  <si>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</si>
  <si>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</si>
  <si>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</si>
  <si>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</si>
  <si>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</si>
  <si>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</si>
  <si>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</si>
  <si>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</si>
  <si>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</si>
  <si>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</si>
  <si>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</si>
  <si>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</si>
  <si>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</si>
  <si>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</si>
  <si>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</si>
  <si>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</si>
  <si>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</si>
  <si>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</si>
  <si>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</si>
  <si>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</si>
  <si>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</si>
  <si>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</si>
  <si>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</si>
  <si>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</si>
  <si>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</si>
  <si>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20*5*20</t>
  </si>
  <si>
    <t>自由交代、再出場あり</t>
  </si>
  <si>
    <t>＊中濃ルール無し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</si>
  <si>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</si>
  <si>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</si>
  <si>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</si>
  <si>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</si>
  <si>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</si>
  <si>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３人制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</si>
  <si>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</si>
  <si>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</si>
  <si>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</si>
  <si>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</si>
  <si>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</si>
  <si>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</si>
  <si>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</si>
  <si>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</si>
  <si>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第1９回めぐみのカップ中濃地区大会一次リーグ対戦表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</si>
  <si>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</si>
  <si>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</si>
  <si>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</si>
  <si>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</si>
  <si>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</si>
  <si>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</si>
  <si>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</si>
  <si>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</si>
  <si>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</si>
  <si>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</si>
  <si>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</si>
  <si>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</si>
  <si>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</si>
  <si>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</si>
  <si>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</si>
  <si>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</si>
  <si>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</si>
  <si>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</si>
  <si>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</si>
  <si>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</si>
  <si>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</si>
  <si>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</si>
  <si>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</si>
  <si>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</si>
  <si>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</si>
  <si>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</si>
  <si>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</si>
  <si>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</si>
  <si>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</si>
  <si>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</si>
  <si>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</si>
  <si>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</si>
  <si>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</si>
  <si>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</si>
  <si>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</si>
  <si>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</si>
  <si>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</si>
  <si>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</si>
  <si>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</si>
  <si>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</si>
  <si>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</si>
  <si>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</si>
  <si>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</si>
  <si>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</si>
  <si>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</si>
  <si>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第1９回めぐみのカップ中濃地区大会二次リーグ</t>
  </si>
  <si>
    <t>＊</t>
  </si>
  <si>
    <t>クラス</t>
  </si>
  <si>
    <t>２次リーグ</t>
  </si>
  <si>
    <t>第1９回めぐみのカップ中濃地区大会二次リーグ対戦表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</si>
  <si>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</si>
  <si>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</si>
  <si>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</si>
  <si>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</si>
  <si>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</si>
  <si>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</si>
  <si>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</si>
  <si>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</si>
  <si>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</si>
  <si>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</si>
  <si>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</si>
  <si>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</si>
  <si>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</si>
  <si>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</si>
  <si>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</si>
  <si>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</si>
  <si>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</si>
  <si>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</si>
  <si>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</si>
  <si>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</si>
  <si>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</si>
  <si>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</si>
  <si>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</si>
  <si>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</si>
  <si>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</si>
  <si>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</si>
  <si>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</si>
  <si>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</si>
  <si>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</si>
  <si>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</si>
  <si>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</si>
  <si>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</si>
  <si>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</si>
  <si>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</si>
  <si>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第19回めぐみのカップ中濃地区大会決勝トーナメントAクラス</t>
  </si>
  <si>
    <t>中池多目的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</si>
  <si>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</si>
  <si>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</si>
  <si>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</si>
  <si>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</si>
  <si>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</si>
  <si>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</si>
  <si>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</si>
  <si>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</si>
  <si>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</si>
  <si>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</si>
  <si>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</si>
  <si>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</si>
  <si>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</si>
  <si>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</si>
  <si>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</si>
  <si>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</si>
  <si>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</si>
  <si>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</si>
  <si>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</si>
  <si>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</si>
  <si>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　①②負</t>
  </si>
  <si>
    <t>③勝</t>
  </si>
  <si>
    <t>④勝</t>
  </si>
  <si>
    <t>審判部　　　　　　　　③④負</t>
  </si>
  <si>
    <t>①負</t>
  </si>
  <si>
    <t>②負</t>
  </si>
  <si>
    <t>①②勝</t>
  </si>
  <si>
    <t>③負</t>
  </si>
  <si>
    <t>④負</t>
  </si>
  <si>
    <t>③④勝</t>
  </si>
  <si>
    <t>⑤勝</t>
  </si>
  <si>
    <t>⑥勝</t>
  </si>
  <si>
    <t>審判部</t>
  </si>
  <si>
    <t>⑤負</t>
  </si>
  <si>
    <t>⑥負</t>
  </si>
  <si>
    <t>１位</t>
  </si>
  <si>
    <t>２位</t>
  </si>
  <si>
    <t>３位</t>
  </si>
  <si>
    <t>フェアプレー賞</t>
  </si>
  <si>
    <t>20*5＊20</t>
  </si>
  <si>
    <t>*少年用ゴール</t>
  </si>
  <si>
    <t>*自由な交代</t>
  </si>
  <si>
    <t>*再出場可</t>
  </si>
  <si>
    <t>*中濃ルール無し</t>
  </si>
  <si>
    <t>ピッチサイズ　68×50</t>
  </si>
  <si>
    <t>審判4人制</t>
  </si>
  <si>
    <t>トイレ掃除</t>
  </si>
  <si>
    <t>引分け</t>
  </si>
  <si>
    <t>ＰＫ3人　サドンデス</t>
  </si>
  <si>
    <t>決勝・3決　5＊5延長</t>
  </si>
  <si>
    <t>ステージ</t>
  </si>
  <si>
    <t>男子トイレ</t>
  </si>
  <si>
    <t>メンバー表、選手証必要　　審判、指導者資格証必要</t>
  </si>
  <si>
    <t>女子トイレ</t>
  </si>
  <si>
    <t>第19回めぐみのカップ決勝トーナメント</t>
  </si>
  <si>
    <t>３次リーグ</t>
  </si>
  <si>
    <t>中池多目的広場</t>
  </si>
  <si>
    <t>第1９回めぐみのカップ中濃地区大会３次リーグ対戦表</t>
  </si>
  <si>
    <t>Ｅ２</t>
  </si>
  <si>
    <t>Ｆ２</t>
  </si>
  <si>
    <t>Ｇ２</t>
  </si>
  <si>
    <t>Ｈ２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</si>
</sst>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2"/>
      <color indexed="12"/>
      <name val="ＭＳ 明朝"/>
      <family val="1"/>
    </font>
    <font>
      <b/>
      <sz val="20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4"/>
      <color indexed="12"/>
      <name val="ＭＳ 明朝"/>
      <family val="1"/>
    </font>
    <font>
      <sz val="9"/>
      <name val="ＭＳ 明朝"/>
      <family val="1"/>
    </font>
    <font>
      <b/>
      <sz val="15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2"/>
      <color rgb="FF0000FF"/>
      <name val="ＭＳ 明朝"/>
      <family val="1"/>
    </font>
    <font>
      <sz val="14"/>
      <name val="Cambria"/>
      <family val="3"/>
    </font>
    <font>
      <b/>
      <sz val="16"/>
      <color rgb="FFFF0000"/>
      <name val="ＭＳ 明朝"/>
      <family val="1"/>
    </font>
    <font>
      <b/>
      <sz val="14"/>
      <color rgb="FF0000FF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1" fillId="2" borderId="1" applyNumberFormat="0" applyAlignment="0" applyProtection="0"/>
    <xf numFmtId="177" fontId="5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" borderId="0" applyNumberFormat="0" applyBorder="0" applyAlignment="0" applyProtection="0"/>
    <xf numFmtId="176" fontId="52" fillId="0" borderId="0" applyFont="0" applyFill="0" applyBorder="0" applyAlignment="0" applyProtection="0"/>
    <xf numFmtId="0" fontId="5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0" fillId="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9" borderId="1" applyNumberFormat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5" fillId="11" borderId="8" applyNumberFormat="0" applyAlignment="0" applyProtection="0"/>
    <xf numFmtId="0" fontId="53" fillId="12" borderId="0" applyNumberFormat="0" applyBorder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9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70" fillId="0" borderId="0" xfId="0" applyFont="1" applyAlignment="1">
      <alignment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13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0" borderId="49" xfId="0" applyFont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55" xfId="0" applyFont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0" borderId="54" xfId="0" applyFont="1" applyBorder="1" applyAlignment="1">
      <alignment horizontal="distributed" vertical="distributed" wrapText="1"/>
    </xf>
    <xf numFmtId="0" fontId="9" fillId="0" borderId="56" xfId="0" applyFont="1" applyBorder="1" applyAlignment="1">
      <alignment horizontal="distributed" vertical="distributed" wrapText="1"/>
    </xf>
    <xf numFmtId="0" fontId="13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73" fillId="0" borderId="39" xfId="0" applyNumberFormat="1" applyFont="1" applyBorder="1" applyAlignment="1">
      <alignment horizontal="center" vertical="center"/>
    </xf>
    <xf numFmtId="20" fontId="73" fillId="0" borderId="28" xfId="0" applyNumberFormat="1" applyFont="1" applyBorder="1" applyAlignment="1">
      <alignment horizontal="center" vertical="center"/>
    </xf>
    <xf numFmtId="20" fontId="73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9" fillId="0" borderId="61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19" fillId="0" borderId="26" xfId="0" applyFont="1" applyBorder="1" applyAlignment="1">
      <alignment horizontal="center" vertical="center"/>
    </xf>
    <xf numFmtId="20" fontId="18" fillId="0" borderId="43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6" fillId="0" borderId="0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5" xfId="0" applyFont="1" applyBorder="1" applyAlignment="1">
      <alignment/>
    </xf>
    <xf numFmtId="0" fontId="19" fillId="0" borderId="61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8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9" fillId="34" borderId="41" xfId="0" applyFont="1" applyFill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75" fillId="0" borderId="0" xfId="0" applyFont="1" applyAlignment="1">
      <alignment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0" fontId="9" fillId="34" borderId="49" xfId="0" applyFont="1" applyFill="1" applyBorder="1" applyAlignment="1">
      <alignment horizontal="distributed" vertical="distributed" wrapText="1"/>
    </xf>
    <xf numFmtId="0" fontId="9" fillId="34" borderId="55" xfId="0" applyFont="1" applyFill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63" xfId="0" applyFont="1" applyFill="1" applyBorder="1" applyAlignment="1">
      <alignment horizontal="distributed" vertical="distributed" wrapText="1"/>
    </xf>
    <xf numFmtId="0" fontId="9" fillId="0" borderId="63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distributed" wrapText="1"/>
    </xf>
    <xf numFmtId="0" fontId="27" fillId="0" borderId="10" xfId="0" applyFont="1" applyBorder="1" applyAlignment="1">
      <alignment/>
    </xf>
    <xf numFmtId="0" fontId="76" fillId="0" borderId="0" xfId="0" applyFont="1" applyAlignment="1">
      <alignment/>
    </xf>
    <xf numFmtId="0" fontId="6" fillId="0" borderId="58" xfId="0" applyFont="1" applyBorder="1" applyAlignment="1">
      <alignment/>
    </xf>
    <xf numFmtId="0" fontId="6" fillId="0" borderId="0" xfId="0" applyFont="1" applyBorder="1" applyAlignment="1">
      <alignment/>
    </xf>
    <xf numFmtId="0" fontId="6" fillId="37" borderId="60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Border="1" applyAlignment="1">
      <alignment/>
    </xf>
    <xf numFmtId="0" fontId="6" fillId="37" borderId="3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6" fillId="0" borderId="0" xfId="0" applyFont="1" applyBorder="1" applyAlignment="1" quotePrefix="1">
      <alignment vertical="center"/>
    </xf>
    <xf numFmtId="0" fontId="26" fillId="0" borderId="21" xfId="0" applyFont="1" applyBorder="1" applyAlignment="1" quotePrefix="1">
      <alignment vertical="center"/>
    </xf>
    <xf numFmtId="0" fontId="26" fillId="0" borderId="26" xfId="0" applyFont="1" applyBorder="1" applyAlignment="1" quotePrefix="1">
      <alignment vertical="center"/>
    </xf>
    <xf numFmtId="0" fontId="26" fillId="0" borderId="3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78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rifuji\AppData\Local\Microsoft\Windows\INetCache\Content.Outlook\ILYYZPBV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N9" sqref="N9"/>
    </sheetView>
  </sheetViews>
  <sheetFormatPr defaultColWidth="9.00390625" defaultRowHeight="13.5"/>
  <cols>
    <col min="1" max="1" width="19.00390625" style="78" customWidth="1"/>
    <col min="2" max="2" width="8.75390625" style="78" customWidth="1"/>
    <col min="3" max="3" width="4.00390625" style="78" bestFit="1" customWidth="1"/>
    <col min="4" max="4" width="10.50390625" style="78" bestFit="1" customWidth="1"/>
    <col min="5" max="5" width="23.125" style="78" customWidth="1"/>
    <col min="6" max="9" width="9.00390625" style="78" customWidth="1"/>
    <col min="10" max="10" width="9.875" style="78" customWidth="1"/>
    <col min="11" max="16384" width="9.00390625" style="78" customWidth="1"/>
  </cols>
  <sheetData>
    <row r="1" spans="1:5" ht="13.5">
      <c r="A1" s="78" t="s">
        <v>0</v>
      </c>
      <c r="B1" s="370" t="s">
        <v>1</v>
      </c>
      <c r="C1" s="393" t="s">
        <v>2</v>
      </c>
      <c r="D1" s="393" t="s">
        <v>3</v>
      </c>
      <c r="E1" s="394" t="s">
        <v>4</v>
      </c>
    </row>
    <row r="2" spans="1:10" ht="13.5">
      <c r="A2" s="78" t="str">
        <f>B2&amp;ASC(E2)</f>
        <v>A1</v>
      </c>
      <c r="B2" s="395" t="s">
        <v>5</v>
      </c>
      <c r="C2" s="396">
        <v>1</v>
      </c>
      <c r="D2" s="78" t="s">
        <v>6</v>
      </c>
      <c r="E2" s="397">
        <v>1</v>
      </c>
      <c r="G2"/>
      <c r="H2" s="78" t="s">
        <v>7</v>
      </c>
      <c r="J2" s="146" t="s">
        <v>8</v>
      </c>
    </row>
    <row r="3" spans="1:10" ht="13.5">
      <c r="A3" s="78" t="str">
        <f aca="true" t="shared" si="0" ref="A3:A24">B3&amp;ASC(E3)</f>
        <v>A2</v>
      </c>
      <c r="B3" s="398" t="s">
        <v>5</v>
      </c>
      <c r="C3" s="396">
        <v>2</v>
      </c>
      <c r="D3" s="146" t="s">
        <v>9</v>
      </c>
      <c r="E3" s="399">
        <v>2</v>
      </c>
      <c r="G3"/>
      <c r="H3" s="78" t="s">
        <v>10</v>
      </c>
      <c r="J3" s="146" t="s">
        <v>11</v>
      </c>
    </row>
    <row r="4" spans="1:10" ht="13.5">
      <c r="A4" s="78" t="str">
        <f t="shared" si="0"/>
        <v>A3</v>
      </c>
      <c r="B4" s="398" t="s">
        <v>5</v>
      </c>
      <c r="C4" s="396">
        <v>3</v>
      </c>
      <c r="D4" s="78" t="s">
        <v>12</v>
      </c>
      <c r="E4" s="399">
        <v>3</v>
      </c>
      <c r="G4"/>
      <c r="H4" s="78" t="s">
        <v>13</v>
      </c>
      <c r="J4" s="146" t="s">
        <v>14</v>
      </c>
    </row>
    <row r="5" spans="1:10" ht="13.5">
      <c r="A5" s="78" t="str">
        <f t="shared" si="0"/>
        <v>A4</v>
      </c>
      <c r="B5" s="400" t="s">
        <v>5</v>
      </c>
      <c r="C5" s="401">
        <v>4</v>
      </c>
      <c r="D5" s="401" t="s">
        <v>15</v>
      </c>
      <c r="E5" s="402">
        <v>4</v>
      </c>
      <c r="G5"/>
      <c r="H5" s="78" t="s">
        <v>16</v>
      </c>
      <c r="J5" s="78" t="s">
        <v>17</v>
      </c>
    </row>
    <row r="6" spans="1:10" ht="13.5">
      <c r="A6" s="78" t="str">
        <f t="shared" si="0"/>
        <v>B1</v>
      </c>
      <c r="B6" s="398" t="s">
        <v>18</v>
      </c>
      <c r="C6" s="396">
        <v>5</v>
      </c>
      <c r="D6" s="78" t="s">
        <v>19</v>
      </c>
      <c r="E6" s="399">
        <v>1</v>
      </c>
      <c r="G6"/>
      <c r="H6" s="78" t="s">
        <v>20</v>
      </c>
      <c r="J6" s="146" t="s">
        <v>21</v>
      </c>
    </row>
    <row r="7" spans="1:10" ht="13.5">
      <c r="A7" s="78" t="str">
        <f t="shared" si="0"/>
        <v>B2</v>
      </c>
      <c r="B7" s="398" t="s">
        <v>18</v>
      </c>
      <c r="C7" s="396">
        <v>6</v>
      </c>
      <c r="D7" s="78" t="s">
        <v>17</v>
      </c>
      <c r="E7" s="399">
        <v>2</v>
      </c>
      <c r="G7"/>
      <c r="H7" s="78" t="s">
        <v>22</v>
      </c>
      <c r="J7" s="146" t="s">
        <v>23</v>
      </c>
    </row>
    <row r="8" spans="1:10" ht="13.5">
      <c r="A8" s="78" t="str">
        <f t="shared" si="0"/>
        <v>B3</v>
      </c>
      <c r="B8" s="398" t="s">
        <v>18</v>
      </c>
      <c r="C8" s="396">
        <v>7</v>
      </c>
      <c r="D8" s="78" t="s">
        <v>23</v>
      </c>
      <c r="E8" s="399">
        <v>3</v>
      </c>
      <c r="G8"/>
      <c r="H8" s="78" t="s">
        <v>24</v>
      </c>
      <c r="J8" s="146" t="s">
        <v>15</v>
      </c>
    </row>
    <row r="9" spans="1:10" ht="13.5">
      <c r="A9" s="78" t="str">
        <f t="shared" si="0"/>
        <v>B4</v>
      </c>
      <c r="B9" s="400" t="s">
        <v>18</v>
      </c>
      <c r="C9" s="401">
        <v>8</v>
      </c>
      <c r="D9" s="401" t="s">
        <v>25</v>
      </c>
      <c r="E9" s="402">
        <v>4</v>
      </c>
      <c r="G9"/>
      <c r="H9" s="78" t="s">
        <v>26</v>
      </c>
      <c r="J9" s="146" t="s">
        <v>27</v>
      </c>
    </row>
    <row r="10" spans="1:11" ht="13.5">
      <c r="A10" s="78" t="str">
        <f t="shared" si="0"/>
        <v>C1</v>
      </c>
      <c r="B10" s="398" t="s">
        <v>28</v>
      </c>
      <c r="C10" s="396">
        <v>9</v>
      </c>
      <c r="D10" s="78" t="s">
        <v>29</v>
      </c>
      <c r="E10" s="399">
        <v>1</v>
      </c>
      <c r="G10"/>
      <c r="H10" s="78" t="s">
        <v>30</v>
      </c>
      <c r="J10" s="405" t="s">
        <v>31</v>
      </c>
      <c r="K10" s="78" t="s">
        <v>32</v>
      </c>
    </row>
    <row r="11" spans="1:11" ht="13.5">
      <c r="A11" s="78" t="str">
        <f t="shared" si="0"/>
        <v>C2</v>
      </c>
      <c r="B11" s="398" t="s">
        <v>28</v>
      </c>
      <c r="C11" s="396">
        <v>10</v>
      </c>
      <c r="D11" s="78" t="s">
        <v>33</v>
      </c>
      <c r="E11" s="399">
        <v>2</v>
      </c>
      <c r="G11"/>
      <c r="H11" s="78" t="s">
        <v>34</v>
      </c>
      <c r="J11" s="405" t="s">
        <v>29</v>
      </c>
      <c r="K11" s="78" t="s">
        <v>35</v>
      </c>
    </row>
    <row r="12" spans="1:11" ht="13.5">
      <c r="A12" s="78" t="str">
        <f t="shared" si="0"/>
        <v>C3</v>
      </c>
      <c r="B12" s="400" t="s">
        <v>28</v>
      </c>
      <c r="C12" s="401">
        <v>11</v>
      </c>
      <c r="D12" s="401" t="s">
        <v>27</v>
      </c>
      <c r="E12" s="402">
        <v>3</v>
      </c>
      <c r="G12"/>
      <c r="H12" s="78" t="s">
        <v>36</v>
      </c>
      <c r="J12" s="406" t="s">
        <v>6</v>
      </c>
      <c r="K12" s="78" t="s">
        <v>37</v>
      </c>
    </row>
    <row r="13" spans="1:10" ht="13.5">
      <c r="A13" s="78" t="str">
        <f t="shared" si="0"/>
        <v>D1</v>
      </c>
      <c r="B13" s="403" t="s">
        <v>38</v>
      </c>
      <c r="C13" s="396">
        <v>12</v>
      </c>
      <c r="D13" s="78" t="s">
        <v>31</v>
      </c>
      <c r="E13" s="399">
        <v>1</v>
      </c>
      <c r="G13"/>
      <c r="H13" s="78" t="s">
        <v>39</v>
      </c>
      <c r="J13" s="146" t="s">
        <v>12</v>
      </c>
    </row>
    <row r="14" spans="1:11" ht="13.5">
      <c r="A14" s="78" t="str">
        <f t="shared" si="0"/>
        <v>D2</v>
      </c>
      <c r="B14" s="403" t="s">
        <v>38</v>
      </c>
      <c r="C14" s="396">
        <v>13</v>
      </c>
      <c r="D14" s="78" t="s">
        <v>21</v>
      </c>
      <c r="E14" s="399">
        <v>2</v>
      </c>
      <c r="G14"/>
      <c r="H14" s="78" t="s">
        <v>40</v>
      </c>
      <c r="J14" s="146" t="s">
        <v>9</v>
      </c>
      <c r="K14" s="78" t="s">
        <v>41</v>
      </c>
    </row>
    <row r="15" spans="1:10" ht="13.5">
      <c r="A15" s="78" t="str">
        <f t="shared" si="0"/>
        <v>D3</v>
      </c>
      <c r="B15" s="404" t="s">
        <v>38</v>
      </c>
      <c r="C15" s="401">
        <v>14</v>
      </c>
      <c r="D15" s="401" t="s">
        <v>14</v>
      </c>
      <c r="E15" s="402">
        <v>3</v>
      </c>
      <c r="G15"/>
      <c r="H15" s="78" t="s">
        <v>42</v>
      </c>
      <c r="J15" s="146" t="s">
        <v>43</v>
      </c>
    </row>
    <row r="16" spans="1:10" ht="13.5">
      <c r="A16" s="78" t="str">
        <f t="shared" si="0"/>
        <v>E1</v>
      </c>
      <c r="B16" s="403" t="s">
        <v>44</v>
      </c>
      <c r="C16" s="396">
        <v>15</v>
      </c>
      <c r="D16" s="78" t="s">
        <v>45</v>
      </c>
      <c r="E16" s="399">
        <v>1</v>
      </c>
      <c r="G16"/>
      <c r="H16" s="78" t="s">
        <v>46</v>
      </c>
      <c r="J16" s="146" t="s">
        <v>47</v>
      </c>
    </row>
    <row r="17" spans="1:10" ht="13.5">
      <c r="A17" s="78" t="str">
        <f t="shared" si="0"/>
        <v>E2</v>
      </c>
      <c r="B17" s="403" t="s">
        <v>44</v>
      </c>
      <c r="C17" s="396">
        <v>16</v>
      </c>
      <c r="D17" s="78" t="s">
        <v>48</v>
      </c>
      <c r="E17" s="399">
        <v>2</v>
      </c>
      <c r="G17"/>
      <c r="H17" s="78" t="s">
        <v>49</v>
      </c>
      <c r="J17" s="146" t="s">
        <v>45</v>
      </c>
    </row>
    <row r="18" spans="1:10" ht="13.5">
      <c r="A18" s="78" t="str">
        <f t="shared" si="0"/>
        <v>E3</v>
      </c>
      <c r="B18" s="404" t="s">
        <v>44</v>
      </c>
      <c r="C18" s="401">
        <v>17</v>
      </c>
      <c r="D18" s="401" t="s">
        <v>11</v>
      </c>
      <c r="E18" s="402">
        <v>3</v>
      </c>
      <c r="G18"/>
      <c r="H18" s="78" t="s">
        <v>50</v>
      </c>
      <c r="J18" s="146" t="s">
        <v>25</v>
      </c>
    </row>
    <row r="19" spans="1:10" ht="13.5">
      <c r="A19" s="78" t="str">
        <f t="shared" si="0"/>
        <v>F1</v>
      </c>
      <c r="B19" s="403" t="s">
        <v>51</v>
      </c>
      <c r="C19" s="396">
        <v>18</v>
      </c>
      <c r="D19" s="78" t="s">
        <v>43</v>
      </c>
      <c r="E19" s="399">
        <v>1</v>
      </c>
      <c r="G19"/>
      <c r="H19" s="78" t="s">
        <v>52</v>
      </c>
      <c r="J19" s="146" t="s">
        <v>53</v>
      </c>
    </row>
    <row r="20" spans="1:10" ht="13.5">
      <c r="A20" s="78" t="str">
        <f t="shared" si="0"/>
        <v>F2</v>
      </c>
      <c r="B20" s="403" t="s">
        <v>51</v>
      </c>
      <c r="C20" s="396">
        <v>19</v>
      </c>
      <c r="D20" s="78" t="s">
        <v>54</v>
      </c>
      <c r="E20" s="399">
        <v>2</v>
      </c>
      <c r="G20"/>
      <c r="H20" s="78" t="s">
        <v>55</v>
      </c>
      <c r="J20" s="146" t="s">
        <v>48</v>
      </c>
    </row>
    <row r="21" spans="1:11" ht="13.5">
      <c r="A21" s="78" t="str">
        <f t="shared" si="0"/>
        <v>F3</v>
      </c>
      <c r="B21" s="404" t="s">
        <v>51</v>
      </c>
      <c r="C21" s="401">
        <v>20</v>
      </c>
      <c r="D21" s="401" t="s">
        <v>56</v>
      </c>
      <c r="E21" s="402">
        <v>3</v>
      </c>
      <c r="G21"/>
      <c r="H21" s="78" t="s">
        <v>57</v>
      </c>
      <c r="J21" s="405" t="s">
        <v>19</v>
      </c>
      <c r="K21" s="78" t="s">
        <v>58</v>
      </c>
    </row>
    <row r="22" spans="1:10" ht="13.5">
      <c r="A22" s="78" t="str">
        <f t="shared" si="0"/>
        <v>G1</v>
      </c>
      <c r="B22" s="403" t="s">
        <v>59</v>
      </c>
      <c r="C22" s="396">
        <v>21</v>
      </c>
      <c r="D22" s="146" t="s">
        <v>53</v>
      </c>
      <c r="E22" s="399">
        <v>1</v>
      </c>
      <c r="G22"/>
      <c r="H22" s="78" t="s">
        <v>60</v>
      </c>
      <c r="J22" s="146" t="s">
        <v>56</v>
      </c>
    </row>
    <row r="23" spans="1:10" ht="13.5">
      <c r="A23" s="78" t="str">
        <f t="shared" si="0"/>
        <v>G2</v>
      </c>
      <c r="B23" s="403" t="s">
        <v>59</v>
      </c>
      <c r="C23" s="396">
        <v>22</v>
      </c>
      <c r="D23" s="78" t="s">
        <v>47</v>
      </c>
      <c r="E23" s="399">
        <v>2</v>
      </c>
      <c r="G23"/>
      <c r="H23" s="78" t="s">
        <v>61</v>
      </c>
      <c r="J23" s="78" t="s">
        <v>33</v>
      </c>
    </row>
    <row r="24" spans="1:10" ht="13.5">
      <c r="A24" s="78" t="str">
        <f t="shared" si="0"/>
        <v>G3</v>
      </c>
      <c r="B24" s="404" t="s">
        <v>59</v>
      </c>
      <c r="C24" s="401">
        <v>23</v>
      </c>
      <c r="D24" s="401" t="s">
        <v>8</v>
      </c>
      <c r="E24" s="402">
        <v>3</v>
      </c>
      <c r="G24"/>
      <c r="H24" s="78" t="s">
        <v>62</v>
      </c>
      <c r="J24" s="78" t="s">
        <v>54</v>
      </c>
    </row>
    <row r="25" spans="8:10" ht="13.5">
      <c r="H25" s="78" t="s">
        <v>63</v>
      </c>
      <c r="J25" s="146"/>
    </row>
    <row r="26" spans="8:10" ht="13.5">
      <c r="H26" s="78" t="s">
        <v>64</v>
      </c>
      <c r="J26" s="146"/>
    </row>
    <row r="27" ht="13.5">
      <c r="H27" s="78" t="s">
        <v>65</v>
      </c>
    </row>
    <row r="28" spans="8:10" ht="13.5">
      <c r="H28" s="78" t="s">
        <v>66</v>
      </c>
      <c r="J28" s="146"/>
    </row>
    <row r="29" ht="13.5">
      <c r="H29" s="78" t="s">
        <v>67</v>
      </c>
    </row>
    <row r="30" ht="13.5">
      <c r="H30" s="78" t="s">
        <v>68</v>
      </c>
    </row>
    <row r="31" ht="13.5">
      <c r="H31" s="78" t="s">
        <v>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1"/>
  <sheetViews>
    <sheetView zoomScale="80" zoomScaleNormal="80" workbookViewId="0" topLeftCell="A1">
      <selection activeCell="BG26" sqref="BG26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3" s="1" customFormat="1" ht="23.25" customHeight="1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8" t="s">
        <v>72</v>
      </c>
      <c r="AE1" s="48"/>
      <c r="AF1" s="48"/>
      <c r="AG1" s="48"/>
    </row>
    <row r="2" spans="1:67" s="1" customFormat="1" ht="18.75" customHeight="1">
      <c r="A2"/>
      <c r="B2" s="4"/>
      <c r="C2" s="3" t="s">
        <v>268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BI2" s="76"/>
      <c r="BJ2" s="76"/>
      <c r="BK2" s="76"/>
      <c r="BL2" s="76"/>
      <c r="BM2" s="76"/>
      <c r="BN2" s="76"/>
      <c r="BO2" s="76"/>
    </row>
    <row r="3" spans="3:67" ht="12.75" customHeight="1">
      <c r="C3" t="s">
        <v>269</v>
      </c>
      <c r="BI3" s="76"/>
      <c r="BJ3" s="76"/>
      <c r="BK3" s="76"/>
      <c r="BL3" s="76"/>
      <c r="BM3" s="76"/>
      <c r="BN3" s="76"/>
      <c r="BO3" s="76"/>
    </row>
    <row r="4" spans="7:67" ht="12.75" customHeight="1">
      <c r="G4" s="5">
        <f>'リーグ３次'!P6</f>
        <v>45445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59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126</v>
      </c>
      <c r="AN4" s="66" t="s">
        <v>127</v>
      </c>
      <c r="AO4" s="66" t="s">
        <v>128</v>
      </c>
      <c r="AP4" s="66" t="s">
        <v>129</v>
      </c>
      <c r="AQ4" s="66" t="s">
        <v>130</v>
      </c>
      <c r="AR4" s="66" t="s">
        <v>131</v>
      </c>
      <c r="AS4" s="66" t="s">
        <v>132</v>
      </c>
      <c r="AT4" s="66" t="s">
        <v>133</v>
      </c>
      <c r="BI4" s="76"/>
      <c r="BJ4" s="76"/>
      <c r="BK4" s="76"/>
      <c r="BL4" s="76"/>
      <c r="BM4" s="76"/>
      <c r="BN4" s="76"/>
      <c r="BO4" s="76"/>
    </row>
    <row r="5" spans="3:67" s="1" customFormat="1" ht="12.75" customHeight="1">
      <c r="C5" s="7" t="s">
        <v>134</v>
      </c>
      <c r="D5" s="8"/>
      <c r="E5" s="8" t="s">
        <v>135</v>
      </c>
      <c r="F5" s="8"/>
      <c r="G5" s="8"/>
      <c r="H5" s="8"/>
      <c r="I5" s="8"/>
      <c r="J5" s="8" t="s">
        <v>136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137</v>
      </c>
      <c r="AE5" s="51"/>
      <c r="AF5" s="51"/>
      <c r="AG5" s="51"/>
      <c r="AH5" s="51"/>
      <c r="AI5" s="67"/>
      <c r="BI5" s="76"/>
      <c r="BJ5" s="76"/>
      <c r="BK5" s="76"/>
      <c r="BL5" s="76"/>
      <c r="BM5" s="76"/>
      <c r="BN5" s="76"/>
      <c r="BO5" s="76"/>
    </row>
    <row r="6" spans="3:67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坂祝</v>
      </c>
      <c r="K6" s="24"/>
      <c r="L6" s="24"/>
      <c r="M6" s="24"/>
      <c r="N6" s="24"/>
      <c r="O6" s="24"/>
      <c r="P6" s="24"/>
      <c r="Q6" s="31"/>
      <c r="R6" s="32"/>
      <c r="S6" s="33"/>
      <c r="T6" s="407" t="s">
        <v>138</v>
      </c>
      <c r="U6" s="33"/>
      <c r="V6" s="32"/>
      <c r="W6" s="34" t="str">
        <f>'3次リーグ組合せ'!E12</f>
        <v>美濃</v>
      </c>
      <c r="X6" s="34"/>
      <c r="Y6" s="34"/>
      <c r="Z6" s="34"/>
      <c r="AA6" s="34"/>
      <c r="AB6" s="34"/>
      <c r="AC6" s="52"/>
      <c r="AD6" s="53" t="str">
        <f>J7</f>
        <v>金竜</v>
      </c>
      <c r="AE6" s="54"/>
      <c r="AF6" s="54"/>
      <c r="AG6" s="54"/>
      <c r="AH6" s="54"/>
      <c r="AI6" s="68"/>
      <c r="AL6" s="1" t="str">
        <f>J7</f>
        <v>金竜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I6" s="76"/>
      <c r="BJ6" s="76"/>
      <c r="BK6" s="76"/>
      <c r="BL6" s="76"/>
      <c r="BM6" s="76"/>
      <c r="BN6" s="76"/>
      <c r="BO6" s="76"/>
    </row>
    <row r="7" spans="3:67" s="1" customFormat="1" ht="12.75" customHeight="1">
      <c r="C7" s="9">
        <v>2</v>
      </c>
      <c r="D7" s="10"/>
      <c r="E7" s="13">
        <f>E6+"０：5０"</f>
        <v>0.4722222222222222</v>
      </c>
      <c r="F7" s="10"/>
      <c r="G7" s="10"/>
      <c r="H7" s="10"/>
      <c r="I7" s="10"/>
      <c r="J7" s="24" t="str">
        <f>'3次リーグ組合せ'!E10</f>
        <v>金竜</v>
      </c>
      <c r="K7" s="24"/>
      <c r="L7" s="24"/>
      <c r="M7" s="24"/>
      <c r="N7" s="24"/>
      <c r="O7" s="24"/>
      <c r="P7" s="24"/>
      <c r="Q7" s="31"/>
      <c r="R7" s="35"/>
      <c r="S7" s="36"/>
      <c r="T7" s="408" t="s">
        <v>138</v>
      </c>
      <c r="U7" s="36"/>
      <c r="V7" s="35"/>
      <c r="W7" s="29" t="str">
        <f>'3次リーグ組合せ'!E13</f>
        <v>大和</v>
      </c>
      <c r="X7" s="29"/>
      <c r="Y7" s="29"/>
      <c r="Z7" s="29"/>
      <c r="AA7" s="29"/>
      <c r="AB7" s="29"/>
      <c r="AC7" s="29"/>
      <c r="AD7" s="55" t="str">
        <f>J6</f>
        <v>坂祝</v>
      </c>
      <c r="AE7" s="56"/>
      <c r="AF7" s="56"/>
      <c r="AG7" s="56"/>
      <c r="AH7" s="56"/>
      <c r="AI7" s="70"/>
      <c r="AL7" s="1" t="str">
        <f>J6</f>
        <v>坂祝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I7" s="76"/>
      <c r="BJ7" s="76"/>
      <c r="BK7" s="76"/>
      <c r="BL7" s="76"/>
      <c r="BM7" s="76"/>
      <c r="BN7" s="76"/>
      <c r="BO7" s="76"/>
    </row>
    <row r="8" spans="3:67" s="1" customFormat="1" ht="13.5" customHeight="1">
      <c r="C8" s="9">
        <v>3</v>
      </c>
      <c r="D8" s="10"/>
      <c r="E8" s="13">
        <f>E7+"１：1０"</f>
        <v>0.5208333333333334</v>
      </c>
      <c r="F8" s="10"/>
      <c r="G8" s="10"/>
      <c r="H8" s="10"/>
      <c r="I8" s="10"/>
      <c r="J8" s="25" t="str">
        <f>J6</f>
        <v>坂祝</v>
      </c>
      <c r="K8" s="25"/>
      <c r="L8" s="25"/>
      <c r="M8" s="25"/>
      <c r="N8" s="25"/>
      <c r="O8" s="25"/>
      <c r="P8" s="25"/>
      <c r="Q8" s="37"/>
      <c r="R8" s="35"/>
      <c r="S8" s="36"/>
      <c r="T8" s="408" t="s">
        <v>138</v>
      </c>
      <c r="U8" s="36"/>
      <c r="V8" s="35"/>
      <c r="W8" s="34" t="str">
        <f>W7</f>
        <v>大和</v>
      </c>
      <c r="X8" s="34"/>
      <c r="Y8" s="34"/>
      <c r="Z8" s="34"/>
      <c r="AA8" s="34"/>
      <c r="AB8" s="34"/>
      <c r="AC8" s="34"/>
      <c r="AD8" s="55" t="str">
        <f>W6</f>
        <v>美濃</v>
      </c>
      <c r="AE8" s="56"/>
      <c r="AF8" s="56"/>
      <c r="AG8" s="56"/>
      <c r="AH8" s="56"/>
      <c r="AI8" s="70"/>
      <c r="AL8" s="1" t="str">
        <f>W6</f>
        <v>美濃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I8" s="76"/>
      <c r="BJ8" s="76"/>
      <c r="BK8" s="76"/>
      <c r="BL8" s="76"/>
      <c r="BM8" s="76"/>
      <c r="BN8" s="76"/>
      <c r="BO8" s="76"/>
    </row>
    <row r="9" spans="3:67" s="1" customFormat="1" ht="13.5" customHeight="1">
      <c r="C9" s="9">
        <v>4</v>
      </c>
      <c r="D9" s="10"/>
      <c r="E9" s="14">
        <f>E8+"０：5０"</f>
        <v>0.5555555555555556</v>
      </c>
      <c r="F9" s="15"/>
      <c r="G9" s="15"/>
      <c r="H9" s="15"/>
      <c r="I9" s="15"/>
      <c r="J9" s="26" t="str">
        <f>J7</f>
        <v>金竜</v>
      </c>
      <c r="K9" s="26"/>
      <c r="L9" s="26"/>
      <c r="M9" s="26"/>
      <c r="N9" s="26"/>
      <c r="O9" s="26"/>
      <c r="P9" s="26"/>
      <c r="Q9" s="38"/>
      <c r="R9" s="32"/>
      <c r="S9" s="33"/>
      <c r="T9" s="407" t="s">
        <v>138</v>
      </c>
      <c r="U9" s="33"/>
      <c r="V9" s="32"/>
      <c r="W9" s="29" t="str">
        <f>W6</f>
        <v>美濃</v>
      </c>
      <c r="X9" s="29"/>
      <c r="Y9" s="29"/>
      <c r="Z9" s="29"/>
      <c r="AA9" s="29"/>
      <c r="AB9" s="29"/>
      <c r="AC9" s="29"/>
      <c r="AD9" s="57" t="str">
        <f>J8</f>
        <v>坂祝</v>
      </c>
      <c r="AE9" s="58"/>
      <c r="AF9" s="58"/>
      <c r="AG9" s="58"/>
      <c r="AH9" s="58"/>
      <c r="AI9" s="71"/>
      <c r="AL9" s="1" t="str">
        <f>W7</f>
        <v>大和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I9" s="76"/>
      <c r="BJ9" s="76"/>
      <c r="BK9" s="76"/>
      <c r="BL9" s="76"/>
      <c r="BM9" s="76"/>
      <c r="BN9" s="76"/>
      <c r="BO9" s="76"/>
    </row>
    <row r="10" spans="3:67" s="1" customFormat="1" ht="13.5" customHeight="1">
      <c r="C10" s="9">
        <v>5</v>
      </c>
      <c r="D10" s="10"/>
      <c r="E10" s="13">
        <f>E9+"１：1０"</f>
        <v>0.6041666666666667</v>
      </c>
      <c r="F10" s="10"/>
      <c r="G10" s="10"/>
      <c r="H10" s="10"/>
      <c r="I10" s="10"/>
      <c r="J10" s="25" t="str">
        <f>W9</f>
        <v>美濃</v>
      </c>
      <c r="K10" s="25"/>
      <c r="L10" s="25"/>
      <c r="M10" s="25"/>
      <c r="N10" s="25"/>
      <c r="O10" s="25"/>
      <c r="P10" s="25"/>
      <c r="Q10" s="37"/>
      <c r="R10" s="35"/>
      <c r="S10" s="36"/>
      <c r="T10" s="408" t="s">
        <v>138</v>
      </c>
      <c r="U10" s="36"/>
      <c r="V10" s="35"/>
      <c r="W10" s="34" t="str">
        <f>W8</f>
        <v>大和</v>
      </c>
      <c r="X10" s="34"/>
      <c r="Y10" s="34"/>
      <c r="Z10" s="34"/>
      <c r="AA10" s="34"/>
      <c r="AB10" s="34"/>
      <c r="AC10" s="34"/>
      <c r="AD10" s="55" t="str">
        <f>J11</f>
        <v>金竜</v>
      </c>
      <c r="AE10" s="56"/>
      <c r="AF10" s="56"/>
      <c r="AG10" s="56"/>
      <c r="AH10" s="56"/>
      <c r="AI10" s="70"/>
      <c r="BI10" s="76"/>
      <c r="BJ10" s="76"/>
      <c r="BK10" s="76"/>
      <c r="BL10" s="76"/>
      <c r="BM10" s="76"/>
      <c r="BN10" s="76"/>
      <c r="BO10" s="76"/>
    </row>
    <row r="11" spans="3:67" s="1" customFormat="1" ht="13.5" customHeight="1">
      <c r="C11" s="16">
        <v>6</v>
      </c>
      <c r="D11" s="17"/>
      <c r="E11" s="18">
        <f>E10+"０：5０"</f>
        <v>0.638888888888889</v>
      </c>
      <c r="F11" s="19"/>
      <c r="G11" s="19"/>
      <c r="H11" s="19"/>
      <c r="I11" s="19"/>
      <c r="J11" s="27" t="str">
        <f>J9</f>
        <v>金竜</v>
      </c>
      <c r="K11" s="27"/>
      <c r="L11" s="27"/>
      <c r="M11" s="27"/>
      <c r="N11" s="27"/>
      <c r="O11" s="27"/>
      <c r="P11" s="27"/>
      <c r="Q11" s="39"/>
      <c r="R11" s="40"/>
      <c r="S11" s="41"/>
      <c r="T11" s="409" t="s">
        <v>138</v>
      </c>
      <c r="U11" s="41"/>
      <c r="V11" s="40"/>
      <c r="W11" s="42" t="str">
        <f>J8</f>
        <v>坂祝</v>
      </c>
      <c r="X11" s="42"/>
      <c r="Y11" s="42"/>
      <c r="Z11" s="42"/>
      <c r="AA11" s="42"/>
      <c r="AB11" s="42"/>
      <c r="AC11" s="42"/>
      <c r="AD11" s="59" t="str">
        <f>W10</f>
        <v>大和</v>
      </c>
      <c r="AE11" s="60"/>
      <c r="AF11" s="60"/>
      <c r="AG11" s="60"/>
      <c r="AH11" s="60"/>
      <c r="AI11" s="72"/>
      <c r="BI11" s="76"/>
      <c r="BJ11" s="76"/>
      <c r="BK11" s="76"/>
      <c r="BL11" s="76"/>
      <c r="BM11" s="76"/>
      <c r="BN11" s="76"/>
      <c r="BO11" s="76"/>
    </row>
    <row r="12" spans="61:67" ht="12.75" customHeight="1">
      <c r="BI12" s="76"/>
      <c r="BJ12" s="76"/>
      <c r="BK12" s="76"/>
      <c r="BL12" s="76"/>
      <c r="BM12" s="76"/>
      <c r="BN12" s="76"/>
      <c r="BO12" s="76"/>
    </row>
    <row r="13" spans="3:67" ht="12.75" customHeight="1">
      <c r="C13" t="s">
        <v>270</v>
      </c>
      <c r="K13" s="28"/>
      <c r="L13" s="28"/>
      <c r="M13" s="28"/>
      <c r="N13" s="28"/>
      <c r="O13" s="28"/>
      <c r="BI13" s="76"/>
      <c r="BJ13" s="76"/>
      <c r="BK13" s="76"/>
      <c r="BL13" s="76"/>
      <c r="BM13" s="76"/>
      <c r="BN13" s="76"/>
      <c r="BO13" s="76"/>
    </row>
    <row r="14" spans="7:67" ht="12.75" customHeight="1">
      <c r="G14" s="5">
        <f>'リーグ３次'!T6</f>
        <v>45445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59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126</v>
      </c>
      <c r="AN14" s="66" t="s">
        <v>127</v>
      </c>
      <c r="AO14" s="66" t="s">
        <v>128</v>
      </c>
      <c r="AP14" s="66" t="s">
        <v>129</v>
      </c>
      <c r="AQ14" s="66" t="s">
        <v>130</v>
      </c>
      <c r="AR14" s="66" t="s">
        <v>131</v>
      </c>
      <c r="AS14" s="66" t="s">
        <v>132</v>
      </c>
      <c r="AT14" s="66" t="s">
        <v>133</v>
      </c>
      <c r="BI14" s="76"/>
      <c r="BJ14" s="76"/>
      <c r="BK14" s="76"/>
      <c r="BL14" s="76"/>
      <c r="BM14" s="76"/>
      <c r="BN14" s="76"/>
      <c r="BO14" s="76"/>
    </row>
    <row r="15" spans="1:67" s="1" customFormat="1" ht="12.75" customHeight="1">
      <c r="A15"/>
      <c r="C15" s="7" t="s">
        <v>134</v>
      </c>
      <c r="D15" s="8"/>
      <c r="E15" s="8" t="s">
        <v>135</v>
      </c>
      <c r="F15" s="8"/>
      <c r="G15" s="8"/>
      <c r="H15" s="8"/>
      <c r="I15" s="8"/>
      <c r="J15" s="8" t="s">
        <v>136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137</v>
      </c>
      <c r="AE15" s="51"/>
      <c r="AF15" s="51"/>
      <c r="AG15" s="51"/>
      <c r="AH15" s="51"/>
      <c r="AI15" s="67"/>
      <c r="BI15" s="76"/>
      <c r="BJ15" s="76"/>
      <c r="BK15" s="76"/>
      <c r="BL15" s="76"/>
      <c r="BM15" s="76"/>
      <c r="BN15" s="76"/>
      <c r="BO15" s="76"/>
    </row>
    <row r="16" spans="3:67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'3次リーグ組合せ'!E15</f>
        <v>下有知</v>
      </c>
      <c r="K16" s="24"/>
      <c r="L16" s="24"/>
      <c r="M16" s="24"/>
      <c r="N16" s="24"/>
      <c r="O16" s="24"/>
      <c r="P16" s="24"/>
      <c r="Q16" s="31"/>
      <c r="R16" s="32"/>
      <c r="S16" s="33"/>
      <c r="T16" s="407" t="s">
        <v>138</v>
      </c>
      <c r="U16" s="33"/>
      <c r="V16" s="32"/>
      <c r="W16" s="34" t="str">
        <f>'3次リーグ組合せ'!E16</f>
        <v>中部</v>
      </c>
      <c r="X16" s="34"/>
      <c r="Y16" s="34"/>
      <c r="Z16" s="34"/>
      <c r="AA16" s="34"/>
      <c r="AB16" s="34"/>
      <c r="AC16" s="52"/>
      <c r="AD16" s="53" t="str">
        <f>J17</f>
        <v>八百津</v>
      </c>
      <c r="AE16" s="54"/>
      <c r="AF16" s="54"/>
      <c r="AG16" s="54"/>
      <c r="AH16" s="54"/>
      <c r="AI16" s="68"/>
      <c r="AL16" s="1" t="str">
        <f>J17</f>
        <v>八百津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I16" s="76"/>
      <c r="BJ16" s="76"/>
      <c r="BK16" s="76"/>
      <c r="BL16" s="76"/>
      <c r="BM16" s="76"/>
      <c r="BN16" s="76"/>
      <c r="BO16" s="76"/>
    </row>
    <row r="17" spans="3:67" s="1" customFormat="1" ht="12.75" customHeight="1">
      <c r="C17" s="9">
        <v>2</v>
      </c>
      <c r="D17" s="10"/>
      <c r="E17" s="13">
        <f>E16+"０：5０"</f>
        <v>0.5138888888888893</v>
      </c>
      <c r="F17" s="10"/>
      <c r="G17" s="10"/>
      <c r="H17" s="10"/>
      <c r="I17" s="10"/>
      <c r="J17" s="24" t="str">
        <f>'3次リーグ組合せ'!E14</f>
        <v>八百津</v>
      </c>
      <c r="K17" s="24"/>
      <c r="L17" s="24"/>
      <c r="M17" s="24"/>
      <c r="N17" s="24"/>
      <c r="O17" s="24"/>
      <c r="P17" s="24"/>
      <c r="Q17" s="31"/>
      <c r="R17" s="35"/>
      <c r="S17" s="36"/>
      <c r="T17" s="408" t="s">
        <v>138</v>
      </c>
      <c r="U17" s="36"/>
      <c r="V17" s="35"/>
      <c r="W17" s="29" t="str">
        <f>'3次リーグ組合せ'!E17</f>
        <v>安桜</v>
      </c>
      <c r="X17" s="29"/>
      <c r="Y17" s="29"/>
      <c r="Z17" s="29"/>
      <c r="AA17" s="29"/>
      <c r="AB17" s="29"/>
      <c r="AC17" s="29"/>
      <c r="AD17" s="55" t="str">
        <f>J16</f>
        <v>下有知</v>
      </c>
      <c r="AE17" s="56"/>
      <c r="AF17" s="56"/>
      <c r="AG17" s="56"/>
      <c r="AH17" s="56"/>
      <c r="AI17" s="70"/>
      <c r="AL17" s="1" t="str">
        <f>J16</f>
        <v>下有知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I17" s="76"/>
      <c r="BJ17" s="76"/>
      <c r="BK17" s="76"/>
      <c r="BL17" s="76"/>
      <c r="BM17" s="76"/>
      <c r="BN17" s="76"/>
      <c r="BO17" s="76"/>
    </row>
    <row r="18" spans="3:67" s="1" customFormat="1" ht="13.5" customHeight="1">
      <c r="C18" s="9">
        <v>3</v>
      </c>
      <c r="D18" s="10"/>
      <c r="E18" s="13">
        <f>E17+"１：1０"</f>
        <v>0.5625000000000004</v>
      </c>
      <c r="F18" s="10"/>
      <c r="G18" s="10"/>
      <c r="H18" s="10"/>
      <c r="I18" s="10"/>
      <c r="J18" s="25" t="str">
        <f>J16</f>
        <v>下有知</v>
      </c>
      <c r="K18" s="25"/>
      <c r="L18" s="25"/>
      <c r="M18" s="25"/>
      <c r="N18" s="25"/>
      <c r="O18" s="25"/>
      <c r="P18" s="25"/>
      <c r="Q18" s="37"/>
      <c r="R18" s="35"/>
      <c r="S18" s="36"/>
      <c r="T18" s="408" t="s">
        <v>138</v>
      </c>
      <c r="U18" s="36"/>
      <c r="V18" s="35"/>
      <c r="W18" s="34" t="str">
        <f>W17</f>
        <v>安桜</v>
      </c>
      <c r="X18" s="34"/>
      <c r="Y18" s="34"/>
      <c r="Z18" s="34"/>
      <c r="AA18" s="34"/>
      <c r="AB18" s="34"/>
      <c r="AC18" s="34"/>
      <c r="AD18" s="55" t="str">
        <f>W16</f>
        <v>中部</v>
      </c>
      <c r="AE18" s="56"/>
      <c r="AF18" s="56"/>
      <c r="AG18" s="56"/>
      <c r="AH18" s="56"/>
      <c r="AI18" s="70"/>
      <c r="AL18" s="1" t="str">
        <f>W16</f>
        <v>中部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I18" s="76"/>
      <c r="BJ18" s="76"/>
      <c r="BK18" s="76"/>
      <c r="BL18" s="76"/>
      <c r="BM18" s="76"/>
      <c r="BN18" s="76"/>
      <c r="BO18" s="76"/>
    </row>
    <row r="19" spans="3:67" s="1" customFormat="1" ht="13.5" customHeight="1">
      <c r="C19" s="9">
        <v>4</v>
      </c>
      <c r="D19" s="10"/>
      <c r="E19" s="14">
        <f>E18+"０：5０"</f>
        <v>0.5972222222222227</v>
      </c>
      <c r="F19" s="15"/>
      <c r="G19" s="15"/>
      <c r="H19" s="15"/>
      <c r="I19" s="15"/>
      <c r="J19" s="26" t="str">
        <f>J17</f>
        <v>八百津</v>
      </c>
      <c r="K19" s="26"/>
      <c r="L19" s="26"/>
      <c r="M19" s="26"/>
      <c r="N19" s="26"/>
      <c r="O19" s="26"/>
      <c r="P19" s="26"/>
      <c r="Q19" s="38"/>
      <c r="R19" s="32"/>
      <c r="S19" s="33"/>
      <c r="T19" s="407" t="s">
        <v>138</v>
      </c>
      <c r="U19" s="33"/>
      <c r="V19" s="32"/>
      <c r="W19" s="29" t="str">
        <f>W16</f>
        <v>中部</v>
      </c>
      <c r="X19" s="29"/>
      <c r="Y19" s="29"/>
      <c r="Z19" s="29"/>
      <c r="AA19" s="29"/>
      <c r="AB19" s="29"/>
      <c r="AC19" s="29"/>
      <c r="AD19" s="57" t="str">
        <f>J18</f>
        <v>下有知</v>
      </c>
      <c r="AE19" s="58"/>
      <c r="AF19" s="58"/>
      <c r="AG19" s="58"/>
      <c r="AH19" s="58"/>
      <c r="AI19" s="71"/>
      <c r="AL19" s="1" t="str">
        <f>W17</f>
        <v>安桜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I19" s="76"/>
      <c r="BJ19" s="76"/>
      <c r="BK19" s="76"/>
      <c r="BL19" s="76"/>
      <c r="BM19" s="76"/>
      <c r="BN19" s="76"/>
      <c r="BO19" s="76"/>
    </row>
    <row r="20" spans="3:67" s="1" customFormat="1" ht="13.5" customHeight="1">
      <c r="C20" s="9">
        <v>5</v>
      </c>
      <c r="D20" s="10"/>
      <c r="E20" s="13">
        <f>E19+"１：1０"</f>
        <v>0.6458333333333338</v>
      </c>
      <c r="F20" s="10"/>
      <c r="G20" s="10"/>
      <c r="H20" s="10"/>
      <c r="I20" s="10"/>
      <c r="J20" s="25" t="str">
        <f>W19</f>
        <v>中部</v>
      </c>
      <c r="K20" s="25"/>
      <c r="L20" s="25"/>
      <c r="M20" s="25"/>
      <c r="N20" s="25"/>
      <c r="O20" s="25"/>
      <c r="P20" s="25"/>
      <c r="Q20" s="37"/>
      <c r="R20" s="35"/>
      <c r="S20" s="36"/>
      <c r="T20" s="408" t="s">
        <v>138</v>
      </c>
      <c r="U20" s="36"/>
      <c r="V20" s="35"/>
      <c r="W20" s="34" t="str">
        <f>W18</f>
        <v>安桜</v>
      </c>
      <c r="X20" s="34"/>
      <c r="Y20" s="34"/>
      <c r="Z20" s="34"/>
      <c r="AA20" s="34"/>
      <c r="AB20" s="34"/>
      <c r="AC20" s="34"/>
      <c r="AD20" s="55" t="str">
        <f>J21</f>
        <v>八百津</v>
      </c>
      <c r="AE20" s="56"/>
      <c r="AF20" s="56"/>
      <c r="AG20" s="56"/>
      <c r="AH20" s="56"/>
      <c r="AI20" s="70"/>
      <c r="BI20" s="76"/>
      <c r="BJ20" s="76"/>
      <c r="BK20" s="76"/>
      <c r="BL20" s="76"/>
      <c r="BM20" s="76"/>
      <c r="BN20" s="76"/>
      <c r="BO20" s="76"/>
    </row>
    <row r="21" spans="3:67" s="1" customFormat="1" ht="13.5" customHeight="1">
      <c r="C21" s="16">
        <v>6</v>
      </c>
      <c r="D21" s="17"/>
      <c r="E21" s="18">
        <f>E20+"０：5０"</f>
        <v>0.680555555555556</v>
      </c>
      <c r="F21" s="19"/>
      <c r="G21" s="19"/>
      <c r="H21" s="19"/>
      <c r="I21" s="19"/>
      <c r="J21" s="27" t="str">
        <f>J19</f>
        <v>八百津</v>
      </c>
      <c r="K21" s="27"/>
      <c r="L21" s="27"/>
      <c r="M21" s="27"/>
      <c r="N21" s="27"/>
      <c r="O21" s="27"/>
      <c r="P21" s="27"/>
      <c r="Q21" s="39"/>
      <c r="R21" s="40"/>
      <c r="S21" s="41"/>
      <c r="T21" s="409" t="s">
        <v>138</v>
      </c>
      <c r="U21" s="41"/>
      <c r="V21" s="40"/>
      <c r="W21" s="42" t="str">
        <f>J18</f>
        <v>下有知</v>
      </c>
      <c r="X21" s="42"/>
      <c r="Y21" s="42"/>
      <c r="Z21" s="42"/>
      <c r="AA21" s="42"/>
      <c r="AB21" s="42"/>
      <c r="AC21" s="42"/>
      <c r="AD21" s="59" t="str">
        <f>W20</f>
        <v>安桜</v>
      </c>
      <c r="AE21" s="60"/>
      <c r="AF21" s="60"/>
      <c r="AG21" s="60"/>
      <c r="AH21" s="60"/>
      <c r="AI21" s="72"/>
      <c r="BI21" s="76"/>
      <c r="BJ21" s="76"/>
      <c r="BK21" s="76"/>
      <c r="BL21" s="76"/>
      <c r="BM21" s="76"/>
      <c r="BN21" s="76"/>
      <c r="BO21" s="76"/>
    </row>
    <row r="22" spans="1:67" ht="12.75" customHeight="1">
      <c r="A22" s="1"/>
      <c r="BI22" s="76"/>
      <c r="BJ22" s="76"/>
      <c r="BK22" s="76"/>
      <c r="BL22" s="76"/>
      <c r="BM22" s="76"/>
      <c r="BN22" s="76"/>
      <c r="BO22" s="76"/>
    </row>
    <row r="23" spans="3:67" ht="12.75" customHeight="1">
      <c r="C23" t="s">
        <v>271</v>
      </c>
      <c r="K23" s="28"/>
      <c r="L23" s="28"/>
      <c r="M23" s="28"/>
      <c r="N23" s="28"/>
      <c r="O23" s="28"/>
      <c r="BI23" s="76"/>
      <c r="BJ23" s="76"/>
      <c r="BK23" s="76"/>
      <c r="BL23" s="76"/>
      <c r="BM23" s="76"/>
      <c r="BN23" s="76"/>
      <c r="BO23" s="76"/>
    </row>
    <row r="24" spans="7:67" ht="12.75" customHeight="1">
      <c r="G24" s="5">
        <f>'リーグ３次'!X6</f>
        <v>45445</v>
      </c>
      <c r="H24" s="6"/>
      <c r="I24" s="6"/>
      <c r="J24" s="6"/>
      <c r="K24" s="6"/>
      <c r="L24" s="6"/>
      <c r="R24" s="30">
        <f>'リーグ３次'!X5</f>
        <v>4</v>
      </c>
      <c r="S24" s="30"/>
      <c r="T24" s="30"/>
      <c r="U24" s="30"/>
      <c r="V24" s="30"/>
      <c r="W24" t="s">
        <v>59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126</v>
      </c>
      <c r="AN24" s="66" t="s">
        <v>127</v>
      </c>
      <c r="AO24" s="66" t="s">
        <v>128</v>
      </c>
      <c r="AP24" s="66" t="s">
        <v>129</v>
      </c>
      <c r="AQ24" s="66" t="s">
        <v>130</v>
      </c>
      <c r="AR24" s="66" t="s">
        <v>131</v>
      </c>
      <c r="AS24" s="66" t="s">
        <v>132</v>
      </c>
      <c r="AT24" s="66" t="s">
        <v>133</v>
      </c>
      <c r="BI24" s="76"/>
      <c r="BJ24" s="76"/>
      <c r="BK24" s="76"/>
      <c r="BL24" s="76"/>
      <c r="BM24" s="76"/>
      <c r="BN24" s="76"/>
      <c r="BO24" s="76"/>
    </row>
    <row r="25" spans="1:67" s="1" customFormat="1" ht="12.75" customHeight="1">
      <c r="A25"/>
      <c r="C25" s="7" t="s">
        <v>134</v>
      </c>
      <c r="D25" s="8"/>
      <c r="E25" s="8" t="s">
        <v>135</v>
      </c>
      <c r="F25" s="8"/>
      <c r="G25" s="8"/>
      <c r="H25" s="8"/>
      <c r="I25" s="8"/>
      <c r="J25" s="8" t="s">
        <v>136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1" t="s">
        <v>137</v>
      </c>
      <c r="AE25" s="51"/>
      <c r="AF25" s="51"/>
      <c r="AG25" s="51"/>
      <c r="AH25" s="51"/>
      <c r="AI25" s="67"/>
      <c r="BI25" s="76"/>
      <c r="BJ25" s="76"/>
      <c r="BK25" s="76"/>
      <c r="BL25" s="76"/>
      <c r="BM25" s="76"/>
      <c r="BN25" s="76"/>
      <c r="BO25" s="76"/>
    </row>
    <row r="26" spans="3:67" s="1" customFormat="1" ht="12.75" customHeight="1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4" t="str">
        <f>'リーグ３次'!Y9</f>
        <v>今渡</v>
      </c>
      <c r="K26" s="24"/>
      <c r="L26" s="24"/>
      <c r="M26" s="24"/>
      <c r="N26" s="24"/>
      <c r="O26" s="24"/>
      <c r="P26" s="24"/>
      <c r="Q26" s="31"/>
      <c r="R26" s="32"/>
      <c r="S26" s="33"/>
      <c r="T26" s="407" t="s">
        <v>138</v>
      </c>
      <c r="U26" s="33"/>
      <c r="V26" s="32"/>
      <c r="W26" s="34" t="str">
        <f>'リーグ３次'!Z9</f>
        <v>関さくら</v>
      </c>
      <c r="X26" s="34"/>
      <c r="Y26" s="34"/>
      <c r="Z26" s="34"/>
      <c r="AA26" s="34"/>
      <c r="AB26" s="34"/>
      <c r="AC26" s="52"/>
      <c r="AD26" s="53" t="str">
        <f>J27</f>
        <v>瀬尻</v>
      </c>
      <c r="AE26" s="54"/>
      <c r="AF26" s="54"/>
      <c r="AG26" s="54"/>
      <c r="AH26" s="54"/>
      <c r="AI26" s="68"/>
      <c r="AL26" s="1" t="str">
        <f>J27</f>
        <v>瀬尻</v>
      </c>
      <c r="AM26" s="69">
        <v>0</v>
      </c>
      <c r="AN26" s="69">
        <v>0</v>
      </c>
      <c r="AO26" s="69">
        <v>0</v>
      </c>
      <c r="AP26" s="69">
        <f>S27+S29+S31</f>
        <v>0</v>
      </c>
      <c r="AQ26" s="69">
        <f>U27+U29+U31</f>
        <v>0</v>
      </c>
      <c r="AR26" s="69">
        <f>AP26-AQ26</f>
        <v>0</v>
      </c>
      <c r="AS26" s="69">
        <f>AM26*3+AO26*1</f>
        <v>0</v>
      </c>
      <c r="AT26" s="75">
        <v>1</v>
      </c>
      <c r="BI26" s="76"/>
      <c r="BJ26" s="76"/>
      <c r="BK26" s="76"/>
      <c r="BL26" s="76"/>
      <c r="BM26" s="76"/>
      <c r="BN26" s="76"/>
      <c r="BO26" s="76"/>
    </row>
    <row r="27" spans="3:67" s="1" customFormat="1" ht="12.75" customHeight="1">
      <c r="C27" s="9">
        <v>2</v>
      </c>
      <c r="D27" s="10"/>
      <c r="E27" s="13">
        <f>E26+"０：5０"</f>
        <v>0.5555555555555552</v>
      </c>
      <c r="F27" s="10"/>
      <c r="G27" s="10"/>
      <c r="H27" s="10"/>
      <c r="I27" s="10"/>
      <c r="J27" s="24" t="str">
        <f>'リーグ３次'!X9</f>
        <v>瀬尻</v>
      </c>
      <c r="K27" s="24"/>
      <c r="L27" s="24"/>
      <c r="M27" s="24"/>
      <c r="N27" s="24"/>
      <c r="O27" s="24"/>
      <c r="P27" s="24"/>
      <c r="Q27" s="31"/>
      <c r="R27" s="35"/>
      <c r="S27" s="36"/>
      <c r="T27" s="408" t="s">
        <v>138</v>
      </c>
      <c r="U27" s="36"/>
      <c r="V27" s="35"/>
      <c r="W27" s="29" t="str">
        <f>'リーグ３次'!AA9</f>
        <v>旭ヶ丘</v>
      </c>
      <c r="X27" s="29"/>
      <c r="Y27" s="29"/>
      <c r="Z27" s="29"/>
      <c r="AA27" s="29"/>
      <c r="AB27" s="29"/>
      <c r="AC27" s="29"/>
      <c r="AD27" s="55" t="str">
        <f>J26</f>
        <v>今渡</v>
      </c>
      <c r="AE27" s="56"/>
      <c r="AF27" s="56"/>
      <c r="AG27" s="56"/>
      <c r="AH27" s="56"/>
      <c r="AI27" s="70"/>
      <c r="AL27" s="1" t="str">
        <f>J26</f>
        <v>今渡</v>
      </c>
      <c r="AM27" s="69">
        <v>0</v>
      </c>
      <c r="AN27" s="69">
        <v>0</v>
      </c>
      <c r="AO27" s="69">
        <v>0</v>
      </c>
      <c r="AP27" s="69">
        <f>S26+S28+U31</f>
        <v>0</v>
      </c>
      <c r="AQ27" s="69">
        <f>U26+U28+S31</f>
        <v>0</v>
      </c>
      <c r="AR27" s="69">
        <f>AP27-AQ27</f>
        <v>0</v>
      </c>
      <c r="AS27" s="69">
        <f>AM27*3+AO27*1</f>
        <v>0</v>
      </c>
      <c r="AT27" s="75">
        <v>2</v>
      </c>
      <c r="BI27" s="76"/>
      <c r="BJ27" s="76"/>
      <c r="BK27" s="76"/>
      <c r="BL27" s="76"/>
      <c r="BM27" s="76"/>
      <c r="BN27" s="76"/>
      <c r="BO27" s="76"/>
    </row>
    <row r="28" spans="3:67" s="1" customFormat="1" ht="13.5" customHeight="1">
      <c r="C28" s="9">
        <v>3</v>
      </c>
      <c r="D28" s="10"/>
      <c r="E28" s="13">
        <f>E27+"１：1０"</f>
        <v>0.6041666666666664</v>
      </c>
      <c r="F28" s="10"/>
      <c r="G28" s="10"/>
      <c r="H28" s="10"/>
      <c r="I28" s="10"/>
      <c r="J28" s="25" t="str">
        <f>J26</f>
        <v>今渡</v>
      </c>
      <c r="K28" s="25"/>
      <c r="L28" s="25"/>
      <c r="M28" s="25"/>
      <c r="N28" s="25"/>
      <c r="O28" s="25"/>
      <c r="P28" s="25"/>
      <c r="Q28" s="37"/>
      <c r="R28" s="35"/>
      <c r="S28" s="36"/>
      <c r="T28" s="408" t="s">
        <v>138</v>
      </c>
      <c r="U28" s="36"/>
      <c r="V28" s="35"/>
      <c r="W28" s="34" t="str">
        <f>W27</f>
        <v>旭ヶ丘</v>
      </c>
      <c r="X28" s="34"/>
      <c r="Y28" s="34"/>
      <c r="Z28" s="34"/>
      <c r="AA28" s="34"/>
      <c r="AB28" s="34"/>
      <c r="AC28" s="34"/>
      <c r="AD28" s="55" t="str">
        <f>W26</f>
        <v>関さくら</v>
      </c>
      <c r="AE28" s="56"/>
      <c r="AF28" s="56"/>
      <c r="AG28" s="56"/>
      <c r="AH28" s="56"/>
      <c r="AI28" s="70"/>
      <c r="AL28" s="1" t="str">
        <f>W26</f>
        <v>関さくら</v>
      </c>
      <c r="AM28" s="69">
        <v>0</v>
      </c>
      <c r="AN28" s="69">
        <v>0</v>
      </c>
      <c r="AO28" s="69">
        <v>0</v>
      </c>
      <c r="AP28" s="69">
        <f>U26+U29+S30</f>
        <v>0</v>
      </c>
      <c r="AQ28" s="69">
        <f>S26+S29+U30</f>
        <v>0</v>
      </c>
      <c r="AR28" s="69">
        <f>AP28-AQ28</f>
        <v>0</v>
      </c>
      <c r="AS28" s="69">
        <f>AM28*3+AO28*1</f>
        <v>0</v>
      </c>
      <c r="AT28" s="75">
        <v>3</v>
      </c>
      <c r="BI28" s="76"/>
      <c r="BJ28" s="76"/>
      <c r="BK28" s="76"/>
      <c r="BL28" s="76"/>
      <c r="BM28" s="76"/>
      <c r="BN28" s="76"/>
      <c r="BO28" s="76"/>
    </row>
    <row r="29" spans="3:67" s="1" customFormat="1" ht="13.5" customHeight="1">
      <c r="C29" s="9">
        <v>4</v>
      </c>
      <c r="D29" s="10"/>
      <c r="E29" s="14">
        <f>E28+"０：5０"</f>
        <v>0.6388888888888886</v>
      </c>
      <c r="F29" s="15"/>
      <c r="G29" s="15"/>
      <c r="H29" s="15"/>
      <c r="I29" s="15"/>
      <c r="J29" s="26" t="str">
        <f>J27</f>
        <v>瀬尻</v>
      </c>
      <c r="K29" s="26"/>
      <c r="L29" s="26"/>
      <c r="M29" s="26"/>
      <c r="N29" s="26"/>
      <c r="O29" s="26"/>
      <c r="P29" s="26"/>
      <c r="Q29" s="38"/>
      <c r="R29" s="32"/>
      <c r="S29" s="33"/>
      <c r="T29" s="407" t="s">
        <v>138</v>
      </c>
      <c r="U29" s="33"/>
      <c r="V29" s="32"/>
      <c r="W29" s="29" t="str">
        <f>W26</f>
        <v>関さくら</v>
      </c>
      <c r="X29" s="29"/>
      <c r="Y29" s="29"/>
      <c r="Z29" s="29"/>
      <c r="AA29" s="29"/>
      <c r="AB29" s="29"/>
      <c r="AC29" s="29"/>
      <c r="AD29" s="57" t="str">
        <f>J28</f>
        <v>今渡</v>
      </c>
      <c r="AE29" s="58"/>
      <c r="AF29" s="58"/>
      <c r="AG29" s="58"/>
      <c r="AH29" s="58"/>
      <c r="AI29" s="71"/>
      <c r="AL29" s="1" t="str">
        <f>W27</f>
        <v>旭ヶ丘</v>
      </c>
      <c r="AM29" s="69">
        <v>0</v>
      </c>
      <c r="AN29" s="69">
        <v>0</v>
      </c>
      <c r="AO29" s="69">
        <v>0</v>
      </c>
      <c r="AP29" s="69">
        <f>U27+U28+U30</f>
        <v>0</v>
      </c>
      <c r="AQ29" s="69">
        <f>S27+S28+S30</f>
        <v>0</v>
      </c>
      <c r="AR29" s="69">
        <f>AP29-AQ29</f>
        <v>0</v>
      </c>
      <c r="AS29" s="69">
        <f>AM29*3+AO29*1</f>
        <v>0</v>
      </c>
      <c r="AT29" s="75">
        <v>4</v>
      </c>
      <c r="BI29" s="76"/>
      <c r="BJ29" s="76"/>
      <c r="BK29" s="76"/>
      <c r="BL29" s="76"/>
      <c r="BM29" s="76"/>
      <c r="BN29" s="76"/>
      <c r="BO29" s="76"/>
    </row>
    <row r="30" spans="3:67" s="1" customFormat="1" ht="13.5" customHeight="1">
      <c r="C30" s="9">
        <v>5</v>
      </c>
      <c r="D30" s="10"/>
      <c r="E30" s="13">
        <f>E29+"１：1０"</f>
        <v>0.6874999999999998</v>
      </c>
      <c r="F30" s="10"/>
      <c r="G30" s="10"/>
      <c r="H30" s="10"/>
      <c r="I30" s="10"/>
      <c r="J30" s="25" t="str">
        <f>W29</f>
        <v>関さくら</v>
      </c>
      <c r="K30" s="25"/>
      <c r="L30" s="25"/>
      <c r="M30" s="25"/>
      <c r="N30" s="25"/>
      <c r="O30" s="25"/>
      <c r="P30" s="25"/>
      <c r="Q30" s="37"/>
      <c r="R30" s="35"/>
      <c r="S30" s="36"/>
      <c r="T30" s="408" t="s">
        <v>138</v>
      </c>
      <c r="U30" s="36"/>
      <c r="V30" s="35"/>
      <c r="W30" s="34" t="str">
        <f>W28</f>
        <v>旭ヶ丘</v>
      </c>
      <c r="X30" s="34"/>
      <c r="Y30" s="34"/>
      <c r="Z30" s="34"/>
      <c r="AA30" s="34"/>
      <c r="AB30" s="34"/>
      <c r="AC30" s="34"/>
      <c r="AD30" s="55" t="str">
        <f>J31</f>
        <v>瀬尻</v>
      </c>
      <c r="AE30" s="56"/>
      <c r="AF30" s="56"/>
      <c r="AG30" s="56"/>
      <c r="AH30" s="56"/>
      <c r="AI30" s="70"/>
      <c r="BI30" s="76"/>
      <c r="BJ30" s="76"/>
      <c r="BK30" s="76"/>
      <c r="BL30" s="76"/>
      <c r="BM30" s="76"/>
      <c r="BN30" s="76"/>
      <c r="BO30" s="76"/>
    </row>
    <row r="31" spans="3:67" s="1" customFormat="1" ht="13.5" customHeight="1">
      <c r="C31" s="16">
        <v>6</v>
      </c>
      <c r="D31" s="17"/>
      <c r="E31" s="18">
        <f>E30+"０：5０"</f>
        <v>0.722222222222222</v>
      </c>
      <c r="F31" s="19"/>
      <c r="G31" s="19"/>
      <c r="H31" s="19"/>
      <c r="I31" s="19"/>
      <c r="J31" s="27" t="str">
        <f>J29</f>
        <v>瀬尻</v>
      </c>
      <c r="K31" s="27"/>
      <c r="L31" s="27"/>
      <c r="M31" s="27"/>
      <c r="N31" s="27"/>
      <c r="O31" s="27"/>
      <c r="P31" s="27"/>
      <c r="Q31" s="39"/>
      <c r="R31" s="40"/>
      <c r="S31" s="41"/>
      <c r="T31" s="409" t="s">
        <v>138</v>
      </c>
      <c r="U31" s="41"/>
      <c r="V31" s="40"/>
      <c r="W31" s="42" t="str">
        <f>J28</f>
        <v>今渡</v>
      </c>
      <c r="X31" s="42"/>
      <c r="Y31" s="42"/>
      <c r="Z31" s="42"/>
      <c r="AA31" s="42"/>
      <c r="AB31" s="42"/>
      <c r="AC31" s="42"/>
      <c r="AD31" s="59" t="str">
        <f>W30</f>
        <v>旭ヶ丘</v>
      </c>
      <c r="AE31" s="60"/>
      <c r="AF31" s="60"/>
      <c r="AG31" s="60"/>
      <c r="AH31" s="60"/>
      <c r="AI31" s="72"/>
      <c r="BI31" s="76"/>
      <c r="BJ31" s="76"/>
      <c r="BK31" s="76"/>
      <c r="BL31" s="76"/>
      <c r="BM31" s="76"/>
      <c r="BN31" s="76"/>
      <c r="BO31" s="76"/>
    </row>
    <row r="32" spans="2:45" s="1" customFormat="1" ht="13.5">
      <c r="B32" s="20"/>
      <c r="C32" s="20"/>
      <c r="D32" s="21"/>
      <c r="E32" s="20"/>
      <c r="F32" s="20"/>
      <c r="G32" s="20"/>
      <c r="H32" s="20"/>
      <c r="I32" s="29"/>
      <c r="J32" s="29"/>
      <c r="K32" s="29"/>
      <c r="L32" s="29"/>
      <c r="M32" s="29"/>
      <c r="N32" s="29"/>
      <c r="O32" s="29"/>
      <c r="P32" s="29"/>
      <c r="Q32" s="43"/>
      <c r="R32" s="44"/>
      <c r="S32" s="43"/>
      <c r="T32" s="44"/>
      <c r="U32" s="43"/>
      <c r="V32" s="29"/>
      <c r="W32" s="29"/>
      <c r="X32" s="29"/>
      <c r="Y32" s="29"/>
      <c r="Z32" s="29"/>
      <c r="AA32" s="29"/>
      <c r="AB32" s="29"/>
      <c r="AC32" s="58"/>
      <c r="AD32" s="58"/>
      <c r="AE32" s="58"/>
      <c r="AF32" s="58"/>
      <c r="AG32" s="58"/>
      <c r="AH32" s="58"/>
      <c r="AI32" s="58"/>
      <c r="AL32" s="69"/>
      <c r="AM32" s="69"/>
      <c r="AN32" s="69"/>
      <c r="AO32" s="69"/>
      <c r="AP32" s="69"/>
      <c r="AQ32" s="69"/>
      <c r="AR32" s="69"/>
      <c r="AS32" s="75"/>
    </row>
    <row r="33" spans="3:15" ht="13.5">
      <c r="C33" t="s">
        <v>272</v>
      </c>
      <c r="K33" s="28"/>
      <c r="L33" s="28"/>
      <c r="M33" s="28"/>
      <c r="N33" s="28"/>
      <c r="O33" s="28"/>
    </row>
    <row r="34" spans="7:46" ht="13.5">
      <c r="G34" s="5">
        <f>'リーグ３次'!AB6</f>
        <v>45445</v>
      </c>
      <c r="H34" s="6"/>
      <c r="I34" s="6"/>
      <c r="J34" s="6"/>
      <c r="K34" s="6"/>
      <c r="L34" s="6"/>
      <c r="R34" s="30">
        <f>'リーグ３次'!AB5</f>
        <v>5</v>
      </c>
      <c r="S34" s="30"/>
      <c r="T34" s="30"/>
      <c r="U34" s="30"/>
      <c r="V34" s="30"/>
      <c r="W34" t="s">
        <v>59</v>
      </c>
      <c r="AD34" s="49">
        <f>'リーグ３次'!AB7</f>
        <v>0.5625</v>
      </c>
      <c r="AE34" s="50"/>
      <c r="AF34" s="50"/>
      <c r="AG34" s="50"/>
      <c r="AH34" s="50"/>
      <c r="AL34" s="1"/>
      <c r="AM34" s="65" t="s">
        <v>126</v>
      </c>
      <c r="AN34" s="66" t="s">
        <v>127</v>
      </c>
      <c r="AO34" s="66" t="s">
        <v>128</v>
      </c>
      <c r="AP34" s="66" t="s">
        <v>129</v>
      </c>
      <c r="AQ34" s="66" t="s">
        <v>130</v>
      </c>
      <c r="AR34" s="66" t="s">
        <v>131</v>
      </c>
      <c r="AS34" s="66" t="s">
        <v>132</v>
      </c>
      <c r="AT34" s="66" t="s">
        <v>133</v>
      </c>
    </row>
    <row r="35" spans="3:35" s="1" customFormat="1" ht="13.5">
      <c r="C35" s="7" t="s">
        <v>134</v>
      </c>
      <c r="D35" s="8"/>
      <c r="E35" s="8" t="s">
        <v>135</v>
      </c>
      <c r="F35" s="8"/>
      <c r="G35" s="8"/>
      <c r="H35" s="8"/>
      <c r="I35" s="8"/>
      <c r="J35" s="8" t="s">
        <v>136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61" t="s">
        <v>137</v>
      </c>
      <c r="AE35" s="62"/>
      <c r="AF35" s="62"/>
      <c r="AG35" s="62"/>
      <c r="AH35" s="62"/>
      <c r="AI35" s="73"/>
    </row>
    <row r="36" spans="3:46" s="1" customFormat="1" ht="13.5">
      <c r="C36" s="9">
        <v>1</v>
      </c>
      <c r="D36" s="10"/>
      <c r="E36" s="11">
        <f>AD34</f>
        <v>0.5625</v>
      </c>
      <c r="F36" s="12"/>
      <c r="G36" s="12"/>
      <c r="H36" s="12"/>
      <c r="I36" s="12"/>
      <c r="J36" s="24" t="str">
        <f>'リーグ３次'!AB9</f>
        <v>桜ヶ丘ＦＣ</v>
      </c>
      <c r="K36" s="24"/>
      <c r="L36" s="24"/>
      <c r="M36" s="24"/>
      <c r="N36" s="24"/>
      <c r="O36" s="24"/>
      <c r="P36" s="24"/>
      <c r="Q36" s="31"/>
      <c r="R36" s="32"/>
      <c r="S36" s="45"/>
      <c r="T36" s="407" t="s">
        <v>138</v>
      </c>
      <c r="U36" s="45"/>
      <c r="V36" s="32"/>
      <c r="W36" s="29" t="str">
        <f>'リーグ３次'!AD9</f>
        <v>太田</v>
      </c>
      <c r="X36" s="29"/>
      <c r="Y36" s="29"/>
      <c r="Z36" s="29"/>
      <c r="AA36" s="29"/>
      <c r="AB36" s="29"/>
      <c r="AC36" s="29"/>
      <c r="AD36" s="55" t="str">
        <f>'リーグ３次'!AC9</f>
        <v>武芸川</v>
      </c>
      <c r="AE36" s="56"/>
      <c r="AF36" s="56"/>
      <c r="AG36" s="56"/>
      <c r="AH36" s="56"/>
      <c r="AI36" s="70"/>
      <c r="AL36" s="1" t="str">
        <f>AD37</f>
        <v>桜ヶ丘ＦＣ</v>
      </c>
      <c r="AM36" s="69">
        <v>0</v>
      </c>
      <c r="AN36" s="69">
        <v>0</v>
      </c>
      <c r="AO36" s="69">
        <v>0</v>
      </c>
      <c r="AP36" s="69">
        <f>S36+S38</f>
        <v>0</v>
      </c>
      <c r="AQ36" s="69">
        <f>U36+U38</f>
        <v>0</v>
      </c>
      <c r="AR36" s="69">
        <f>AP36-AQ36</f>
        <v>0</v>
      </c>
      <c r="AS36" s="69">
        <f>AM36*3+AO36*1</f>
        <v>0</v>
      </c>
      <c r="AT36" s="75">
        <v>1</v>
      </c>
    </row>
    <row r="37" spans="3:46" s="1" customFormat="1" ht="13.5">
      <c r="C37" s="9">
        <v>2</v>
      </c>
      <c r="D37" s="10"/>
      <c r="E37" s="13">
        <f>E36+"０：7０"</f>
        <v>0.6111111111111112</v>
      </c>
      <c r="F37" s="10"/>
      <c r="G37" s="10"/>
      <c r="H37" s="10"/>
      <c r="I37" s="10"/>
      <c r="J37" s="25" t="str">
        <f>AD36</f>
        <v>武芸川</v>
      </c>
      <c r="K37" s="25"/>
      <c r="L37" s="25"/>
      <c r="M37" s="25"/>
      <c r="N37" s="25"/>
      <c r="O37" s="25"/>
      <c r="P37" s="25"/>
      <c r="Q37" s="37"/>
      <c r="R37" s="35"/>
      <c r="S37" s="46"/>
      <c r="T37" s="408" t="s">
        <v>138</v>
      </c>
      <c r="U37" s="46"/>
      <c r="V37" s="35"/>
      <c r="W37" s="34" t="str">
        <f>W36</f>
        <v>太田</v>
      </c>
      <c r="X37" s="34"/>
      <c r="Y37" s="34"/>
      <c r="Z37" s="34"/>
      <c r="AA37" s="34"/>
      <c r="AB37" s="34"/>
      <c r="AC37" s="34"/>
      <c r="AD37" s="55" t="str">
        <f>J36</f>
        <v>桜ヶ丘ＦＣ</v>
      </c>
      <c r="AE37" s="56"/>
      <c r="AF37" s="56"/>
      <c r="AG37" s="56"/>
      <c r="AH37" s="56"/>
      <c r="AI37" s="70"/>
      <c r="AL37" s="1" t="str">
        <f>AD36</f>
        <v>武芸川</v>
      </c>
      <c r="AM37" s="69">
        <v>0</v>
      </c>
      <c r="AN37" s="69">
        <v>0</v>
      </c>
      <c r="AO37" s="69">
        <v>0</v>
      </c>
      <c r="AP37" s="69">
        <f>S37+U38</f>
        <v>0</v>
      </c>
      <c r="AQ37" s="69">
        <f>S38+U37</f>
        <v>0</v>
      </c>
      <c r="AR37" s="69">
        <f>AP37-AQ37</f>
        <v>0</v>
      </c>
      <c r="AS37" s="69">
        <f>AM37*3+AO37*1</f>
        <v>0</v>
      </c>
      <c r="AT37" s="75">
        <v>2</v>
      </c>
    </row>
    <row r="38" spans="3:46" s="1" customFormat="1" ht="13.5">
      <c r="C38" s="16">
        <v>3</v>
      </c>
      <c r="D38" s="17"/>
      <c r="E38" s="22">
        <f>E37+"０：7０"</f>
        <v>0.6597222222222223</v>
      </c>
      <c r="F38" s="17"/>
      <c r="G38" s="17"/>
      <c r="H38" s="17"/>
      <c r="I38" s="17"/>
      <c r="J38" s="27" t="str">
        <f>J36</f>
        <v>桜ヶ丘ＦＣ</v>
      </c>
      <c r="K38" s="27"/>
      <c r="L38" s="27"/>
      <c r="M38" s="27"/>
      <c r="N38" s="27"/>
      <c r="O38" s="27"/>
      <c r="P38" s="27"/>
      <c r="Q38" s="39"/>
      <c r="R38" s="40"/>
      <c r="S38" s="47"/>
      <c r="T38" s="409" t="s">
        <v>138</v>
      </c>
      <c r="U38" s="47"/>
      <c r="V38" s="40"/>
      <c r="W38" s="42" t="str">
        <f>AD36</f>
        <v>武芸川</v>
      </c>
      <c r="X38" s="42"/>
      <c r="Y38" s="42"/>
      <c r="Z38" s="42"/>
      <c r="AA38" s="42"/>
      <c r="AB38" s="42"/>
      <c r="AC38" s="42"/>
      <c r="AD38" s="63" t="str">
        <f>W36</f>
        <v>太田</v>
      </c>
      <c r="AE38" s="64"/>
      <c r="AF38" s="64"/>
      <c r="AG38" s="64"/>
      <c r="AH38" s="64"/>
      <c r="AI38" s="74"/>
      <c r="AL38" s="1" t="str">
        <f>AD38</f>
        <v>太田</v>
      </c>
      <c r="AM38" s="69">
        <v>0</v>
      </c>
      <c r="AN38" s="69">
        <v>0</v>
      </c>
      <c r="AO38" s="69">
        <v>0</v>
      </c>
      <c r="AP38" s="69">
        <f>U36+U37</f>
        <v>0</v>
      </c>
      <c r="AQ38" s="69">
        <f>S36+S37</f>
        <v>0</v>
      </c>
      <c r="AR38" s="69">
        <f>AP38-AQ38</f>
        <v>0</v>
      </c>
      <c r="AS38" s="69">
        <f>AM38*3+AO38*1</f>
        <v>0</v>
      </c>
      <c r="AT38" s="75">
        <v>3</v>
      </c>
    </row>
    <row r="39" spans="2:45" s="1" customFormat="1" ht="13.5">
      <c r="B39" s="20"/>
      <c r="C39" s="20"/>
      <c r="D39" s="21"/>
      <c r="E39" s="20"/>
      <c r="F39" s="20"/>
      <c r="G39" s="20"/>
      <c r="H39" s="20"/>
      <c r="I39" s="29"/>
      <c r="J39" s="29"/>
      <c r="K39" s="29"/>
      <c r="L39" s="29"/>
      <c r="M39" s="29"/>
      <c r="N39" s="29"/>
      <c r="O39" s="29"/>
      <c r="P39" s="29"/>
      <c r="Q39" s="43"/>
      <c r="R39" s="44"/>
      <c r="S39" s="43"/>
      <c r="T39" s="44"/>
      <c r="U39" s="43"/>
      <c r="V39" s="29"/>
      <c r="W39" s="29"/>
      <c r="X39" s="29"/>
      <c r="Y39" s="29"/>
      <c r="Z39" s="29"/>
      <c r="AA39" s="29"/>
      <c r="AB39" s="29"/>
      <c r="AC39" s="58"/>
      <c r="AD39" s="58"/>
      <c r="AE39" s="58"/>
      <c r="AF39" s="58"/>
      <c r="AG39" s="58"/>
      <c r="AH39" s="58"/>
      <c r="AI39" s="58"/>
      <c r="AL39" s="69"/>
      <c r="AM39" s="69"/>
      <c r="AN39" s="69"/>
      <c r="AO39" s="69"/>
      <c r="AP39" s="69"/>
      <c r="AQ39" s="69"/>
      <c r="AR39" s="69"/>
      <c r="AS39" s="75"/>
    </row>
    <row r="40" spans="2:45" s="1" customFormat="1" ht="13.5">
      <c r="B40" s="20"/>
      <c r="C40" s="20"/>
      <c r="D40" s="21"/>
      <c r="E40" s="20"/>
      <c r="F40" s="20"/>
      <c r="G40" s="20"/>
      <c r="H40" s="20"/>
      <c r="I40" s="29"/>
      <c r="J40" s="29"/>
      <c r="K40" s="29"/>
      <c r="L40" s="29"/>
      <c r="M40" s="29"/>
      <c r="N40" s="29"/>
      <c r="O40" s="29"/>
      <c r="P40" s="29"/>
      <c r="Q40" s="43"/>
      <c r="R40" s="44"/>
      <c r="S40" s="43"/>
      <c r="T40" s="44"/>
      <c r="U40" s="43"/>
      <c r="V40" s="29"/>
      <c r="W40" s="29"/>
      <c r="X40" s="29"/>
      <c r="Y40" s="29"/>
      <c r="Z40" s="29"/>
      <c r="AA40" s="29"/>
      <c r="AB40" s="29"/>
      <c r="AC40" s="58"/>
      <c r="AD40" s="58"/>
      <c r="AE40" s="58"/>
      <c r="AF40" s="58"/>
      <c r="AG40" s="58"/>
      <c r="AH40" s="58"/>
      <c r="AI40" s="58"/>
      <c r="AL40" s="69"/>
      <c r="AM40" s="69"/>
      <c r="AN40" s="69"/>
      <c r="AO40" s="69"/>
      <c r="AP40" s="69"/>
      <c r="AQ40" s="69"/>
      <c r="AR40" s="69"/>
      <c r="AS40" s="75"/>
    </row>
    <row r="41" spans="2:45" s="1" customFormat="1" ht="13.5">
      <c r="B41" s="20"/>
      <c r="C41" s="20"/>
      <c r="D41" s="21"/>
      <c r="E41" s="20"/>
      <c r="F41" s="20"/>
      <c r="G41" s="20"/>
      <c r="H41" s="20"/>
      <c r="I41" s="29"/>
      <c r="J41" s="29"/>
      <c r="K41" s="29"/>
      <c r="L41" s="29"/>
      <c r="M41" s="29"/>
      <c r="N41" s="29"/>
      <c r="O41" s="29"/>
      <c r="P41" s="29"/>
      <c r="Q41" s="43"/>
      <c r="R41" s="44"/>
      <c r="S41" s="43"/>
      <c r="T41" s="44"/>
      <c r="U41" s="43"/>
      <c r="V41" s="29"/>
      <c r="W41" s="29"/>
      <c r="X41" s="29"/>
      <c r="Y41" s="29"/>
      <c r="Z41" s="29"/>
      <c r="AA41" s="29"/>
      <c r="AB41" s="29"/>
      <c r="AC41" s="58"/>
      <c r="AD41" s="58"/>
      <c r="AE41" s="58"/>
      <c r="AF41" s="58"/>
      <c r="AG41" s="58"/>
      <c r="AH41" s="58"/>
      <c r="AI41" s="58"/>
      <c r="AL41" s="69"/>
      <c r="AM41" s="69"/>
      <c r="AN41" s="69"/>
      <c r="AO41" s="69"/>
      <c r="AP41" s="69"/>
      <c r="AQ41" s="69"/>
      <c r="AR41" s="69"/>
      <c r="AS41" s="75"/>
    </row>
    <row r="42" spans="2:45" s="1" customFormat="1" ht="13.5">
      <c r="B42" s="20"/>
      <c r="C42" s="20"/>
      <c r="D42" s="21"/>
      <c r="E42" s="20"/>
      <c r="F42" s="20"/>
      <c r="G42" s="20"/>
      <c r="H42" s="20"/>
      <c r="I42" s="29"/>
      <c r="J42" s="29"/>
      <c r="K42" s="29"/>
      <c r="L42" s="29"/>
      <c r="M42" s="29"/>
      <c r="N42" s="29"/>
      <c r="O42" s="29"/>
      <c r="P42" s="29"/>
      <c r="Q42" s="43"/>
      <c r="R42" s="44"/>
      <c r="S42" s="43"/>
      <c r="T42" s="44"/>
      <c r="U42" s="43"/>
      <c r="V42" s="29"/>
      <c r="W42" s="29"/>
      <c r="X42" s="29"/>
      <c r="Y42" s="29"/>
      <c r="Z42" s="29"/>
      <c r="AA42" s="29"/>
      <c r="AB42" s="29"/>
      <c r="AC42" s="58"/>
      <c r="AD42" s="58"/>
      <c r="AE42" s="58"/>
      <c r="AF42" s="58"/>
      <c r="AG42" s="58"/>
      <c r="AH42" s="58"/>
      <c r="AI42" s="58"/>
      <c r="AL42" s="69"/>
      <c r="AM42" s="69"/>
      <c r="AN42" s="69"/>
      <c r="AO42" s="69"/>
      <c r="AP42" s="69"/>
      <c r="AQ42" s="69"/>
      <c r="AR42" s="69"/>
      <c r="AS42" s="75"/>
    </row>
    <row r="43" spans="2:45" s="1" customFormat="1" ht="13.5">
      <c r="B43" s="20"/>
      <c r="C43" s="20"/>
      <c r="D43" s="21"/>
      <c r="E43" s="20"/>
      <c r="F43" s="20"/>
      <c r="G43" s="20"/>
      <c r="H43" s="20"/>
      <c r="I43" s="29"/>
      <c r="J43" s="29"/>
      <c r="K43" s="29"/>
      <c r="L43" s="29"/>
      <c r="M43" s="29"/>
      <c r="N43" s="29"/>
      <c r="O43" s="29"/>
      <c r="P43" s="29"/>
      <c r="Q43" s="43"/>
      <c r="R43" s="44"/>
      <c r="S43" s="43"/>
      <c r="T43" s="44"/>
      <c r="U43" s="43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0"/>
      <c r="C44" s="20"/>
      <c r="D44" s="21"/>
      <c r="E44" s="20"/>
      <c r="F44" s="20"/>
      <c r="G44" s="20"/>
      <c r="H44" s="20"/>
      <c r="I44" s="29"/>
      <c r="J44" s="29"/>
      <c r="K44" s="29"/>
      <c r="L44" s="29"/>
      <c r="M44" s="29"/>
      <c r="N44" s="29"/>
      <c r="O44" s="29"/>
      <c r="P44" s="29"/>
      <c r="Q44" s="43"/>
      <c r="R44" s="44"/>
      <c r="S44" s="43"/>
      <c r="T44" s="44"/>
      <c r="U44" s="43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0"/>
      <c r="C45" s="20"/>
      <c r="D45" s="21"/>
      <c r="E45" s="20"/>
      <c r="F45" s="20"/>
      <c r="G45" s="20"/>
      <c r="H45" s="20"/>
      <c r="I45" s="29"/>
      <c r="J45" s="29"/>
      <c r="K45" s="29"/>
      <c r="L45" s="29"/>
      <c r="M45" s="29"/>
      <c r="N45" s="29"/>
      <c r="O45" s="29"/>
      <c r="P45" s="29"/>
      <c r="Q45" s="43"/>
      <c r="R45" s="44"/>
      <c r="S45" s="43"/>
      <c r="T45" s="44"/>
      <c r="U45" s="43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0"/>
      <c r="C46" s="20"/>
      <c r="D46" s="21"/>
      <c r="E46" s="20"/>
      <c r="F46" s="20"/>
      <c r="G46" s="20"/>
      <c r="H46" s="20"/>
      <c r="I46" s="29"/>
      <c r="J46" s="29"/>
      <c r="K46" s="29"/>
      <c r="L46" s="29"/>
      <c r="M46" s="29"/>
      <c r="N46" s="29"/>
      <c r="O46" s="29"/>
      <c r="P46" s="29"/>
      <c r="Q46" s="43"/>
      <c r="R46" s="44"/>
      <c r="S46" s="43"/>
      <c r="T46" s="44"/>
      <c r="U46" s="43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0"/>
      <c r="C47" s="20"/>
      <c r="D47" s="21"/>
      <c r="E47" s="20"/>
      <c r="F47" s="20"/>
      <c r="G47" s="20"/>
      <c r="H47" s="20"/>
      <c r="I47" s="29"/>
      <c r="J47" s="29"/>
      <c r="K47" s="29"/>
      <c r="L47" s="29"/>
      <c r="M47" s="29"/>
      <c r="N47" s="29"/>
      <c r="O47" s="29"/>
      <c r="P47" s="29"/>
      <c r="Q47" s="43"/>
      <c r="R47" s="44"/>
      <c r="S47" s="43"/>
      <c r="T47" s="44"/>
      <c r="U47" s="43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0"/>
      <c r="C48" s="20"/>
      <c r="D48" s="21"/>
      <c r="E48" s="20"/>
      <c r="F48" s="20"/>
      <c r="G48" s="20"/>
      <c r="H48" s="20"/>
      <c r="I48" s="29"/>
      <c r="J48" s="29"/>
      <c r="K48" s="29"/>
      <c r="L48" s="29"/>
      <c r="M48" s="29"/>
      <c r="N48" s="29"/>
      <c r="O48" s="29"/>
      <c r="P48" s="29"/>
      <c r="Q48" s="43"/>
      <c r="R48" s="44"/>
      <c r="S48" s="43"/>
      <c r="T48" s="44"/>
      <c r="U48" s="43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0"/>
      <c r="C49" s="20"/>
      <c r="D49" s="21"/>
      <c r="E49" s="20"/>
      <c r="F49" s="20"/>
      <c r="G49" s="20"/>
      <c r="H49" s="20"/>
      <c r="I49" s="29"/>
      <c r="J49" s="29"/>
      <c r="K49" s="29"/>
      <c r="L49" s="29"/>
      <c r="M49" s="29"/>
      <c r="N49" s="29"/>
      <c r="O49" s="29"/>
      <c r="P49" s="29"/>
      <c r="Q49" s="43"/>
      <c r="R49" s="44"/>
      <c r="S49" s="43"/>
      <c r="T49" s="44"/>
      <c r="U49" s="43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3:46" ht="13.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3:46" ht="13.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3:46" s="1" customFormat="1" ht="13.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3:46" s="1" customFormat="1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s="1" customFormat="1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2:46" s="1" customFormat="1" ht="13.5"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2:46" s="1" customFormat="1" ht="13.5">
      <c r="B57" s="2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2:46" s="1" customFormat="1" ht="13.5"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6" s="1" customFormat="1" ht="13.5"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2:46" s="1" customFormat="1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2:46" s="1" customFormat="1" ht="13.5"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2:46" s="1" customFormat="1" ht="13.5">
      <c r="B62" s="2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2:46" s="1" customFormat="1" ht="13.5">
      <c r="B63" s="2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2:46" s="1" customFormat="1" ht="13.5">
      <c r="B64" s="2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 ht="13.5">
      <c r="A65" s="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3:46" ht="13.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3:46" ht="13.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3:46" s="1" customFormat="1" ht="13.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3:46" s="1" customFormat="1" ht="13.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3:46" s="1" customFormat="1" ht="13.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3:46" s="1" customFormat="1" ht="13.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2:45" s="1" customFormat="1" ht="13.5">
      <c r="B72" s="20"/>
      <c r="C72" s="20"/>
      <c r="D72" s="21"/>
      <c r="E72" s="20"/>
      <c r="F72" s="20"/>
      <c r="G72" s="20"/>
      <c r="H72" s="20"/>
      <c r="I72" s="29"/>
      <c r="J72" s="29"/>
      <c r="K72" s="29"/>
      <c r="L72" s="29"/>
      <c r="M72" s="29"/>
      <c r="N72" s="29"/>
      <c r="O72" s="29"/>
      <c r="P72" s="29"/>
      <c r="Q72" s="43"/>
      <c r="R72" s="44"/>
      <c r="S72" s="43"/>
      <c r="T72" s="44"/>
      <c r="U72" s="43"/>
      <c r="V72" s="29"/>
      <c r="W72" s="29"/>
      <c r="X72" s="29"/>
      <c r="Y72" s="29"/>
      <c r="Z72" s="29"/>
      <c r="AA72" s="29"/>
      <c r="AB72" s="29"/>
      <c r="AC72" s="58"/>
      <c r="AD72" s="58"/>
      <c r="AE72" s="58"/>
      <c r="AF72" s="58"/>
      <c r="AG72" s="58"/>
      <c r="AH72" s="58"/>
      <c r="AI72" s="58"/>
      <c r="AL72" s="69"/>
      <c r="AM72" s="69"/>
      <c r="AN72" s="69"/>
      <c r="AO72" s="69"/>
      <c r="AP72" s="69"/>
      <c r="AQ72" s="69"/>
      <c r="AR72" s="69"/>
      <c r="AS72" s="75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spans="3:68" ht="13.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</row>
    <row r="93" spans="3:68" ht="13.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</row>
    <row r="94" spans="1:68" s="1" customFormat="1" ht="13.5">
      <c r="A9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</row>
    <row r="95" spans="1:68" s="1" customFormat="1" ht="12.75" customHeight="1">
      <c r="A9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</row>
    <row r="96" spans="3:68" s="1" customFormat="1" ht="12.75" customHeight="1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</row>
    <row r="97" spans="1:68" s="1" customFormat="1" ht="12.75" customHeight="1">
      <c r="A97" s="2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1:68" ht="13.5">
      <c r="A98" s="2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>
      <c r="A99" s="2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</row>
    <row r="100" spans="1:68" ht="13.5">
      <c r="A100" s="77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</row>
    <row r="101" spans="1:68" s="1" customFormat="1" ht="13.5">
      <c r="A101" s="77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</row>
    <row r="102" spans="1:68" s="1" customFormat="1" ht="12.75" customHeight="1">
      <c r="A102" s="77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</row>
    <row r="103" spans="1:68" s="1" customFormat="1" ht="13.5">
      <c r="A103" s="77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</row>
    <row r="104" spans="1:68" s="1" customFormat="1" ht="12.75" customHeight="1">
      <c r="A104" s="20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</row>
    <row r="105" spans="1:68" ht="13.5">
      <c r="A105" s="20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</row>
    <row r="106" spans="1:68" ht="13.5">
      <c r="A106" s="20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</row>
    <row r="107" spans="1:68" ht="13.5">
      <c r="A107" s="20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</row>
    <row r="108" spans="1:68" s="1" customFormat="1" ht="13.5">
      <c r="A108" s="20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</row>
    <row r="109" spans="1:68" s="1" customFormat="1" ht="13.5">
      <c r="A109" s="20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</row>
    <row r="110" spans="1:68" s="1" customFormat="1" ht="13.5">
      <c r="A110" s="2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</row>
    <row r="111" spans="1:68" s="1" customFormat="1" ht="13.5">
      <c r="A111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</row>
  </sheetData>
  <sheetProtection/>
  <mergeCells count="137">
    <mergeCell ref="B1:S1"/>
    <mergeCell ref="T1:AC1"/>
    <mergeCell ref="AD1:AG1"/>
    <mergeCell ref="C2:AF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="140" zoomScaleNormal="140" workbookViewId="0" topLeftCell="D1">
      <selection activeCell="E3" sqref="E3:H3"/>
    </sheetView>
  </sheetViews>
  <sheetFormatPr defaultColWidth="2.50390625" defaultRowHeight="13.5"/>
  <cols>
    <col min="1" max="8" width="2.50390625" style="78" customWidth="1"/>
    <col min="9" max="48" width="4.25390625" style="78" customWidth="1"/>
    <col min="49" max="49" width="2.50390625" style="78" customWidth="1"/>
    <col min="50" max="16384" width="2.50390625" style="78" customWidth="1"/>
  </cols>
  <sheetData>
    <row r="1" spans="1:34" ht="30.75" customHeight="1">
      <c r="A1" s="157"/>
      <c r="B1" s="157"/>
      <c r="C1" s="157"/>
      <c r="D1" s="157"/>
      <c r="E1" s="157"/>
      <c r="F1" s="157"/>
      <c r="G1" s="116" t="s">
        <v>70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42"/>
      <c r="AG1" s="142"/>
      <c r="AH1" s="142"/>
    </row>
    <row r="2" spans="1:39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42"/>
      <c r="AF2" s="390">
        <v>45368</v>
      </c>
      <c r="AG2" s="390"/>
      <c r="AH2" s="390"/>
      <c r="AI2" s="390"/>
      <c r="AK2" s="78" t="s">
        <v>71</v>
      </c>
      <c r="AL2" s="143"/>
      <c r="AM2" s="143"/>
    </row>
    <row r="3" spans="2:41" ht="14.25">
      <c r="B3" s="80"/>
      <c r="C3" s="80"/>
      <c r="D3" s="80"/>
      <c r="E3" s="81" t="s">
        <v>72</v>
      </c>
      <c r="F3" s="81"/>
      <c r="G3" s="81"/>
      <c r="H3" s="81"/>
      <c r="M3" s="78" t="s">
        <v>73</v>
      </c>
      <c r="AK3" s="94"/>
      <c r="AL3" s="144"/>
      <c r="AM3" s="144"/>
      <c r="AO3" s="143"/>
    </row>
    <row r="4" spans="2:38" ht="14.25">
      <c r="B4" s="80"/>
      <c r="C4" s="80"/>
      <c r="D4" s="80"/>
      <c r="E4" s="81"/>
      <c r="F4" s="81"/>
      <c r="G4" s="81"/>
      <c r="H4" s="81"/>
      <c r="I4" s="82" t="s">
        <v>74</v>
      </c>
      <c r="J4" s="97"/>
      <c r="K4" s="97"/>
      <c r="L4" s="98"/>
      <c r="M4" s="82" t="s">
        <v>75</v>
      </c>
      <c r="N4" s="97"/>
      <c r="O4" s="97"/>
      <c r="P4" s="98"/>
      <c r="Q4" s="82" t="s">
        <v>76</v>
      </c>
      <c r="R4" s="97"/>
      <c r="S4" s="97"/>
      <c r="T4" s="82" t="s">
        <v>77</v>
      </c>
      <c r="U4" s="97"/>
      <c r="V4" s="97"/>
      <c r="W4" s="381" t="s">
        <v>78</v>
      </c>
      <c r="X4" s="382"/>
      <c r="Y4" s="382"/>
      <c r="Z4" s="82" t="s">
        <v>79</v>
      </c>
      <c r="AA4" s="97"/>
      <c r="AB4" s="97"/>
      <c r="AC4" s="82" t="s">
        <v>80</v>
      </c>
      <c r="AD4" s="97"/>
      <c r="AE4" s="97"/>
      <c r="AF4" s="135"/>
      <c r="AG4" s="136"/>
      <c r="AH4"/>
      <c r="AI4"/>
      <c r="AJ4" s="136"/>
      <c r="AK4" s="145"/>
      <c r="AL4" s="78" t="s">
        <v>81</v>
      </c>
    </row>
    <row r="5" spans="3:38" ht="13.5" customHeight="1">
      <c r="C5" s="83" t="s">
        <v>82</v>
      </c>
      <c r="D5" s="83"/>
      <c r="E5" s="83"/>
      <c r="F5" s="83"/>
      <c r="G5" s="83"/>
      <c r="H5" s="83"/>
      <c r="I5" s="101">
        <v>1</v>
      </c>
      <c r="J5" s="117"/>
      <c r="K5" s="118"/>
      <c r="L5" s="119"/>
      <c r="M5" s="101">
        <v>2</v>
      </c>
      <c r="N5" s="117"/>
      <c r="O5" s="118"/>
      <c r="P5" s="119"/>
      <c r="Q5" s="101">
        <v>3</v>
      </c>
      <c r="R5" s="117"/>
      <c r="S5" s="118"/>
      <c r="T5" s="101">
        <v>4</v>
      </c>
      <c r="U5" s="117"/>
      <c r="V5" s="118"/>
      <c r="W5" s="323">
        <v>5</v>
      </c>
      <c r="X5" s="324"/>
      <c r="Y5" s="325"/>
      <c r="Z5" s="101">
        <v>6</v>
      </c>
      <c r="AA5" s="117"/>
      <c r="AB5" s="118"/>
      <c r="AC5" s="84">
        <v>7</v>
      </c>
      <c r="AD5" s="99"/>
      <c r="AE5" s="99"/>
      <c r="AF5" s="135"/>
      <c r="AG5" s="136"/>
      <c r="AH5"/>
      <c r="AI5"/>
      <c r="AJ5" s="136"/>
      <c r="AK5" s="94"/>
      <c r="AL5" s="146" t="s">
        <v>83</v>
      </c>
    </row>
    <row r="6" spans="3:38" ht="13.5" customHeight="1">
      <c r="C6" s="83" t="s">
        <v>84</v>
      </c>
      <c r="D6" s="83"/>
      <c r="E6" s="83"/>
      <c r="F6" s="83"/>
      <c r="G6" s="83"/>
      <c r="H6" s="83"/>
      <c r="I6" s="104">
        <v>45389</v>
      </c>
      <c r="J6" s="371"/>
      <c r="K6" s="121"/>
      <c r="L6" s="123"/>
      <c r="M6" s="104">
        <v>45389</v>
      </c>
      <c r="N6" s="371"/>
      <c r="O6" s="121"/>
      <c r="P6" s="123"/>
      <c r="Q6" s="104">
        <v>45389</v>
      </c>
      <c r="R6" s="371"/>
      <c r="S6" s="121"/>
      <c r="T6" s="104">
        <f>C10</f>
        <v>45389</v>
      </c>
      <c r="U6" s="371"/>
      <c r="V6" s="121"/>
      <c r="W6" s="104">
        <f>C10</f>
        <v>45389</v>
      </c>
      <c r="X6" s="371"/>
      <c r="Y6" s="121"/>
      <c r="Z6" s="104">
        <f>C10</f>
        <v>45389</v>
      </c>
      <c r="AA6" s="371"/>
      <c r="AB6" s="121"/>
      <c r="AC6" s="85">
        <f>C10</f>
        <v>45389</v>
      </c>
      <c r="AD6" s="102"/>
      <c r="AE6" s="102"/>
      <c r="AF6" s="350"/>
      <c r="AG6" s="351"/>
      <c r="AH6"/>
      <c r="AI6"/>
      <c r="AJ6" s="136"/>
      <c r="AK6" s="94"/>
      <c r="AL6" s="78" t="s">
        <v>85</v>
      </c>
    </row>
    <row r="7" spans="3:37" ht="13.5" customHeight="1">
      <c r="C7" s="83" t="s">
        <v>86</v>
      </c>
      <c r="D7" s="83"/>
      <c r="E7" s="83"/>
      <c r="F7" s="83"/>
      <c r="G7" s="83"/>
      <c r="H7" s="83"/>
      <c r="I7" s="107">
        <v>0.3958333333333333</v>
      </c>
      <c r="J7" s="134"/>
      <c r="K7" s="121"/>
      <c r="L7" s="123"/>
      <c r="M7" s="107">
        <v>0.3958333333333333</v>
      </c>
      <c r="N7" s="134"/>
      <c r="O7" s="121"/>
      <c r="P7" s="123"/>
      <c r="Q7" s="107">
        <v>0.4791666666666667</v>
      </c>
      <c r="R7" s="134"/>
      <c r="S7" s="121"/>
      <c r="T7" s="107">
        <v>0.520833333333333</v>
      </c>
      <c r="U7" s="134"/>
      <c r="V7" s="121"/>
      <c r="W7" s="107">
        <v>0.5625</v>
      </c>
      <c r="X7" s="134"/>
      <c r="Y7" s="121"/>
      <c r="Z7" s="107">
        <v>0.604166666666667</v>
      </c>
      <c r="AA7" s="134"/>
      <c r="AB7" s="121"/>
      <c r="AC7" s="107">
        <v>0.645833333333333</v>
      </c>
      <c r="AD7" s="134"/>
      <c r="AE7" s="122"/>
      <c r="AF7" s="135"/>
      <c r="AG7" s="136"/>
      <c r="AH7"/>
      <c r="AI7"/>
      <c r="AJ7" s="136"/>
      <c r="AK7" s="94"/>
    </row>
    <row r="8" spans="9:44" ht="13.5">
      <c r="I8" s="87">
        <v>1</v>
      </c>
      <c r="J8" s="108">
        <v>2</v>
      </c>
      <c r="K8" s="108">
        <v>3</v>
      </c>
      <c r="L8" s="109">
        <v>4</v>
      </c>
      <c r="M8" s="87">
        <v>5</v>
      </c>
      <c r="N8" s="108">
        <v>6</v>
      </c>
      <c r="O8" s="108">
        <v>7</v>
      </c>
      <c r="P8" s="109">
        <v>8</v>
      </c>
      <c r="Q8" s="87">
        <v>9</v>
      </c>
      <c r="R8" s="108">
        <v>10</v>
      </c>
      <c r="S8" s="109">
        <v>11</v>
      </c>
      <c r="T8" s="87">
        <v>12</v>
      </c>
      <c r="U8" s="108">
        <v>13</v>
      </c>
      <c r="V8" s="109">
        <v>14</v>
      </c>
      <c r="W8" s="87">
        <v>15</v>
      </c>
      <c r="X8" s="108">
        <v>16</v>
      </c>
      <c r="Y8" s="109">
        <v>17</v>
      </c>
      <c r="Z8" s="87">
        <v>18</v>
      </c>
      <c r="AA8" s="108">
        <v>19</v>
      </c>
      <c r="AB8" s="109">
        <v>20</v>
      </c>
      <c r="AC8" s="87">
        <v>21</v>
      </c>
      <c r="AD8" s="108">
        <v>22</v>
      </c>
      <c r="AE8" s="109">
        <v>23</v>
      </c>
      <c r="AF8" s="354"/>
      <c r="AG8" s="355"/>
      <c r="AH8"/>
      <c r="AI8"/>
      <c r="AJ8" s="355"/>
      <c r="AK8" s="147" t="s">
        <v>87</v>
      </c>
      <c r="AL8" s="148" t="s">
        <v>88</v>
      </c>
      <c r="AM8" s="149"/>
      <c r="AN8" s="149"/>
      <c r="AO8" s="149"/>
      <c r="AP8" s="149"/>
      <c r="AQ8" s="149"/>
      <c r="AR8" s="149"/>
    </row>
    <row r="9" spans="3:44" ht="13.5" customHeight="1">
      <c r="C9" s="370" t="s">
        <v>89</v>
      </c>
      <c r="I9" s="318" t="str">
        <f>'予選リーグ組合せ'!D2</f>
        <v>コヴィーダ</v>
      </c>
      <c r="J9" s="110" t="str">
        <f>'予選リーグ組合せ'!D3</f>
        <v>八百津</v>
      </c>
      <c r="K9" s="110" t="str">
        <f>'予選リーグ組合せ'!D4</f>
        <v>坂祝</v>
      </c>
      <c r="L9" s="125" t="str">
        <f>'予選リーグ組合せ'!D5</f>
        <v>美濃</v>
      </c>
      <c r="M9" s="372" t="str">
        <f>'予選リーグ組合せ'!D6</f>
        <v>郡上八幡</v>
      </c>
      <c r="N9" s="373" t="str">
        <f>'予選リーグ組合せ'!D7</f>
        <v>瀬尻</v>
      </c>
      <c r="O9" s="373" t="str">
        <f>'予選リーグ組合せ'!D8</f>
        <v>武芸川</v>
      </c>
      <c r="P9" s="374" t="str">
        <f>'予選リーグ組合せ'!D9</f>
        <v>中部</v>
      </c>
      <c r="Q9" s="383" t="str">
        <f>'予選リーグ組合せ'!D10</f>
        <v>山手</v>
      </c>
      <c r="R9" s="384" t="str">
        <f>'予選リーグ組合せ'!D11</f>
        <v>白鳥</v>
      </c>
      <c r="S9" s="385" t="str">
        <f>'予選リーグ組合せ'!D12</f>
        <v>太田</v>
      </c>
      <c r="T9" s="318" t="str">
        <f>'予選リーグ組合せ'!D13</f>
        <v>加茂野</v>
      </c>
      <c r="U9" s="110" t="str">
        <f>'予選リーグ組合せ'!D14</f>
        <v>金竜</v>
      </c>
      <c r="V9" s="111" t="str">
        <f>'予選リーグ組合せ'!D15</f>
        <v>関さくら</v>
      </c>
      <c r="W9" s="318" t="str">
        <f>'予選リーグ組合せ'!D16</f>
        <v>土田</v>
      </c>
      <c r="X9" s="331" t="str">
        <f>'予選リーグ組合せ'!D17</f>
        <v>今渡</v>
      </c>
      <c r="Y9" s="331" t="str">
        <f>'予選リーグ組合せ'!D18</f>
        <v>安桜</v>
      </c>
      <c r="Z9" s="318" t="str">
        <f>'予選リーグ組合せ'!D19</f>
        <v>御嵩</v>
      </c>
      <c r="AA9" s="126" t="str">
        <f>'予選リーグ組合せ'!D20</f>
        <v>下有知</v>
      </c>
      <c r="AB9" s="110" t="str">
        <f>'予選リーグ組合せ'!D21</f>
        <v>大和</v>
      </c>
      <c r="AC9" s="318" t="str">
        <f>'予選リーグ組合せ'!D22</f>
        <v>西可児</v>
      </c>
      <c r="AD9" s="110" t="str">
        <f>'予選リーグ組合せ'!D23</f>
        <v>桜ヶ丘ＦＣ</v>
      </c>
      <c r="AE9" s="111" t="str">
        <f>'予選リーグ組合せ'!D24</f>
        <v>旭ヶ丘</v>
      </c>
      <c r="AF9" s="140"/>
      <c r="AG9" s="392"/>
      <c r="AH9"/>
      <c r="AI9"/>
      <c r="AJ9"/>
      <c r="AL9" s="149"/>
      <c r="AM9" s="149"/>
      <c r="AN9" s="149"/>
      <c r="AO9" s="148" t="s">
        <v>90</v>
      </c>
      <c r="AP9" s="149"/>
      <c r="AQ9" s="149"/>
      <c r="AR9" s="149"/>
    </row>
    <row r="10" spans="3:38" ht="13.5" customHeight="1">
      <c r="C10" s="89">
        <v>45389</v>
      </c>
      <c r="D10" s="89"/>
      <c r="E10" s="89"/>
      <c r="F10" s="89"/>
      <c r="G10" s="89"/>
      <c r="H10" s="90"/>
      <c r="I10" s="319"/>
      <c r="J10" s="112"/>
      <c r="K10" s="112"/>
      <c r="L10" s="127"/>
      <c r="M10" s="372"/>
      <c r="N10" s="373"/>
      <c r="O10" s="373"/>
      <c r="P10" s="375"/>
      <c r="Q10" s="383"/>
      <c r="R10" s="384"/>
      <c r="S10" s="386"/>
      <c r="T10" s="319"/>
      <c r="U10" s="112"/>
      <c r="V10" s="113"/>
      <c r="W10" s="319"/>
      <c r="X10" s="335"/>
      <c r="Y10" s="335"/>
      <c r="Z10" s="319"/>
      <c r="AA10" s="128"/>
      <c r="AB10" s="112"/>
      <c r="AC10" s="319"/>
      <c r="AD10" s="112"/>
      <c r="AE10" s="113"/>
      <c r="AF10" s="140"/>
      <c r="AG10" s="392"/>
      <c r="AH10"/>
      <c r="AI10"/>
      <c r="AJ10"/>
      <c r="AK10" s="151" t="s">
        <v>87</v>
      </c>
      <c r="AL10" s="78" t="s">
        <v>91</v>
      </c>
    </row>
    <row r="11" spans="9:44" ht="21.75" customHeight="1">
      <c r="I11" s="319"/>
      <c r="J11" s="112"/>
      <c r="K11" s="112"/>
      <c r="L11" s="127"/>
      <c r="M11" s="372"/>
      <c r="N11" s="373"/>
      <c r="O11" s="373"/>
      <c r="P11" s="375"/>
      <c r="Q11" s="383"/>
      <c r="R11" s="384"/>
      <c r="S11" s="386"/>
      <c r="T11" s="319"/>
      <c r="U11" s="112"/>
      <c r="V11" s="113"/>
      <c r="W11" s="319"/>
      <c r="X11" s="335"/>
      <c r="Y11" s="335"/>
      <c r="Z11" s="319"/>
      <c r="AA11" s="128"/>
      <c r="AB11" s="112"/>
      <c r="AC11" s="319"/>
      <c r="AD11" s="112"/>
      <c r="AE11" s="113"/>
      <c r="AF11" s="140"/>
      <c r="AG11" s="392"/>
      <c r="AH11"/>
      <c r="AI11"/>
      <c r="AJ11"/>
      <c r="AK11" s="152" t="s">
        <v>87</v>
      </c>
      <c r="AL11" s="153" t="s">
        <v>92</v>
      </c>
      <c r="AM11" s="153"/>
      <c r="AN11" s="153"/>
      <c r="AO11" s="153"/>
      <c r="AP11" s="153"/>
      <c r="AQ11" s="153"/>
      <c r="AR11" s="153"/>
    </row>
    <row r="12" spans="9:44" ht="13.5" customHeight="1">
      <c r="I12" s="319"/>
      <c r="J12" s="112"/>
      <c r="K12" s="112"/>
      <c r="L12" s="127"/>
      <c r="M12" s="372"/>
      <c r="N12" s="373"/>
      <c r="O12" s="373"/>
      <c r="P12" s="375"/>
      <c r="Q12" s="383"/>
      <c r="R12" s="384"/>
      <c r="S12" s="386"/>
      <c r="T12" s="319"/>
      <c r="U12" s="112"/>
      <c r="V12" s="113"/>
      <c r="W12" s="319"/>
      <c r="X12" s="335"/>
      <c r="Y12" s="335"/>
      <c r="Z12" s="319"/>
      <c r="AA12" s="128"/>
      <c r="AB12" s="112"/>
      <c r="AC12" s="319"/>
      <c r="AD12" s="112"/>
      <c r="AE12" s="113"/>
      <c r="AF12" s="140"/>
      <c r="AG12" s="392"/>
      <c r="AH12"/>
      <c r="AI12"/>
      <c r="AJ12"/>
      <c r="AK12" s="152" t="s">
        <v>87</v>
      </c>
      <c r="AL12" s="153" t="s">
        <v>93</v>
      </c>
      <c r="AM12" s="153"/>
      <c r="AN12" s="153"/>
      <c r="AO12" s="153"/>
      <c r="AP12" s="153"/>
      <c r="AQ12" s="153"/>
      <c r="AR12" s="153"/>
    </row>
    <row r="13" spans="9:43" ht="13.5" customHeight="1">
      <c r="I13" s="320"/>
      <c r="J13" s="114"/>
      <c r="K13" s="114"/>
      <c r="L13" s="129"/>
      <c r="M13" s="376"/>
      <c r="N13" s="377"/>
      <c r="O13" s="377"/>
      <c r="P13" s="378"/>
      <c r="Q13" s="387"/>
      <c r="R13" s="388"/>
      <c r="S13" s="389"/>
      <c r="T13" s="320"/>
      <c r="U13" s="114"/>
      <c r="V13" s="115"/>
      <c r="W13" s="320"/>
      <c r="X13" s="339"/>
      <c r="Y13" s="339"/>
      <c r="Z13" s="320"/>
      <c r="AA13" s="130"/>
      <c r="AB13" s="114"/>
      <c r="AC13" s="320"/>
      <c r="AD13" s="114"/>
      <c r="AE13" s="115"/>
      <c r="AF13" s="140"/>
      <c r="AG13" s="392"/>
      <c r="AH13"/>
      <c r="AI13"/>
      <c r="AJ13"/>
      <c r="AK13" s="152" t="s">
        <v>87</v>
      </c>
      <c r="AL13" s="149" t="s">
        <v>94</v>
      </c>
      <c r="AM13" s="154"/>
      <c r="AN13" s="154"/>
      <c r="AO13" s="154"/>
      <c r="AP13" s="154"/>
      <c r="AQ13" s="149"/>
    </row>
    <row r="14" spans="37:38" ht="13.5">
      <c r="AK14" s="151" t="s">
        <v>87</v>
      </c>
      <c r="AL14" s="78" t="s">
        <v>95</v>
      </c>
    </row>
    <row r="15" spans="37:61" ht="17.25" customHeight="1">
      <c r="AK15" s="151" t="s">
        <v>87</v>
      </c>
      <c r="AL15" s="149" t="s">
        <v>96</v>
      </c>
      <c r="AM15" s="149"/>
      <c r="AN15" s="149"/>
      <c r="AO15" s="149"/>
      <c r="AP15" s="149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</row>
    <row r="16" spans="9:61" ht="17.25">
      <c r="I16" s="93" t="s">
        <v>97</v>
      </c>
      <c r="J16" s="94"/>
      <c r="K16" s="94"/>
      <c r="V16" s="150"/>
      <c r="AK16" s="152" t="s">
        <v>87</v>
      </c>
      <c r="AL16" s="153" t="s">
        <v>98</v>
      </c>
      <c r="AM16" s="153"/>
      <c r="AN16" s="153"/>
      <c r="AO16" s="153"/>
      <c r="AP16" s="153"/>
      <c r="AQ16" s="153"/>
      <c r="AR16" s="153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</row>
    <row r="17" spans="9:61" ht="17.25">
      <c r="I17" s="94"/>
      <c r="J17" s="94"/>
      <c r="K17" s="94"/>
      <c r="V17" s="150"/>
      <c r="AK17" s="151" t="s">
        <v>87</v>
      </c>
      <c r="AL17" s="78" t="s">
        <v>99</v>
      </c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</row>
    <row r="18" spans="9:61" ht="17.25">
      <c r="I18" s="95" t="s">
        <v>100</v>
      </c>
      <c r="J18" s="94"/>
      <c r="K18" s="94"/>
      <c r="V18" s="150"/>
      <c r="AK18" s="151" t="s">
        <v>87</v>
      </c>
      <c r="AL18" s="149" t="s">
        <v>101</v>
      </c>
      <c r="AM18" s="149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</row>
    <row r="19" spans="9:61" ht="17.25" customHeight="1">
      <c r="I19" s="94"/>
      <c r="J19" s="94"/>
      <c r="K19" s="94"/>
      <c r="V19" s="150"/>
      <c r="AK19" s="147" t="s">
        <v>87</v>
      </c>
      <c r="AL19" s="149" t="s">
        <v>102</v>
      </c>
      <c r="AM19" s="149"/>
      <c r="AN19" s="149"/>
      <c r="AO19" s="149"/>
      <c r="AP19" s="149"/>
      <c r="AQ19" s="149"/>
      <c r="AR19" s="149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</row>
    <row r="20" spans="9:61" ht="17.25">
      <c r="I20" s="321" t="s">
        <v>103</v>
      </c>
      <c r="J20" s="94"/>
      <c r="K20" s="94"/>
      <c r="V20" s="150"/>
      <c r="AK20" s="152" t="s">
        <v>87</v>
      </c>
      <c r="AL20" s="153" t="s">
        <v>104</v>
      </c>
      <c r="AM20" s="153"/>
      <c r="AN20" s="153"/>
      <c r="AO20" s="153"/>
      <c r="AP20" s="153"/>
      <c r="AQ20" s="153"/>
      <c r="AR20" s="153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</row>
    <row r="21" spans="29:61" ht="17.25">
      <c r="AC21" s="149"/>
      <c r="AK21" s="151" t="s">
        <v>87</v>
      </c>
      <c r="AL21" s="149" t="s">
        <v>105</v>
      </c>
      <c r="AM21" s="149"/>
      <c r="AN21" s="149"/>
      <c r="AO21" s="149"/>
      <c r="AP21" s="149"/>
      <c r="AQ21" s="149"/>
      <c r="AR21" s="149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</row>
    <row r="22" spans="37:61" ht="17.25">
      <c r="AK22" s="147" t="s">
        <v>87</v>
      </c>
      <c r="AL22" s="149" t="s">
        <v>106</v>
      </c>
      <c r="AM22" s="149"/>
      <c r="AN22" s="149"/>
      <c r="AO22" s="149"/>
      <c r="AP22" s="149"/>
      <c r="AQ22" s="149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</row>
    <row r="23" spans="9:61" ht="20.25" customHeight="1">
      <c r="I23" s="379" t="s">
        <v>107</v>
      </c>
      <c r="J23" s="379"/>
      <c r="K23" s="379"/>
      <c r="L23" s="379"/>
      <c r="M23" s="379"/>
      <c r="N23" s="379"/>
      <c r="O23" s="379"/>
      <c r="P23" s="379" t="s">
        <v>108</v>
      </c>
      <c r="Q23" s="379"/>
      <c r="R23" s="379"/>
      <c r="S23" s="379"/>
      <c r="T23" s="379"/>
      <c r="U23" s="379"/>
      <c r="W23" s="379" t="s">
        <v>109</v>
      </c>
      <c r="X23" s="379"/>
      <c r="Y23" s="379"/>
      <c r="Z23" s="379"/>
      <c r="AA23" s="379"/>
      <c r="AB23" s="379"/>
      <c r="AK23" s="151" t="s">
        <v>87</v>
      </c>
      <c r="AL23" s="149" t="s">
        <v>110</v>
      </c>
      <c r="AM23" s="149"/>
      <c r="AN23" s="149"/>
      <c r="AO23" s="149"/>
      <c r="AP23" s="149"/>
      <c r="AQ23" s="149"/>
      <c r="AR23" s="149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</row>
    <row r="24" spans="37:61" ht="20.25" customHeight="1">
      <c r="AK24" s="151" t="s">
        <v>87</v>
      </c>
      <c r="AL24" s="78" t="s">
        <v>111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</row>
    <row r="25" spans="9:61" ht="20.25" customHeight="1">
      <c r="I25" s="380" t="s">
        <v>112</v>
      </c>
      <c r="J25" s="380"/>
      <c r="K25" s="380"/>
      <c r="L25" s="380"/>
      <c r="M25" s="380"/>
      <c r="N25" s="380"/>
      <c r="O25" s="380"/>
      <c r="P25" s="380"/>
      <c r="Q25" s="379" t="s">
        <v>113</v>
      </c>
      <c r="R25" s="379"/>
      <c r="S25" s="379"/>
      <c r="T25" s="379" t="s">
        <v>114</v>
      </c>
      <c r="U25" s="379"/>
      <c r="V25" s="379"/>
      <c r="W25" s="379"/>
      <c r="X25" s="379"/>
      <c r="Y25" s="391"/>
      <c r="Z25" s="379" t="s">
        <v>115</v>
      </c>
      <c r="AA25" s="379"/>
      <c r="AB25" s="379"/>
      <c r="AC25" s="379"/>
      <c r="AD25" s="379"/>
      <c r="AF25" s="349"/>
      <c r="AG25" s="349"/>
      <c r="AH25" s="349"/>
      <c r="AK25" s="151" t="s">
        <v>87</v>
      </c>
      <c r="AL25" s="78" t="s">
        <v>116</v>
      </c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</row>
    <row r="26" spans="37:61" ht="17.25" customHeight="1">
      <c r="AK26" s="151" t="s">
        <v>87</v>
      </c>
      <c r="AL26" s="78" t="s">
        <v>117</v>
      </c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</row>
    <row r="27" spans="37:38" ht="13.5" customHeight="1">
      <c r="AK27" s="151" t="s">
        <v>87</v>
      </c>
      <c r="AL27" s="78" t="s">
        <v>118</v>
      </c>
    </row>
    <row r="28" spans="37:38" ht="13.5">
      <c r="AK28" s="151" t="s">
        <v>87</v>
      </c>
      <c r="AL28" s="149" t="s">
        <v>119</v>
      </c>
    </row>
    <row r="29" spans="29:38" ht="13.5">
      <c r="AC29" s="149"/>
      <c r="AK29" s="151" t="s">
        <v>87</v>
      </c>
      <c r="AL29" s="149" t="s">
        <v>120</v>
      </c>
    </row>
    <row r="30" spans="37:38" ht="13.5" customHeight="1">
      <c r="AK30" s="151" t="s">
        <v>87</v>
      </c>
      <c r="AL30" s="78" t="s">
        <v>121</v>
      </c>
    </row>
    <row r="31" spans="37:45" ht="13.5">
      <c r="AK31" s="152" t="s">
        <v>87</v>
      </c>
      <c r="AL31" s="153" t="s">
        <v>122</v>
      </c>
      <c r="AM31" s="153"/>
      <c r="AN31" s="153"/>
      <c r="AO31" s="153"/>
      <c r="AP31" s="153"/>
      <c r="AQ31" s="153"/>
      <c r="AR31" s="153"/>
      <c r="AS31" s="153"/>
    </row>
    <row r="41" ht="13.5">
      <c r="AB41" s="149"/>
    </row>
    <row r="43" ht="13.5">
      <c r="AB43" s="149"/>
    </row>
    <row r="44" ht="13.5">
      <c r="AB44" s="149"/>
    </row>
    <row r="45" ht="13.5">
      <c r="AB45" s="149"/>
    </row>
    <row r="46" ht="13.5">
      <c r="AB46" s="149"/>
    </row>
    <row r="47" ht="13.5">
      <c r="AB47" s="149"/>
    </row>
    <row r="48" ht="13.5">
      <c r="AB48" s="149"/>
    </row>
    <row r="49" ht="13.5">
      <c r="AB49" s="149"/>
    </row>
    <row r="50" ht="13.5">
      <c r="AB50" s="149" t="s">
        <v>123</v>
      </c>
    </row>
  </sheetData>
  <sheetProtection/>
  <mergeCells count="70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U23"/>
    <mergeCell ref="W23:AB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workbookViewId="0" topLeftCell="A25">
      <selection activeCell="D57" sqref="D57:H57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4"/>
      <c r="C1" s="4"/>
      <c r="D1" s="3" t="s">
        <v>124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69"/>
    </row>
    <row r="2" spans="2:33" s="1" customFormat="1" ht="18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366" t="s">
        <v>72</v>
      </c>
      <c r="AE2" s="366"/>
      <c r="AF2" s="366"/>
      <c r="AG2" s="366"/>
    </row>
    <row r="4" spans="2:16" s="1" customFormat="1" ht="13.5">
      <c r="B4" s="1" t="s">
        <v>125</v>
      </c>
      <c r="N4"/>
      <c r="P4"/>
    </row>
    <row r="5" spans="6:43" s="1" customFormat="1" ht="13.5">
      <c r="F5" s="361">
        <f>'リーグ１次'!I6</f>
        <v>45389</v>
      </c>
      <c r="G5" s="361"/>
      <c r="H5" s="361"/>
      <c r="I5" s="361"/>
      <c r="J5" s="361"/>
      <c r="K5" s="361"/>
      <c r="R5" s="364">
        <f>'リーグ１次'!I5</f>
        <v>1</v>
      </c>
      <c r="S5" s="30"/>
      <c r="T5" s="30"/>
      <c r="U5" s="30"/>
      <c r="V5" s="30"/>
      <c r="W5" s="30"/>
      <c r="X5" s="365" t="s">
        <v>59</v>
      </c>
      <c r="AB5" s="367">
        <f>'リーグ１次'!I7</f>
        <v>0.3958333333333333</v>
      </c>
      <c r="AC5" s="368"/>
      <c r="AD5" s="368"/>
      <c r="AE5" s="368"/>
      <c r="AJ5" s="65" t="s">
        <v>126</v>
      </c>
      <c r="AK5" s="66" t="s">
        <v>127</v>
      </c>
      <c r="AL5" s="66" t="s">
        <v>128</v>
      </c>
      <c r="AM5" s="66" t="s">
        <v>129</v>
      </c>
      <c r="AN5" s="66" t="s">
        <v>130</v>
      </c>
      <c r="AO5" s="66" t="s">
        <v>131</v>
      </c>
      <c r="AP5" s="66" t="s">
        <v>132</v>
      </c>
      <c r="AQ5" s="66" t="s">
        <v>133</v>
      </c>
    </row>
    <row r="6" spans="2:34" ht="13.5">
      <c r="B6" s="7" t="s">
        <v>134</v>
      </c>
      <c r="C6" s="8"/>
      <c r="D6" s="8" t="s">
        <v>135</v>
      </c>
      <c r="E6" s="8"/>
      <c r="F6" s="8"/>
      <c r="G6" s="8"/>
      <c r="H6" s="8"/>
      <c r="I6" s="8" t="s">
        <v>136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137</v>
      </c>
      <c r="AC6" s="62"/>
      <c r="AD6" s="62"/>
      <c r="AE6" s="62"/>
      <c r="AF6" s="62"/>
      <c r="AG6" s="73"/>
      <c r="AH6" s="305"/>
    </row>
    <row r="7" spans="2:43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4" t="str">
        <f>'リーグ１次'!J9</f>
        <v>八百津</v>
      </c>
      <c r="J7" s="24"/>
      <c r="K7" s="24"/>
      <c r="L7" s="24"/>
      <c r="M7" s="24"/>
      <c r="N7" s="24"/>
      <c r="O7" s="31"/>
      <c r="P7" s="32"/>
      <c r="Q7" s="33"/>
      <c r="R7" s="407" t="s">
        <v>138</v>
      </c>
      <c r="S7" s="33"/>
      <c r="T7" s="32"/>
      <c r="U7" s="34" t="str">
        <f>'リーグ１次'!K9</f>
        <v>坂祝</v>
      </c>
      <c r="V7" s="34"/>
      <c r="W7" s="34"/>
      <c r="X7" s="34"/>
      <c r="Y7" s="34"/>
      <c r="Z7" s="34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I7" s="1" t="str">
        <f>I8</f>
        <v>コヴィーダ</v>
      </c>
      <c r="AJ7" s="69">
        <v>0</v>
      </c>
      <c r="AK7" s="69">
        <v>0</v>
      </c>
      <c r="AL7" s="69">
        <v>0</v>
      </c>
      <c r="AM7" s="69">
        <f>Q8+Q10+Q12</f>
        <v>0</v>
      </c>
      <c r="AN7" s="69">
        <f>S8+S10+S12</f>
        <v>0</v>
      </c>
      <c r="AO7" s="69">
        <f>AM7-AN7</f>
        <v>0</v>
      </c>
      <c r="AP7" s="69">
        <f>AJ7*3+AL7*1</f>
        <v>0</v>
      </c>
      <c r="AQ7" s="75">
        <v>1</v>
      </c>
    </row>
    <row r="8" spans="2:43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'リーグ１次'!I9</f>
        <v>コヴィーダ</v>
      </c>
      <c r="J8" s="24"/>
      <c r="K8" s="24"/>
      <c r="L8" s="24"/>
      <c r="M8" s="24"/>
      <c r="N8" s="24"/>
      <c r="O8" s="31"/>
      <c r="P8" s="35"/>
      <c r="Q8" s="36"/>
      <c r="R8" s="408" t="s">
        <v>138</v>
      </c>
      <c r="S8" s="36"/>
      <c r="T8" s="35"/>
      <c r="U8" s="29" t="str">
        <f>'リーグ１次'!L9</f>
        <v>美濃</v>
      </c>
      <c r="V8" s="29"/>
      <c r="W8" s="29"/>
      <c r="X8" s="29"/>
      <c r="Y8" s="29"/>
      <c r="Z8" s="29"/>
      <c r="AA8" s="29"/>
      <c r="AB8" s="55" t="str">
        <f>I7</f>
        <v>八百津</v>
      </c>
      <c r="AC8" s="56"/>
      <c r="AD8" s="56"/>
      <c r="AE8" s="56"/>
      <c r="AF8" s="56"/>
      <c r="AG8" s="70"/>
      <c r="AH8" s="58"/>
      <c r="AI8" s="1" t="str">
        <f>I7</f>
        <v>八百津</v>
      </c>
      <c r="AJ8" s="69">
        <v>0</v>
      </c>
      <c r="AK8" s="69">
        <v>0</v>
      </c>
      <c r="AL8" s="69">
        <v>0</v>
      </c>
      <c r="AM8" s="69">
        <f>Q7+Q9+S12</f>
        <v>0</v>
      </c>
      <c r="AN8" s="69">
        <f>S7+S9+Q12</f>
        <v>0</v>
      </c>
      <c r="AO8" s="69">
        <f>AM8-AN8</f>
        <v>0</v>
      </c>
      <c r="AP8" s="69">
        <f>AJ8*3+AL8*1</f>
        <v>0</v>
      </c>
      <c r="AQ8" s="75">
        <v>2</v>
      </c>
    </row>
    <row r="9" spans="2:43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八百津</v>
      </c>
      <c r="J9" s="25"/>
      <c r="K9" s="25"/>
      <c r="L9" s="25"/>
      <c r="M9" s="25"/>
      <c r="N9" s="25"/>
      <c r="O9" s="37"/>
      <c r="P9" s="35"/>
      <c r="Q9" s="36"/>
      <c r="R9" s="408" t="s">
        <v>138</v>
      </c>
      <c r="S9" s="36"/>
      <c r="T9" s="35"/>
      <c r="U9" s="34" t="str">
        <f>U8</f>
        <v>美濃</v>
      </c>
      <c r="V9" s="34"/>
      <c r="W9" s="34"/>
      <c r="X9" s="34"/>
      <c r="Y9" s="34"/>
      <c r="Z9" s="34"/>
      <c r="AA9" s="34"/>
      <c r="AB9" s="55" t="str">
        <f>U7</f>
        <v>坂祝</v>
      </c>
      <c r="AC9" s="56"/>
      <c r="AD9" s="56"/>
      <c r="AE9" s="56"/>
      <c r="AF9" s="56"/>
      <c r="AG9" s="70"/>
      <c r="AH9" s="58"/>
      <c r="AI9" s="1" t="str">
        <f>U7</f>
        <v>坂祝</v>
      </c>
      <c r="AJ9" s="69">
        <v>0</v>
      </c>
      <c r="AK9" s="69">
        <v>0</v>
      </c>
      <c r="AL9" s="69">
        <v>0</v>
      </c>
      <c r="AM9" s="69">
        <f>S7+S10+Q11</f>
        <v>0</v>
      </c>
      <c r="AN9" s="69">
        <f>Q7+Q10+S11</f>
        <v>0</v>
      </c>
      <c r="AO9" s="69">
        <f>AM9-AN9</f>
        <v>0</v>
      </c>
      <c r="AP9" s="69">
        <f>AJ9*3+AL9*1</f>
        <v>0</v>
      </c>
      <c r="AQ9" s="75">
        <v>3</v>
      </c>
    </row>
    <row r="10" spans="2:43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コヴィーダ</v>
      </c>
      <c r="J10" s="26"/>
      <c r="K10" s="26"/>
      <c r="L10" s="26"/>
      <c r="M10" s="26"/>
      <c r="N10" s="26"/>
      <c r="O10" s="38"/>
      <c r="P10" s="32"/>
      <c r="Q10" s="33"/>
      <c r="R10" s="407" t="s">
        <v>138</v>
      </c>
      <c r="S10" s="33"/>
      <c r="T10" s="32"/>
      <c r="U10" s="29" t="str">
        <f>U7</f>
        <v>坂祝</v>
      </c>
      <c r="V10" s="29"/>
      <c r="W10" s="29"/>
      <c r="X10" s="29"/>
      <c r="Y10" s="29"/>
      <c r="Z10" s="29"/>
      <c r="AA10" s="29"/>
      <c r="AB10" s="55" t="str">
        <f>I9</f>
        <v>八百津</v>
      </c>
      <c r="AC10" s="56"/>
      <c r="AD10" s="56"/>
      <c r="AE10" s="56"/>
      <c r="AF10" s="56"/>
      <c r="AG10" s="70"/>
      <c r="AH10" s="58"/>
      <c r="AI10" s="1" t="str">
        <f>U8</f>
        <v>美濃</v>
      </c>
      <c r="AJ10" s="69">
        <v>0</v>
      </c>
      <c r="AK10" s="69">
        <v>0</v>
      </c>
      <c r="AL10" s="69">
        <v>0</v>
      </c>
      <c r="AM10" s="69">
        <f>S8+S9+S11</f>
        <v>0</v>
      </c>
      <c r="AN10" s="69">
        <f>Q8+Q9+Q11</f>
        <v>0</v>
      </c>
      <c r="AO10" s="69">
        <f>AM10-AN10</f>
        <v>0</v>
      </c>
      <c r="AP10" s="69">
        <f>AJ10*3+AL10*1</f>
        <v>0</v>
      </c>
      <c r="AQ10" s="75">
        <v>4</v>
      </c>
    </row>
    <row r="11" spans="2:34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U7</f>
        <v>坂祝</v>
      </c>
      <c r="J11" s="25"/>
      <c r="K11" s="25"/>
      <c r="L11" s="25"/>
      <c r="M11" s="25"/>
      <c r="N11" s="25"/>
      <c r="O11" s="37"/>
      <c r="P11" s="35"/>
      <c r="Q11" s="36"/>
      <c r="R11" s="408" t="s">
        <v>138</v>
      </c>
      <c r="S11" s="36"/>
      <c r="T11" s="35"/>
      <c r="U11" s="34" t="str">
        <f>U8</f>
        <v>美濃</v>
      </c>
      <c r="V11" s="34"/>
      <c r="W11" s="34"/>
      <c r="X11" s="34"/>
      <c r="Y11" s="34"/>
      <c r="Z11" s="34"/>
      <c r="AA11" s="34"/>
      <c r="AB11" s="55" t="str">
        <f>I12</f>
        <v>コヴィーダ</v>
      </c>
      <c r="AC11" s="56"/>
      <c r="AD11" s="56"/>
      <c r="AE11" s="56"/>
      <c r="AF11" s="56"/>
      <c r="AG11" s="70"/>
      <c r="AH11" s="58"/>
    </row>
    <row r="12" spans="2:34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I8</f>
        <v>コヴィーダ</v>
      </c>
      <c r="J12" s="27"/>
      <c r="K12" s="27"/>
      <c r="L12" s="27"/>
      <c r="M12" s="27"/>
      <c r="N12" s="27"/>
      <c r="O12" s="39"/>
      <c r="P12" s="40"/>
      <c r="Q12" s="41"/>
      <c r="R12" s="409" t="s">
        <v>138</v>
      </c>
      <c r="S12" s="41"/>
      <c r="T12" s="40"/>
      <c r="U12" s="42" t="str">
        <f>I7</f>
        <v>八百津</v>
      </c>
      <c r="V12" s="42"/>
      <c r="W12" s="42"/>
      <c r="X12" s="42"/>
      <c r="Y12" s="42"/>
      <c r="Z12" s="42"/>
      <c r="AA12" s="42"/>
      <c r="AB12" s="63" t="str">
        <f>U11</f>
        <v>美濃</v>
      </c>
      <c r="AC12" s="64"/>
      <c r="AD12" s="64"/>
      <c r="AE12" s="64"/>
      <c r="AF12" s="64"/>
      <c r="AG12" s="74"/>
      <c r="AH12" s="58"/>
    </row>
    <row r="14" spans="2:16" ht="13.5">
      <c r="B14" s="1" t="s">
        <v>139</v>
      </c>
      <c r="N14"/>
      <c r="P14"/>
    </row>
    <row r="15" spans="6:43" s="1" customFormat="1" ht="13.5">
      <c r="F15" s="361">
        <v>45389</v>
      </c>
      <c r="G15" s="361"/>
      <c r="H15" s="361"/>
      <c r="I15" s="361"/>
      <c r="J15" s="361"/>
      <c r="K15" s="361"/>
      <c r="R15" s="364">
        <f>'リーグ１次'!M5</f>
        <v>2</v>
      </c>
      <c r="S15" s="30"/>
      <c r="T15" s="30"/>
      <c r="U15" s="30"/>
      <c r="V15" s="30"/>
      <c r="W15" s="30"/>
      <c r="X15" s="365" t="s">
        <v>59</v>
      </c>
      <c r="AB15" s="367">
        <f>'リーグ１次'!M7</f>
        <v>0.3958333333333333</v>
      </c>
      <c r="AC15" s="368"/>
      <c r="AD15" s="368"/>
      <c r="AE15" s="368"/>
      <c r="AJ15" s="65" t="s">
        <v>126</v>
      </c>
      <c r="AK15" s="66" t="s">
        <v>127</v>
      </c>
      <c r="AL15" s="66" t="s">
        <v>128</v>
      </c>
      <c r="AM15" s="66" t="s">
        <v>129</v>
      </c>
      <c r="AN15" s="66" t="s">
        <v>130</v>
      </c>
      <c r="AO15" s="66" t="s">
        <v>131</v>
      </c>
      <c r="AP15" s="66" t="s">
        <v>132</v>
      </c>
      <c r="AQ15" s="66" t="s">
        <v>133</v>
      </c>
    </row>
    <row r="16" spans="2:34" ht="13.5">
      <c r="B16" s="7" t="s">
        <v>134</v>
      </c>
      <c r="C16" s="8"/>
      <c r="D16" s="8" t="s">
        <v>135</v>
      </c>
      <c r="E16" s="8"/>
      <c r="F16" s="8"/>
      <c r="G16" s="8"/>
      <c r="H16" s="8"/>
      <c r="I16" s="8" t="s">
        <v>136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1" t="s">
        <v>137</v>
      </c>
      <c r="AC16" s="62"/>
      <c r="AD16" s="62"/>
      <c r="AE16" s="62"/>
      <c r="AF16" s="62"/>
      <c r="AG16" s="73"/>
      <c r="AH16" s="305"/>
    </row>
    <row r="17" spans="2:43" ht="13.5">
      <c r="B17" s="9">
        <v>1</v>
      </c>
      <c r="C17" s="10"/>
      <c r="D17" s="11">
        <f>AB15</f>
        <v>0.3958333333333333</v>
      </c>
      <c r="E17" s="12"/>
      <c r="F17" s="12"/>
      <c r="G17" s="12"/>
      <c r="H17" s="12"/>
      <c r="I17" s="24" t="str">
        <f>'リーグ１次'!N9</f>
        <v>瀬尻</v>
      </c>
      <c r="J17" s="24"/>
      <c r="K17" s="24"/>
      <c r="L17" s="24"/>
      <c r="M17" s="24"/>
      <c r="N17" s="24"/>
      <c r="O17" s="31"/>
      <c r="P17" s="32"/>
      <c r="Q17" s="33"/>
      <c r="R17" s="407" t="s">
        <v>138</v>
      </c>
      <c r="S17" s="33"/>
      <c r="T17" s="32"/>
      <c r="U17" s="34" t="str">
        <f>'リーグ１次'!O9</f>
        <v>武芸川</v>
      </c>
      <c r="V17" s="34"/>
      <c r="W17" s="34"/>
      <c r="X17" s="34"/>
      <c r="Y17" s="34"/>
      <c r="Z17" s="34"/>
      <c r="AA17" s="52"/>
      <c r="AB17" s="55" t="str">
        <f>I18</f>
        <v>郡上八幡</v>
      </c>
      <c r="AC17" s="56"/>
      <c r="AD17" s="56"/>
      <c r="AE17" s="56"/>
      <c r="AF17" s="56"/>
      <c r="AG17" s="70"/>
      <c r="AH17" s="58"/>
      <c r="AI17" s="1" t="str">
        <f>I18</f>
        <v>郡上八幡</v>
      </c>
      <c r="AJ17" s="69">
        <v>0</v>
      </c>
      <c r="AK17" s="69">
        <v>0</v>
      </c>
      <c r="AL17" s="69">
        <v>0</v>
      </c>
      <c r="AM17" s="69">
        <f>Q18+Q20+Q22</f>
        <v>0</v>
      </c>
      <c r="AN17" s="69">
        <f>S18+S20+S22</f>
        <v>0</v>
      </c>
      <c r="AO17" s="69">
        <f>AM17-AN17</f>
        <v>0</v>
      </c>
      <c r="AP17" s="69">
        <f>AJ17*3+AL17*1</f>
        <v>0</v>
      </c>
      <c r="AQ17" s="75">
        <v>1</v>
      </c>
    </row>
    <row r="18" spans="2:43" ht="13.5">
      <c r="B18" s="9">
        <v>2</v>
      </c>
      <c r="C18" s="10"/>
      <c r="D18" s="13">
        <f>D17+"０：5０"</f>
        <v>0.4305555555555555</v>
      </c>
      <c r="E18" s="10"/>
      <c r="F18" s="10"/>
      <c r="G18" s="10"/>
      <c r="H18" s="10"/>
      <c r="I18" s="24" t="str">
        <f>'リーグ１次'!M9</f>
        <v>郡上八幡</v>
      </c>
      <c r="J18" s="24"/>
      <c r="K18" s="24"/>
      <c r="L18" s="24"/>
      <c r="M18" s="24"/>
      <c r="N18" s="24"/>
      <c r="O18" s="31"/>
      <c r="P18" s="35"/>
      <c r="Q18" s="36"/>
      <c r="R18" s="408" t="s">
        <v>138</v>
      </c>
      <c r="S18" s="36"/>
      <c r="T18" s="35"/>
      <c r="U18" s="29" t="str">
        <f>'リーグ１次'!P9</f>
        <v>中部</v>
      </c>
      <c r="V18" s="29"/>
      <c r="W18" s="29"/>
      <c r="X18" s="29"/>
      <c r="Y18" s="29"/>
      <c r="Z18" s="29"/>
      <c r="AA18" s="29"/>
      <c r="AB18" s="55" t="str">
        <f>I17</f>
        <v>瀬尻</v>
      </c>
      <c r="AC18" s="56"/>
      <c r="AD18" s="56"/>
      <c r="AE18" s="56"/>
      <c r="AF18" s="56"/>
      <c r="AG18" s="70"/>
      <c r="AH18" s="58"/>
      <c r="AI18" s="1" t="str">
        <f>I17</f>
        <v>瀬尻</v>
      </c>
      <c r="AJ18" s="69">
        <v>0</v>
      </c>
      <c r="AK18" s="69">
        <v>0</v>
      </c>
      <c r="AL18" s="69">
        <v>0</v>
      </c>
      <c r="AM18" s="69">
        <f>Q17+Q19+S22</f>
        <v>0</v>
      </c>
      <c r="AN18" s="69">
        <f>S17+S19+Q22</f>
        <v>0</v>
      </c>
      <c r="AO18" s="69">
        <f>AM18-AN18</f>
        <v>0</v>
      </c>
      <c r="AP18" s="69">
        <f>AJ18*3+AL18*1</f>
        <v>0</v>
      </c>
      <c r="AQ18" s="75">
        <v>2</v>
      </c>
    </row>
    <row r="19" spans="2:43" ht="13.5">
      <c r="B19" s="9">
        <v>3</v>
      </c>
      <c r="C19" s="10"/>
      <c r="D19" s="13">
        <f>D18+"１：1０"</f>
        <v>0.47916666666666663</v>
      </c>
      <c r="E19" s="10"/>
      <c r="F19" s="10"/>
      <c r="G19" s="10"/>
      <c r="H19" s="10"/>
      <c r="I19" s="25" t="str">
        <f>I17</f>
        <v>瀬尻</v>
      </c>
      <c r="J19" s="25"/>
      <c r="K19" s="25"/>
      <c r="L19" s="25"/>
      <c r="M19" s="25"/>
      <c r="N19" s="25"/>
      <c r="O19" s="37"/>
      <c r="P19" s="35"/>
      <c r="Q19" s="36"/>
      <c r="R19" s="408" t="s">
        <v>138</v>
      </c>
      <c r="S19" s="36"/>
      <c r="T19" s="35"/>
      <c r="U19" s="34" t="str">
        <f>U18</f>
        <v>中部</v>
      </c>
      <c r="V19" s="34"/>
      <c r="W19" s="34"/>
      <c r="X19" s="34"/>
      <c r="Y19" s="34"/>
      <c r="Z19" s="34"/>
      <c r="AA19" s="34"/>
      <c r="AB19" s="55" t="str">
        <f>U17</f>
        <v>武芸川</v>
      </c>
      <c r="AC19" s="56"/>
      <c r="AD19" s="56"/>
      <c r="AE19" s="56"/>
      <c r="AF19" s="56"/>
      <c r="AG19" s="70"/>
      <c r="AH19" s="58"/>
      <c r="AI19" s="1" t="str">
        <f>U17</f>
        <v>武芸川</v>
      </c>
      <c r="AJ19" s="69">
        <v>0</v>
      </c>
      <c r="AK19" s="69">
        <v>0</v>
      </c>
      <c r="AL19" s="69">
        <v>0</v>
      </c>
      <c r="AM19" s="69">
        <f>S17+S20+Q21</f>
        <v>0</v>
      </c>
      <c r="AN19" s="69">
        <f>Q17+Q20+S21</f>
        <v>0</v>
      </c>
      <c r="AO19" s="69">
        <f>AM19-AN19</f>
        <v>0</v>
      </c>
      <c r="AP19" s="69">
        <f>AJ19*3+AL19*1</f>
        <v>0</v>
      </c>
      <c r="AQ19" s="75">
        <v>3</v>
      </c>
    </row>
    <row r="20" spans="2:43" ht="13.5">
      <c r="B20" s="9">
        <v>4</v>
      </c>
      <c r="C20" s="10"/>
      <c r="D20" s="14">
        <f>D19+"０：5０"</f>
        <v>0.5138888888888888</v>
      </c>
      <c r="E20" s="15"/>
      <c r="F20" s="15"/>
      <c r="G20" s="15"/>
      <c r="H20" s="15"/>
      <c r="I20" s="26" t="str">
        <f>I18</f>
        <v>郡上八幡</v>
      </c>
      <c r="J20" s="26"/>
      <c r="K20" s="26"/>
      <c r="L20" s="26"/>
      <c r="M20" s="26"/>
      <c r="N20" s="26"/>
      <c r="O20" s="38"/>
      <c r="P20" s="32"/>
      <c r="Q20" s="33"/>
      <c r="R20" s="407" t="s">
        <v>138</v>
      </c>
      <c r="S20" s="33"/>
      <c r="T20" s="32"/>
      <c r="U20" s="29" t="str">
        <f>U17</f>
        <v>武芸川</v>
      </c>
      <c r="V20" s="29"/>
      <c r="W20" s="29"/>
      <c r="X20" s="29"/>
      <c r="Y20" s="29"/>
      <c r="Z20" s="29"/>
      <c r="AA20" s="29"/>
      <c r="AB20" s="55" t="str">
        <f>I19</f>
        <v>瀬尻</v>
      </c>
      <c r="AC20" s="56"/>
      <c r="AD20" s="56"/>
      <c r="AE20" s="56"/>
      <c r="AF20" s="56"/>
      <c r="AG20" s="70"/>
      <c r="AH20" s="58"/>
      <c r="AI20" s="1" t="str">
        <f>U18</f>
        <v>中部</v>
      </c>
      <c r="AJ20" s="69">
        <v>0</v>
      </c>
      <c r="AK20" s="69">
        <v>0</v>
      </c>
      <c r="AL20" s="69">
        <v>0</v>
      </c>
      <c r="AM20" s="69">
        <f>S18+S19+S21</f>
        <v>0</v>
      </c>
      <c r="AN20" s="69">
        <f>Q18+Q19+Q21</f>
        <v>0</v>
      </c>
      <c r="AO20" s="69">
        <f>AM20-AN20</f>
        <v>0</v>
      </c>
      <c r="AP20" s="69">
        <f>AJ20*3+AL20*1</f>
        <v>0</v>
      </c>
      <c r="AQ20" s="75">
        <v>4</v>
      </c>
    </row>
    <row r="21" spans="2:34" ht="13.5">
      <c r="B21" s="9">
        <v>5</v>
      </c>
      <c r="C21" s="10"/>
      <c r="D21" s="13">
        <f>D20+"１：1０"</f>
        <v>0.5625</v>
      </c>
      <c r="E21" s="10"/>
      <c r="F21" s="10"/>
      <c r="G21" s="10"/>
      <c r="H21" s="10"/>
      <c r="I21" s="25" t="str">
        <f>U17</f>
        <v>武芸川</v>
      </c>
      <c r="J21" s="25"/>
      <c r="K21" s="25"/>
      <c r="L21" s="25"/>
      <c r="M21" s="25"/>
      <c r="N21" s="25"/>
      <c r="O21" s="37"/>
      <c r="P21" s="35"/>
      <c r="Q21" s="36"/>
      <c r="R21" s="408" t="s">
        <v>138</v>
      </c>
      <c r="S21" s="36"/>
      <c r="T21" s="35"/>
      <c r="U21" s="34" t="str">
        <f>U18</f>
        <v>中部</v>
      </c>
      <c r="V21" s="34"/>
      <c r="W21" s="34"/>
      <c r="X21" s="34"/>
      <c r="Y21" s="34"/>
      <c r="Z21" s="34"/>
      <c r="AA21" s="34"/>
      <c r="AB21" s="55" t="str">
        <f>I22</f>
        <v>郡上八幡</v>
      </c>
      <c r="AC21" s="56"/>
      <c r="AD21" s="56"/>
      <c r="AE21" s="56"/>
      <c r="AF21" s="56"/>
      <c r="AG21" s="70"/>
      <c r="AH21" s="58"/>
    </row>
    <row r="22" spans="2:34" ht="13.5">
      <c r="B22" s="16">
        <v>6</v>
      </c>
      <c r="C22" s="17"/>
      <c r="D22" s="22">
        <f>D21+"0：5０"</f>
        <v>0.5972222222222222</v>
      </c>
      <c r="E22" s="17"/>
      <c r="F22" s="17"/>
      <c r="G22" s="17"/>
      <c r="H22" s="17"/>
      <c r="I22" s="27" t="str">
        <f>I18</f>
        <v>郡上八幡</v>
      </c>
      <c r="J22" s="27"/>
      <c r="K22" s="27"/>
      <c r="L22" s="27"/>
      <c r="M22" s="27"/>
      <c r="N22" s="27"/>
      <c r="O22" s="39"/>
      <c r="P22" s="40"/>
      <c r="Q22" s="41"/>
      <c r="R22" s="409" t="s">
        <v>138</v>
      </c>
      <c r="S22" s="41"/>
      <c r="T22" s="40"/>
      <c r="U22" s="42" t="str">
        <f>I17</f>
        <v>瀬尻</v>
      </c>
      <c r="V22" s="42"/>
      <c r="W22" s="42"/>
      <c r="X22" s="42"/>
      <c r="Y22" s="42"/>
      <c r="Z22" s="42"/>
      <c r="AA22" s="42"/>
      <c r="AB22" s="63" t="str">
        <f>U21</f>
        <v>中部</v>
      </c>
      <c r="AC22" s="64"/>
      <c r="AD22" s="64"/>
      <c r="AE22" s="64"/>
      <c r="AF22" s="64"/>
      <c r="AG22" s="74"/>
      <c r="AH22" s="58"/>
    </row>
    <row r="23" ht="13.5">
      <c r="J23" s="363"/>
    </row>
    <row r="24" spans="2:16" ht="13.5">
      <c r="B24" s="1" t="s">
        <v>140</v>
      </c>
      <c r="J24" s="266"/>
      <c r="K24" s="266"/>
      <c r="N24"/>
      <c r="P24"/>
    </row>
    <row r="25" spans="2:43" s="1" customFormat="1" ht="13.5">
      <c r="B25" s="362"/>
      <c r="C25" s="362"/>
      <c r="D25" s="362"/>
      <c r="E25" s="362"/>
      <c r="F25" s="361">
        <v>45389</v>
      </c>
      <c r="G25" s="361"/>
      <c r="H25" s="361"/>
      <c r="I25" s="361"/>
      <c r="J25" s="361"/>
      <c r="K25" s="361"/>
      <c r="L25" s="362"/>
      <c r="M25" s="362"/>
      <c r="N25" s="362"/>
      <c r="O25" s="362"/>
      <c r="P25" s="362"/>
      <c r="Q25" s="362"/>
      <c r="R25" s="364">
        <f>'リーグ１次'!Q5</f>
        <v>3</v>
      </c>
      <c r="S25" s="30"/>
      <c r="T25" s="30"/>
      <c r="U25" s="30"/>
      <c r="V25" s="30"/>
      <c r="W25" s="30"/>
      <c r="X25" s="272" t="s">
        <v>59</v>
      </c>
      <c r="Y25" s="362"/>
      <c r="Z25" s="362"/>
      <c r="AA25" s="362"/>
      <c r="AB25" s="367">
        <f>'リーグ１次'!Q7</f>
        <v>0.4791666666666667</v>
      </c>
      <c r="AC25" s="368"/>
      <c r="AD25" s="368"/>
      <c r="AE25" s="368"/>
      <c r="AF25" s="362"/>
      <c r="AG25" s="362"/>
      <c r="AJ25" s="65" t="s">
        <v>126</v>
      </c>
      <c r="AK25" s="66" t="s">
        <v>127</v>
      </c>
      <c r="AL25" s="66" t="s">
        <v>128</v>
      </c>
      <c r="AM25" s="66" t="s">
        <v>129</v>
      </c>
      <c r="AN25" s="66" t="s">
        <v>130</v>
      </c>
      <c r="AO25" s="66" t="s">
        <v>131</v>
      </c>
      <c r="AP25" s="66" t="s">
        <v>132</v>
      </c>
      <c r="AQ25" s="66" t="s">
        <v>133</v>
      </c>
    </row>
    <row r="26" spans="2:43" ht="13.5">
      <c r="B26" s="7" t="s">
        <v>134</v>
      </c>
      <c r="C26" s="8"/>
      <c r="D26" s="8" t="s">
        <v>135</v>
      </c>
      <c r="E26" s="8"/>
      <c r="F26" s="8"/>
      <c r="G26" s="8"/>
      <c r="H26" s="8"/>
      <c r="I26" s="8" t="s">
        <v>136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137</v>
      </c>
      <c r="AC26" s="8"/>
      <c r="AD26" s="8"/>
      <c r="AE26" s="8"/>
      <c r="AF26" s="8"/>
      <c r="AG26" s="314"/>
      <c r="AM26" s="69"/>
      <c r="AN26" s="69"/>
      <c r="AO26" s="69"/>
      <c r="AP26" s="69"/>
      <c r="AQ26" s="69"/>
    </row>
    <row r="27" spans="2:43" ht="13.5">
      <c r="B27" s="9">
        <v>1</v>
      </c>
      <c r="C27" s="10"/>
      <c r="D27" s="11">
        <f>AB25</f>
        <v>0.4791666666666667</v>
      </c>
      <c r="E27" s="12"/>
      <c r="F27" s="12"/>
      <c r="G27" s="12"/>
      <c r="H27" s="12"/>
      <c r="I27" s="24" t="str">
        <f>'リーグ１次'!Q9</f>
        <v>山手</v>
      </c>
      <c r="J27" s="24"/>
      <c r="K27" s="24"/>
      <c r="L27" s="24"/>
      <c r="M27" s="24"/>
      <c r="N27" s="24"/>
      <c r="O27" s="31"/>
      <c r="P27" s="32"/>
      <c r="Q27" s="33"/>
      <c r="R27" s="407" t="s">
        <v>138</v>
      </c>
      <c r="S27" s="33"/>
      <c r="T27" s="32"/>
      <c r="U27" s="29" t="str">
        <f>'リーグ１次'!S9</f>
        <v>太田</v>
      </c>
      <c r="V27" s="29"/>
      <c r="W27" s="29"/>
      <c r="X27" s="29"/>
      <c r="Y27" s="29"/>
      <c r="Z27" s="29"/>
      <c r="AA27" s="29"/>
      <c r="AB27" s="308" t="str">
        <f>'リーグ１次'!R9</f>
        <v>白鳥</v>
      </c>
      <c r="AC27" s="309"/>
      <c r="AD27" s="309"/>
      <c r="AE27" s="309"/>
      <c r="AF27" s="309"/>
      <c r="AG27" s="315"/>
      <c r="AI27" s="1" t="str">
        <f>I27</f>
        <v>山手</v>
      </c>
      <c r="AJ27" s="69">
        <v>0</v>
      </c>
      <c r="AK27" s="69">
        <v>0</v>
      </c>
      <c r="AL27" s="69">
        <v>0</v>
      </c>
      <c r="AM27" s="69">
        <f>Q27+Q29</f>
        <v>0</v>
      </c>
      <c r="AN27" s="69">
        <f>S27+S29</f>
        <v>0</v>
      </c>
      <c r="AO27" s="69">
        <f>AM27-AN27</f>
        <v>0</v>
      </c>
      <c r="AP27" s="69">
        <f>AJ27*3+AL27*1</f>
        <v>0</v>
      </c>
      <c r="AQ27" s="75">
        <v>1</v>
      </c>
    </row>
    <row r="28" spans="2:43" ht="13.5">
      <c r="B28" s="9">
        <v>2</v>
      </c>
      <c r="C28" s="10"/>
      <c r="D28" s="13">
        <f>D27+"０:7０"</f>
        <v>0.5277777777777778</v>
      </c>
      <c r="E28" s="10"/>
      <c r="F28" s="10"/>
      <c r="G28" s="10"/>
      <c r="H28" s="10"/>
      <c r="I28" s="25" t="str">
        <f>AB27</f>
        <v>白鳥</v>
      </c>
      <c r="J28" s="25"/>
      <c r="K28" s="25"/>
      <c r="L28" s="25"/>
      <c r="M28" s="25"/>
      <c r="N28" s="25"/>
      <c r="O28" s="37"/>
      <c r="P28" s="35"/>
      <c r="Q28" s="36"/>
      <c r="R28" s="408" t="s">
        <v>138</v>
      </c>
      <c r="S28" s="36"/>
      <c r="T28" s="35"/>
      <c r="U28" s="34" t="str">
        <f>U27</f>
        <v>太田</v>
      </c>
      <c r="V28" s="34"/>
      <c r="W28" s="34"/>
      <c r="X28" s="34"/>
      <c r="Y28" s="34"/>
      <c r="Z28" s="34"/>
      <c r="AA28" s="34"/>
      <c r="AB28" s="310" t="str">
        <f>I27</f>
        <v>山手</v>
      </c>
      <c r="AC28" s="311"/>
      <c r="AD28" s="311"/>
      <c r="AE28" s="311"/>
      <c r="AF28" s="311"/>
      <c r="AG28" s="316"/>
      <c r="AI28" s="1" t="str">
        <f>I28</f>
        <v>白鳥</v>
      </c>
      <c r="AJ28" s="69">
        <v>0</v>
      </c>
      <c r="AK28" s="69">
        <v>0</v>
      </c>
      <c r="AL28" s="69">
        <v>0</v>
      </c>
      <c r="AM28" s="69">
        <f>Q28+S29</f>
        <v>0</v>
      </c>
      <c r="AN28" s="69">
        <f>S28+Q29</f>
        <v>0</v>
      </c>
      <c r="AO28" s="69">
        <f>AM28-AN28</f>
        <v>0</v>
      </c>
      <c r="AP28" s="69">
        <f>AJ28*3+AL28*1</f>
        <v>0</v>
      </c>
      <c r="AQ28" s="75">
        <v>2</v>
      </c>
    </row>
    <row r="29" spans="2:43" ht="13.5">
      <c r="B29" s="16">
        <v>3</v>
      </c>
      <c r="C29" s="17"/>
      <c r="D29" s="18">
        <f>D28+"０：7０"</f>
        <v>0.576388888888889</v>
      </c>
      <c r="E29" s="19"/>
      <c r="F29" s="19"/>
      <c r="G29" s="19"/>
      <c r="H29" s="19"/>
      <c r="I29" s="27" t="str">
        <f>I27</f>
        <v>山手</v>
      </c>
      <c r="J29" s="27"/>
      <c r="K29" s="27"/>
      <c r="L29" s="27"/>
      <c r="M29" s="27"/>
      <c r="N29" s="27"/>
      <c r="O29" s="39"/>
      <c r="P29" s="40"/>
      <c r="Q29" s="41"/>
      <c r="R29" s="409" t="s">
        <v>138</v>
      </c>
      <c r="S29" s="41"/>
      <c r="T29" s="40"/>
      <c r="U29" s="42" t="str">
        <f>AB27</f>
        <v>白鳥</v>
      </c>
      <c r="V29" s="42"/>
      <c r="W29" s="42"/>
      <c r="X29" s="42"/>
      <c r="Y29" s="42"/>
      <c r="Z29" s="42"/>
      <c r="AA29" s="42"/>
      <c r="AB29" s="312" t="str">
        <f>U27</f>
        <v>太田</v>
      </c>
      <c r="AC29" s="313"/>
      <c r="AD29" s="313"/>
      <c r="AE29" s="313"/>
      <c r="AF29" s="313"/>
      <c r="AG29" s="317"/>
      <c r="AI29" s="1" t="str">
        <f>U27</f>
        <v>太田</v>
      </c>
      <c r="AJ29" s="69">
        <v>0</v>
      </c>
      <c r="AK29" s="69">
        <v>0</v>
      </c>
      <c r="AL29" s="69">
        <v>0</v>
      </c>
      <c r="AM29" s="69">
        <f>S27+S28</f>
        <v>0</v>
      </c>
      <c r="AN29" s="69">
        <f>Q27+Q28</f>
        <v>0</v>
      </c>
      <c r="AO29" s="69">
        <f>AM29-AN29</f>
        <v>0</v>
      </c>
      <c r="AP29" s="69">
        <f>AJ29*3+AL29*1</f>
        <v>0</v>
      </c>
      <c r="AQ29" s="75">
        <v>3</v>
      </c>
    </row>
    <row r="31" spans="2:16" ht="13.5">
      <c r="B31" s="1" t="s">
        <v>141</v>
      </c>
      <c r="N31"/>
      <c r="P31"/>
    </row>
    <row r="32" spans="2:43" s="1" customFormat="1" ht="13.5">
      <c r="B32" s="362"/>
      <c r="C32" s="362"/>
      <c r="D32" s="362"/>
      <c r="E32" s="362"/>
      <c r="F32" s="361">
        <v>45389</v>
      </c>
      <c r="G32" s="361"/>
      <c r="H32" s="361"/>
      <c r="I32" s="361"/>
      <c r="J32" s="361"/>
      <c r="K32" s="361"/>
      <c r="L32" s="362"/>
      <c r="M32" s="362"/>
      <c r="N32" s="362"/>
      <c r="O32" s="362"/>
      <c r="P32" s="362"/>
      <c r="Q32" s="362"/>
      <c r="R32" s="364">
        <f>'リーグ１次'!T5</f>
        <v>4</v>
      </c>
      <c r="S32" s="30"/>
      <c r="T32" s="30"/>
      <c r="U32" s="30"/>
      <c r="V32" s="30"/>
      <c r="W32" s="30"/>
      <c r="X32" s="272" t="s">
        <v>59</v>
      </c>
      <c r="Y32" s="362"/>
      <c r="Z32" s="362"/>
      <c r="AA32" s="362"/>
      <c r="AB32" s="367">
        <f>'リーグ１次'!T7</f>
        <v>0.520833333333333</v>
      </c>
      <c r="AC32" s="368"/>
      <c r="AD32" s="368"/>
      <c r="AE32" s="368"/>
      <c r="AF32" s="362"/>
      <c r="AG32" s="362"/>
      <c r="AJ32" s="65" t="s">
        <v>126</v>
      </c>
      <c r="AK32" s="66" t="s">
        <v>127</v>
      </c>
      <c r="AL32" s="66" t="s">
        <v>128</v>
      </c>
      <c r="AM32" s="66" t="s">
        <v>129</v>
      </c>
      <c r="AN32" s="66" t="s">
        <v>130</v>
      </c>
      <c r="AO32" s="66" t="s">
        <v>131</v>
      </c>
      <c r="AP32" s="66" t="s">
        <v>132</v>
      </c>
      <c r="AQ32" s="66" t="s">
        <v>133</v>
      </c>
    </row>
    <row r="33" spans="2:43" ht="13.5">
      <c r="B33" s="7" t="s">
        <v>134</v>
      </c>
      <c r="C33" s="8"/>
      <c r="D33" s="8" t="s">
        <v>135</v>
      </c>
      <c r="E33" s="8"/>
      <c r="F33" s="8"/>
      <c r="G33" s="8"/>
      <c r="H33" s="8"/>
      <c r="I33" s="8" t="s">
        <v>136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137</v>
      </c>
      <c r="AC33" s="8"/>
      <c r="AD33" s="8"/>
      <c r="AE33" s="8"/>
      <c r="AF33" s="8"/>
      <c r="AG33" s="314"/>
      <c r="AM33" s="69"/>
      <c r="AN33" s="69"/>
      <c r="AO33" s="69"/>
      <c r="AP33" s="69"/>
      <c r="AQ33" s="69"/>
    </row>
    <row r="34" spans="2:43" ht="13.5">
      <c r="B34" s="9">
        <v>1</v>
      </c>
      <c r="C34" s="10"/>
      <c r="D34" s="11">
        <f>AB32</f>
        <v>0.520833333333333</v>
      </c>
      <c r="E34" s="12"/>
      <c r="F34" s="12"/>
      <c r="G34" s="12"/>
      <c r="H34" s="12"/>
      <c r="I34" s="24" t="str">
        <f>'予選リーグ組合せ'!D13</f>
        <v>加茂野</v>
      </c>
      <c r="J34" s="24"/>
      <c r="K34" s="24"/>
      <c r="L34" s="24"/>
      <c r="M34" s="24"/>
      <c r="N34" s="24"/>
      <c r="O34" s="31"/>
      <c r="P34" s="32"/>
      <c r="Q34" s="33"/>
      <c r="R34" s="407" t="s">
        <v>138</v>
      </c>
      <c r="S34" s="33"/>
      <c r="T34" s="32"/>
      <c r="U34" s="29" t="str">
        <f>'予選リーグ組合せ'!D15</f>
        <v>関さくら</v>
      </c>
      <c r="V34" s="29"/>
      <c r="W34" s="29"/>
      <c r="X34" s="29"/>
      <c r="Y34" s="29"/>
      <c r="Z34" s="29"/>
      <c r="AA34" s="29"/>
      <c r="AB34" s="308" t="str">
        <f>'予選リーグ組合せ'!D14</f>
        <v>金竜</v>
      </c>
      <c r="AC34" s="309"/>
      <c r="AD34" s="309"/>
      <c r="AE34" s="309"/>
      <c r="AF34" s="309"/>
      <c r="AG34" s="315"/>
      <c r="AI34" s="1" t="str">
        <f>I34</f>
        <v>加茂野</v>
      </c>
      <c r="AJ34" s="69">
        <v>0</v>
      </c>
      <c r="AK34" s="69">
        <v>0</v>
      </c>
      <c r="AL34" s="69">
        <v>0</v>
      </c>
      <c r="AM34" s="69">
        <f>Q34+Q36</f>
        <v>0</v>
      </c>
      <c r="AN34" s="69">
        <f>S34+S36</f>
        <v>0</v>
      </c>
      <c r="AO34" s="69">
        <f>AM34-AN34</f>
        <v>0</v>
      </c>
      <c r="AP34" s="69">
        <f>AJ34*3+AL34*1</f>
        <v>0</v>
      </c>
      <c r="AQ34" s="75">
        <v>1</v>
      </c>
    </row>
    <row r="35" spans="2:43" ht="13.5">
      <c r="B35" s="9">
        <v>2</v>
      </c>
      <c r="C35" s="10"/>
      <c r="D35" s="13">
        <f>D34+"０:7０"</f>
        <v>0.5694444444444442</v>
      </c>
      <c r="E35" s="10"/>
      <c r="F35" s="10"/>
      <c r="G35" s="10"/>
      <c r="H35" s="10"/>
      <c r="I35" s="25" t="str">
        <f>AB34</f>
        <v>金竜</v>
      </c>
      <c r="J35" s="25"/>
      <c r="K35" s="25"/>
      <c r="L35" s="25"/>
      <c r="M35" s="25"/>
      <c r="N35" s="25"/>
      <c r="O35" s="37"/>
      <c r="P35" s="35"/>
      <c r="Q35" s="36"/>
      <c r="R35" s="408" t="s">
        <v>138</v>
      </c>
      <c r="S35" s="36"/>
      <c r="T35" s="35"/>
      <c r="U35" s="34" t="str">
        <f>U34</f>
        <v>関さくら</v>
      </c>
      <c r="V35" s="34"/>
      <c r="W35" s="34"/>
      <c r="X35" s="34"/>
      <c r="Y35" s="34"/>
      <c r="Z35" s="34"/>
      <c r="AA35" s="34"/>
      <c r="AB35" s="310" t="str">
        <f>I34</f>
        <v>加茂野</v>
      </c>
      <c r="AC35" s="311"/>
      <c r="AD35" s="311"/>
      <c r="AE35" s="311"/>
      <c r="AF35" s="311"/>
      <c r="AG35" s="316"/>
      <c r="AI35" s="1" t="str">
        <f>I35</f>
        <v>金竜</v>
      </c>
      <c r="AJ35" s="69">
        <v>0</v>
      </c>
      <c r="AK35" s="69">
        <v>0</v>
      </c>
      <c r="AL35" s="69">
        <v>0</v>
      </c>
      <c r="AM35" s="69">
        <f>Q35+S36</f>
        <v>0</v>
      </c>
      <c r="AN35" s="69">
        <f>S35+Q36</f>
        <v>0</v>
      </c>
      <c r="AO35" s="69">
        <f>AM35-AN35</f>
        <v>0</v>
      </c>
      <c r="AP35" s="69">
        <f>AJ35*3+AL35*1</f>
        <v>0</v>
      </c>
      <c r="AQ35" s="75">
        <v>2</v>
      </c>
    </row>
    <row r="36" spans="2:43" ht="13.5">
      <c r="B36" s="16">
        <v>3</v>
      </c>
      <c r="C36" s="17"/>
      <c r="D36" s="18">
        <f>D35+"０：7０"</f>
        <v>0.6180555555555554</v>
      </c>
      <c r="E36" s="19"/>
      <c r="F36" s="19"/>
      <c r="G36" s="19"/>
      <c r="H36" s="19"/>
      <c r="I36" s="27" t="str">
        <f>I34</f>
        <v>加茂野</v>
      </c>
      <c r="J36" s="27"/>
      <c r="K36" s="27"/>
      <c r="L36" s="27"/>
      <c r="M36" s="27"/>
      <c r="N36" s="27"/>
      <c r="O36" s="39"/>
      <c r="P36" s="40"/>
      <c r="Q36" s="41"/>
      <c r="R36" s="409" t="s">
        <v>138</v>
      </c>
      <c r="S36" s="41"/>
      <c r="T36" s="40"/>
      <c r="U36" s="42" t="str">
        <f>AB34</f>
        <v>金竜</v>
      </c>
      <c r="V36" s="42"/>
      <c r="W36" s="42"/>
      <c r="X36" s="42"/>
      <c r="Y36" s="42"/>
      <c r="Z36" s="42"/>
      <c r="AA36" s="42"/>
      <c r="AB36" s="312" t="str">
        <f>U34</f>
        <v>関さくら</v>
      </c>
      <c r="AC36" s="313"/>
      <c r="AD36" s="313"/>
      <c r="AE36" s="313"/>
      <c r="AF36" s="313"/>
      <c r="AG36" s="317"/>
      <c r="AI36" s="1" t="str">
        <f>U34</f>
        <v>関さくら</v>
      </c>
      <c r="AJ36" s="69">
        <v>0</v>
      </c>
      <c r="AK36" s="69">
        <v>0</v>
      </c>
      <c r="AL36" s="69">
        <v>0</v>
      </c>
      <c r="AM36" s="69">
        <f>S34+S35</f>
        <v>0</v>
      </c>
      <c r="AN36" s="69">
        <f>Q34+Q35</f>
        <v>0</v>
      </c>
      <c r="AO36" s="69">
        <f>AM36-AN36</f>
        <v>0</v>
      </c>
      <c r="AP36" s="69">
        <f>AJ36*3+AL36*1</f>
        <v>0</v>
      </c>
      <c r="AQ36" s="75">
        <v>3</v>
      </c>
    </row>
    <row r="38" spans="2:16" ht="13.5">
      <c r="B38" s="1" t="s">
        <v>142</v>
      </c>
      <c r="N38"/>
      <c r="P38"/>
    </row>
    <row r="39" spans="2:43" s="1" customFormat="1" ht="13.5">
      <c r="B39" s="362"/>
      <c r="C39" s="362"/>
      <c r="D39" s="362"/>
      <c r="E39" s="362"/>
      <c r="F39" s="361">
        <v>45389</v>
      </c>
      <c r="G39" s="361"/>
      <c r="H39" s="361"/>
      <c r="I39" s="361"/>
      <c r="J39" s="361"/>
      <c r="K39" s="361"/>
      <c r="L39" s="362"/>
      <c r="M39" s="362"/>
      <c r="N39" s="362"/>
      <c r="O39" s="362"/>
      <c r="P39" s="362"/>
      <c r="Q39" s="362"/>
      <c r="R39" s="364">
        <f>'リーグ１次'!W5</f>
        <v>5</v>
      </c>
      <c r="S39" s="30"/>
      <c r="T39" s="30"/>
      <c r="U39" s="30"/>
      <c r="V39" s="30"/>
      <c r="W39" s="30"/>
      <c r="X39" s="272" t="s">
        <v>59</v>
      </c>
      <c r="Y39" s="362"/>
      <c r="Z39" s="362"/>
      <c r="AA39" s="362"/>
      <c r="AB39" s="367">
        <f>'リーグ１次'!W7</f>
        <v>0.5625</v>
      </c>
      <c r="AC39" s="368"/>
      <c r="AD39" s="368"/>
      <c r="AE39" s="368"/>
      <c r="AF39" s="362"/>
      <c r="AG39" s="362"/>
      <c r="AJ39" s="65" t="s">
        <v>126</v>
      </c>
      <c r="AK39" s="66" t="s">
        <v>127</v>
      </c>
      <c r="AL39" s="66" t="s">
        <v>128</v>
      </c>
      <c r="AM39" s="66" t="s">
        <v>129</v>
      </c>
      <c r="AN39" s="66" t="s">
        <v>130</v>
      </c>
      <c r="AO39" s="66" t="s">
        <v>131</v>
      </c>
      <c r="AP39" s="66" t="s">
        <v>132</v>
      </c>
      <c r="AQ39" s="66" t="s">
        <v>133</v>
      </c>
    </row>
    <row r="40" spans="2:43" ht="13.5">
      <c r="B40" s="7" t="s">
        <v>134</v>
      </c>
      <c r="C40" s="8"/>
      <c r="D40" s="8" t="s">
        <v>135</v>
      </c>
      <c r="E40" s="8"/>
      <c r="F40" s="8"/>
      <c r="G40" s="8"/>
      <c r="H40" s="8"/>
      <c r="I40" s="8" t="s">
        <v>136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137</v>
      </c>
      <c r="AC40" s="8"/>
      <c r="AD40" s="8"/>
      <c r="AE40" s="8"/>
      <c r="AF40" s="8"/>
      <c r="AG40" s="314"/>
      <c r="AM40" s="69"/>
      <c r="AN40" s="69"/>
      <c r="AO40" s="69"/>
      <c r="AP40" s="69"/>
      <c r="AQ40" s="69"/>
    </row>
    <row r="41" spans="2:43" ht="13.5">
      <c r="B41" s="9">
        <v>1</v>
      </c>
      <c r="C41" s="10"/>
      <c r="D41" s="11">
        <f>AB39</f>
        <v>0.5625</v>
      </c>
      <c r="E41" s="12"/>
      <c r="F41" s="12"/>
      <c r="G41" s="12"/>
      <c r="H41" s="12"/>
      <c r="I41" s="24" t="str">
        <f>'リーグ１次'!W9</f>
        <v>土田</v>
      </c>
      <c r="J41" s="24"/>
      <c r="K41" s="24"/>
      <c r="L41" s="24"/>
      <c r="M41" s="24"/>
      <c r="N41" s="24"/>
      <c r="O41" s="31"/>
      <c r="P41" s="32"/>
      <c r="Q41" s="33"/>
      <c r="R41" s="407" t="s">
        <v>138</v>
      </c>
      <c r="S41" s="33"/>
      <c r="T41" s="32"/>
      <c r="U41" s="29" t="str">
        <f>'リーグ１次'!Y9</f>
        <v>安桜</v>
      </c>
      <c r="V41" s="29"/>
      <c r="W41" s="29"/>
      <c r="X41" s="29"/>
      <c r="Y41" s="29"/>
      <c r="Z41" s="29"/>
      <c r="AA41" s="29"/>
      <c r="AB41" s="308" t="str">
        <f>'リーグ１次'!X9</f>
        <v>今渡</v>
      </c>
      <c r="AC41" s="309"/>
      <c r="AD41" s="309"/>
      <c r="AE41" s="309"/>
      <c r="AF41" s="309"/>
      <c r="AG41" s="315"/>
      <c r="AI41" s="1" t="str">
        <f>I41</f>
        <v>土田</v>
      </c>
      <c r="AJ41" s="69">
        <v>0</v>
      </c>
      <c r="AK41" s="69">
        <v>0</v>
      </c>
      <c r="AL41" s="69">
        <v>0</v>
      </c>
      <c r="AM41" s="69">
        <f>Q41+Q43</f>
        <v>0</v>
      </c>
      <c r="AN41" s="69">
        <f>S41+S43</f>
        <v>0</v>
      </c>
      <c r="AO41" s="69">
        <f>AM41-AN41</f>
        <v>0</v>
      </c>
      <c r="AP41" s="69">
        <f>AJ41*3+AL41*1</f>
        <v>0</v>
      </c>
      <c r="AQ41" s="75">
        <v>1</v>
      </c>
    </row>
    <row r="42" spans="2:43" ht="13.5">
      <c r="B42" s="9">
        <v>2</v>
      </c>
      <c r="C42" s="10"/>
      <c r="D42" s="13">
        <f>D41+"０:7０"</f>
        <v>0.6111111111111112</v>
      </c>
      <c r="E42" s="10"/>
      <c r="F42" s="10"/>
      <c r="G42" s="10"/>
      <c r="H42" s="10"/>
      <c r="I42" s="25" t="str">
        <f>AB41</f>
        <v>今渡</v>
      </c>
      <c r="J42" s="25"/>
      <c r="K42" s="25"/>
      <c r="L42" s="25"/>
      <c r="M42" s="25"/>
      <c r="N42" s="25"/>
      <c r="O42" s="37"/>
      <c r="P42" s="35"/>
      <c r="Q42" s="36"/>
      <c r="R42" s="408" t="s">
        <v>138</v>
      </c>
      <c r="S42" s="36"/>
      <c r="T42" s="35"/>
      <c r="U42" s="34" t="str">
        <f>U41</f>
        <v>安桜</v>
      </c>
      <c r="V42" s="34"/>
      <c r="W42" s="34"/>
      <c r="X42" s="34"/>
      <c r="Y42" s="34"/>
      <c r="Z42" s="34"/>
      <c r="AA42" s="34"/>
      <c r="AB42" s="310" t="str">
        <f>I41</f>
        <v>土田</v>
      </c>
      <c r="AC42" s="311"/>
      <c r="AD42" s="311"/>
      <c r="AE42" s="311"/>
      <c r="AF42" s="311"/>
      <c r="AG42" s="316"/>
      <c r="AI42" s="1" t="str">
        <f>I42</f>
        <v>今渡</v>
      </c>
      <c r="AJ42" s="69">
        <v>0</v>
      </c>
      <c r="AK42" s="69">
        <v>0</v>
      </c>
      <c r="AL42" s="69">
        <v>0</v>
      </c>
      <c r="AM42" s="69">
        <f>Q42+S43</f>
        <v>0</v>
      </c>
      <c r="AN42" s="69">
        <f>S42+Q43</f>
        <v>0</v>
      </c>
      <c r="AO42" s="69">
        <f>AM42-AN42</f>
        <v>0</v>
      </c>
      <c r="AP42" s="69">
        <f>AJ42*3+AL42*1</f>
        <v>0</v>
      </c>
      <c r="AQ42" s="75">
        <v>2</v>
      </c>
    </row>
    <row r="43" spans="2:43" ht="13.5">
      <c r="B43" s="16">
        <v>3</v>
      </c>
      <c r="C43" s="17"/>
      <c r="D43" s="18">
        <f>D42+"０：7０"</f>
        <v>0.6597222222222223</v>
      </c>
      <c r="E43" s="19"/>
      <c r="F43" s="19"/>
      <c r="G43" s="19"/>
      <c r="H43" s="19"/>
      <c r="I43" s="27" t="str">
        <f>I41</f>
        <v>土田</v>
      </c>
      <c r="J43" s="27"/>
      <c r="K43" s="27"/>
      <c r="L43" s="27"/>
      <c r="M43" s="27"/>
      <c r="N43" s="27"/>
      <c r="O43" s="39"/>
      <c r="P43" s="40"/>
      <c r="Q43" s="41"/>
      <c r="R43" s="409" t="s">
        <v>138</v>
      </c>
      <c r="S43" s="41"/>
      <c r="T43" s="40"/>
      <c r="U43" s="42" t="str">
        <f>AB41</f>
        <v>今渡</v>
      </c>
      <c r="V43" s="42"/>
      <c r="W43" s="42"/>
      <c r="X43" s="42"/>
      <c r="Y43" s="42"/>
      <c r="Z43" s="42"/>
      <c r="AA43" s="42"/>
      <c r="AB43" s="312" t="str">
        <f>U41</f>
        <v>安桜</v>
      </c>
      <c r="AC43" s="313"/>
      <c r="AD43" s="313"/>
      <c r="AE43" s="313"/>
      <c r="AF43" s="313"/>
      <c r="AG43" s="317"/>
      <c r="AI43" s="1" t="str">
        <f>U41</f>
        <v>安桜</v>
      </c>
      <c r="AJ43" s="69">
        <v>0</v>
      </c>
      <c r="AK43" s="69">
        <v>0</v>
      </c>
      <c r="AL43" s="69">
        <v>0</v>
      </c>
      <c r="AM43" s="69">
        <f>S41+S42</f>
        <v>0</v>
      </c>
      <c r="AN43" s="69">
        <f>Q41+Q42</f>
        <v>0</v>
      </c>
      <c r="AO43" s="69">
        <f>AM43-AN43</f>
        <v>0</v>
      </c>
      <c r="AP43" s="69">
        <f>AJ43*3+AL43*1</f>
        <v>0</v>
      </c>
      <c r="AQ43" s="75">
        <v>3</v>
      </c>
    </row>
    <row r="45" spans="2:16" ht="13.5">
      <c r="B45" s="1" t="s">
        <v>143</v>
      </c>
      <c r="N45"/>
      <c r="P45"/>
    </row>
    <row r="46" spans="2:43" s="1" customFormat="1" ht="13.5">
      <c r="B46" s="362"/>
      <c r="C46" s="362"/>
      <c r="D46" s="362"/>
      <c r="E46" s="362"/>
      <c r="F46" s="361">
        <v>45389</v>
      </c>
      <c r="G46" s="361"/>
      <c r="H46" s="361"/>
      <c r="I46" s="361"/>
      <c r="J46" s="361"/>
      <c r="K46" s="361"/>
      <c r="L46" s="362"/>
      <c r="M46" s="362"/>
      <c r="N46" s="362"/>
      <c r="O46" s="362"/>
      <c r="P46" s="362"/>
      <c r="Q46" s="362"/>
      <c r="R46" s="364">
        <f>'リーグ１次'!Z5</f>
        <v>6</v>
      </c>
      <c r="S46" s="30"/>
      <c r="T46" s="30"/>
      <c r="U46" s="30"/>
      <c r="V46" s="30"/>
      <c r="W46" s="30"/>
      <c r="X46" s="272" t="s">
        <v>59</v>
      </c>
      <c r="Y46" s="362"/>
      <c r="Z46" s="362"/>
      <c r="AA46" s="362"/>
      <c r="AB46" s="367">
        <f>'リーグ１次'!Z7</f>
        <v>0.604166666666667</v>
      </c>
      <c r="AC46" s="368"/>
      <c r="AD46" s="368"/>
      <c r="AE46" s="368"/>
      <c r="AF46" s="362"/>
      <c r="AG46" s="362"/>
      <c r="AJ46" s="65" t="s">
        <v>126</v>
      </c>
      <c r="AK46" s="66" t="s">
        <v>127</v>
      </c>
      <c r="AL46" s="66" t="s">
        <v>128</v>
      </c>
      <c r="AM46" s="66" t="s">
        <v>129</v>
      </c>
      <c r="AN46" s="66" t="s">
        <v>130</v>
      </c>
      <c r="AO46" s="66" t="s">
        <v>131</v>
      </c>
      <c r="AP46" s="66" t="s">
        <v>132</v>
      </c>
      <c r="AQ46" s="66" t="s">
        <v>133</v>
      </c>
    </row>
    <row r="47" spans="2:42" ht="13.5">
      <c r="B47" s="7" t="s">
        <v>134</v>
      </c>
      <c r="C47" s="8"/>
      <c r="D47" s="8" t="s">
        <v>135</v>
      </c>
      <c r="E47" s="8"/>
      <c r="F47" s="8"/>
      <c r="G47" s="8"/>
      <c r="H47" s="8"/>
      <c r="I47" s="8" t="s">
        <v>136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 t="s">
        <v>137</v>
      </c>
      <c r="AC47" s="8"/>
      <c r="AD47" s="8"/>
      <c r="AE47" s="8"/>
      <c r="AF47" s="8"/>
      <c r="AG47" s="314"/>
      <c r="AM47" s="69"/>
      <c r="AN47" s="69"/>
      <c r="AO47" s="69"/>
      <c r="AP47" s="69"/>
    </row>
    <row r="48" spans="2:43" ht="13.5">
      <c r="B48" s="9">
        <v>1</v>
      </c>
      <c r="C48" s="10"/>
      <c r="D48" s="11">
        <f>AB46</f>
        <v>0.604166666666667</v>
      </c>
      <c r="E48" s="12"/>
      <c r="F48" s="12"/>
      <c r="G48" s="12"/>
      <c r="H48" s="12"/>
      <c r="I48" s="24" t="str">
        <f>'リーグ１次'!Z9</f>
        <v>御嵩</v>
      </c>
      <c r="J48" s="24"/>
      <c r="K48" s="24"/>
      <c r="L48" s="24"/>
      <c r="M48" s="24"/>
      <c r="N48" s="24"/>
      <c r="O48" s="31"/>
      <c r="P48" s="32"/>
      <c r="Q48" s="33"/>
      <c r="R48" s="407" t="s">
        <v>138</v>
      </c>
      <c r="S48" s="33"/>
      <c r="T48" s="32"/>
      <c r="U48" s="29" t="str">
        <f>'リーグ１次'!AB9</f>
        <v>大和</v>
      </c>
      <c r="V48" s="29"/>
      <c r="W48" s="29"/>
      <c r="X48" s="29"/>
      <c r="Y48" s="29"/>
      <c r="Z48" s="29"/>
      <c r="AA48" s="29"/>
      <c r="AB48" s="308" t="str">
        <f>'リーグ１次'!AA9</f>
        <v>下有知</v>
      </c>
      <c r="AC48" s="309"/>
      <c r="AD48" s="309"/>
      <c r="AE48" s="309"/>
      <c r="AF48" s="309"/>
      <c r="AG48" s="315"/>
      <c r="AI48" s="1" t="str">
        <f>I48</f>
        <v>御嵩</v>
      </c>
      <c r="AJ48" s="69">
        <v>0</v>
      </c>
      <c r="AK48" s="69">
        <v>0</v>
      </c>
      <c r="AL48" s="69">
        <v>0</v>
      </c>
      <c r="AM48" s="69">
        <f>Q48+Q50</f>
        <v>0</v>
      </c>
      <c r="AN48" s="69">
        <f>S48+S50</f>
        <v>0</v>
      </c>
      <c r="AO48" s="69">
        <f>AM48-AN48</f>
        <v>0</v>
      </c>
      <c r="AP48" s="69">
        <f>AJ48*3+AL48*1</f>
        <v>0</v>
      </c>
      <c r="AQ48" s="75">
        <v>1</v>
      </c>
    </row>
    <row r="49" spans="2:43" ht="13.5">
      <c r="B49" s="9">
        <v>2</v>
      </c>
      <c r="C49" s="10"/>
      <c r="D49" s="13">
        <f>D48+"1:10"</f>
        <v>0.6527777777777781</v>
      </c>
      <c r="E49" s="10"/>
      <c r="F49" s="10"/>
      <c r="G49" s="10"/>
      <c r="H49" s="10"/>
      <c r="I49" s="25" t="str">
        <f>AB48</f>
        <v>下有知</v>
      </c>
      <c r="J49" s="25"/>
      <c r="K49" s="25"/>
      <c r="L49" s="25"/>
      <c r="M49" s="25"/>
      <c r="N49" s="25"/>
      <c r="O49" s="37"/>
      <c r="P49" s="35"/>
      <c r="Q49" s="36"/>
      <c r="R49" s="408" t="s">
        <v>138</v>
      </c>
      <c r="S49" s="36"/>
      <c r="T49" s="35"/>
      <c r="U49" s="34" t="str">
        <f>U48</f>
        <v>大和</v>
      </c>
      <c r="V49" s="34"/>
      <c r="W49" s="34"/>
      <c r="X49" s="34"/>
      <c r="Y49" s="34"/>
      <c r="Z49" s="34"/>
      <c r="AA49" s="34"/>
      <c r="AB49" s="310" t="str">
        <f>I48</f>
        <v>御嵩</v>
      </c>
      <c r="AC49" s="311"/>
      <c r="AD49" s="311"/>
      <c r="AE49" s="311"/>
      <c r="AF49" s="311"/>
      <c r="AG49" s="316"/>
      <c r="AI49" s="1" t="str">
        <f>I49</f>
        <v>下有知</v>
      </c>
      <c r="AJ49" s="69">
        <v>0</v>
      </c>
      <c r="AK49" s="69">
        <v>0</v>
      </c>
      <c r="AL49" s="69">
        <v>0</v>
      </c>
      <c r="AM49" s="69">
        <f>Q49+S50</f>
        <v>0</v>
      </c>
      <c r="AN49" s="69">
        <f>S49+Q50</f>
        <v>0</v>
      </c>
      <c r="AO49" s="69">
        <f>AM49-AN49</f>
        <v>0</v>
      </c>
      <c r="AP49" s="69">
        <f>AJ49*3+AL49*1</f>
        <v>0</v>
      </c>
      <c r="AQ49" s="75">
        <v>2</v>
      </c>
    </row>
    <row r="50" spans="2:43" ht="13.5">
      <c r="B50" s="16">
        <v>3</v>
      </c>
      <c r="C50" s="17"/>
      <c r="D50" s="18">
        <f>D49+"１：1０"</f>
        <v>0.7013888888888893</v>
      </c>
      <c r="E50" s="19"/>
      <c r="F50" s="19"/>
      <c r="G50" s="19"/>
      <c r="H50" s="19"/>
      <c r="I50" s="27" t="str">
        <f>I48</f>
        <v>御嵩</v>
      </c>
      <c r="J50" s="27"/>
      <c r="K50" s="27"/>
      <c r="L50" s="27"/>
      <c r="M50" s="27"/>
      <c r="N50" s="27"/>
      <c r="O50" s="39"/>
      <c r="P50" s="40"/>
      <c r="Q50" s="41"/>
      <c r="R50" s="409" t="s">
        <v>138</v>
      </c>
      <c r="S50" s="41"/>
      <c r="T50" s="40"/>
      <c r="U50" s="42" t="str">
        <f>AB48</f>
        <v>下有知</v>
      </c>
      <c r="V50" s="42"/>
      <c r="W50" s="42"/>
      <c r="X50" s="42"/>
      <c r="Y50" s="42"/>
      <c r="Z50" s="42"/>
      <c r="AA50" s="42"/>
      <c r="AB50" s="312" t="str">
        <f>U48</f>
        <v>大和</v>
      </c>
      <c r="AC50" s="313"/>
      <c r="AD50" s="313"/>
      <c r="AE50" s="313"/>
      <c r="AF50" s="313"/>
      <c r="AG50" s="317"/>
      <c r="AI50" s="1" t="str">
        <f>U48</f>
        <v>大和</v>
      </c>
      <c r="AJ50" s="69">
        <v>0</v>
      </c>
      <c r="AK50" s="69">
        <v>0</v>
      </c>
      <c r="AL50" s="69">
        <v>0</v>
      </c>
      <c r="AM50" s="69">
        <f>S48+S49</f>
        <v>0</v>
      </c>
      <c r="AN50" s="69">
        <f>Q48+Q49</f>
        <v>0</v>
      </c>
      <c r="AO50" s="69">
        <f>AM50-AN50</f>
        <v>0</v>
      </c>
      <c r="AP50" s="69">
        <f>AJ50*3+AL50*1</f>
        <v>0</v>
      </c>
      <c r="AQ50" s="75">
        <v>3</v>
      </c>
    </row>
    <row r="52" spans="2:16" ht="13.5">
      <c r="B52" s="1" t="s">
        <v>144</v>
      </c>
      <c r="N52"/>
      <c r="P52"/>
    </row>
    <row r="53" spans="2:43" s="1" customFormat="1" ht="13.5">
      <c r="B53" s="362"/>
      <c r="C53" s="362"/>
      <c r="D53" s="362"/>
      <c r="E53" s="362"/>
      <c r="F53" s="361">
        <v>45389</v>
      </c>
      <c r="G53" s="361"/>
      <c r="H53" s="361"/>
      <c r="I53" s="361"/>
      <c r="J53" s="361"/>
      <c r="K53" s="361"/>
      <c r="L53" s="362"/>
      <c r="M53" s="362"/>
      <c r="N53" s="362"/>
      <c r="O53" s="362"/>
      <c r="P53" s="362"/>
      <c r="Q53" s="362"/>
      <c r="R53" s="364">
        <f>'リーグ１次'!AC5</f>
        <v>7</v>
      </c>
      <c r="S53" s="30"/>
      <c r="T53" s="30"/>
      <c r="U53" s="30"/>
      <c r="V53" s="30"/>
      <c r="W53" s="30"/>
      <c r="X53" s="272" t="s">
        <v>59</v>
      </c>
      <c r="Y53" s="362"/>
      <c r="Z53" s="362"/>
      <c r="AA53" s="362"/>
      <c r="AB53" s="367">
        <f>'リーグ１次'!AC7</f>
        <v>0.645833333333333</v>
      </c>
      <c r="AC53" s="368"/>
      <c r="AD53" s="368"/>
      <c r="AE53" s="368"/>
      <c r="AF53" s="362"/>
      <c r="AG53" s="362"/>
      <c r="AJ53" s="65" t="s">
        <v>126</v>
      </c>
      <c r="AK53" s="66" t="s">
        <v>127</v>
      </c>
      <c r="AL53" s="66" t="s">
        <v>128</v>
      </c>
      <c r="AM53" s="66" t="s">
        <v>129</v>
      </c>
      <c r="AN53" s="66" t="s">
        <v>130</v>
      </c>
      <c r="AO53" s="66" t="s">
        <v>131</v>
      </c>
      <c r="AP53" s="66" t="s">
        <v>132</v>
      </c>
      <c r="AQ53" s="66" t="s">
        <v>133</v>
      </c>
    </row>
    <row r="54" spans="2:42" ht="13.5">
      <c r="B54" s="7" t="s">
        <v>134</v>
      </c>
      <c r="C54" s="8"/>
      <c r="D54" s="8" t="s">
        <v>135</v>
      </c>
      <c r="E54" s="8"/>
      <c r="F54" s="8"/>
      <c r="G54" s="8"/>
      <c r="H54" s="8"/>
      <c r="I54" s="8" t="s">
        <v>136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137</v>
      </c>
      <c r="AC54" s="8"/>
      <c r="AD54" s="8"/>
      <c r="AE54" s="8"/>
      <c r="AF54" s="8"/>
      <c r="AG54" s="314"/>
      <c r="AM54" s="69"/>
      <c r="AN54" s="69"/>
      <c r="AO54" s="69"/>
      <c r="AP54" s="69"/>
    </row>
    <row r="55" spans="2:43" ht="13.5">
      <c r="B55" s="9">
        <v>1</v>
      </c>
      <c r="C55" s="10"/>
      <c r="D55" s="11">
        <f>AB53</f>
        <v>0.645833333333333</v>
      </c>
      <c r="E55" s="12"/>
      <c r="F55" s="12"/>
      <c r="G55" s="12"/>
      <c r="H55" s="12"/>
      <c r="I55" s="24" t="str">
        <f>'リーグ１次'!AC9</f>
        <v>西可児</v>
      </c>
      <c r="J55" s="24"/>
      <c r="K55" s="24"/>
      <c r="L55" s="24"/>
      <c r="M55" s="24"/>
      <c r="N55" s="24"/>
      <c r="O55" s="31"/>
      <c r="P55" s="32"/>
      <c r="Q55" s="33"/>
      <c r="R55" s="407" t="s">
        <v>138</v>
      </c>
      <c r="S55" s="33"/>
      <c r="T55" s="32"/>
      <c r="U55" s="29" t="str">
        <f>'リーグ１次'!AE9</f>
        <v>旭ヶ丘</v>
      </c>
      <c r="V55" s="29"/>
      <c r="W55" s="29"/>
      <c r="X55" s="29"/>
      <c r="Y55" s="29"/>
      <c r="Z55" s="29"/>
      <c r="AA55" s="29"/>
      <c r="AB55" s="308" t="str">
        <f>'リーグ１次'!AD9</f>
        <v>桜ヶ丘ＦＣ</v>
      </c>
      <c r="AC55" s="309"/>
      <c r="AD55" s="309"/>
      <c r="AE55" s="309"/>
      <c r="AF55" s="309"/>
      <c r="AG55" s="315"/>
      <c r="AI55" s="1" t="str">
        <f>I55</f>
        <v>西可児</v>
      </c>
      <c r="AJ55" s="69">
        <v>0</v>
      </c>
      <c r="AK55" s="69">
        <v>0</v>
      </c>
      <c r="AL55" s="69">
        <v>0</v>
      </c>
      <c r="AM55" s="69">
        <f>Q55+Q57</f>
        <v>0</v>
      </c>
      <c r="AN55" s="69">
        <f>S55+S57</f>
        <v>0</v>
      </c>
      <c r="AO55" s="69">
        <f>AM55-AN55</f>
        <v>0</v>
      </c>
      <c r="AP55" s="69">
        <f>AJ55*3+AL55*1</f>
        <v>0</v>
      </c>
      <c r="AQ55" s="75">
        <v>1</v>
      </c>
    </row>
    <row r="56" spans="2:43" ht="13.5">
      <c r="B56" s="9">
        <v>2</v>
      </c>
      <c r="C56" s="10"/>
      <c r="D56" s="13">
        <f>D55+"1:10"</f>
        <v>0.6944444444444442</v>
      </c>
      <c r="E56" s="10"/>
      <c r="F56" s="10"/>
      <c r="G56" s="10"/>
      <c r="H56" s="10"/>
      <c r="I56" s="25" t="str">
        <f>AB55</f>
        <v>桜ヶ丘ＦＣ</v>
      </c>
      <c r="J56" s="25"/>
      <c r="K56" s="25"/>
      <c r="L56" s="25"/>
      <c r="M56" s="25"/>
      <c r="N56" s="25"/>
      <c r="O56" s="37"/>
      <c r="P56" s="35"/>
      <c r="Q56" s="36"/>
      <c r="R56" s="408" t="s">
        <v>138</v>
      </c>
      <c r="S56" s="36"/>
      <c r="T56" s="35"/>
      <c r="U56" s="34" t="str">
        <f>U55</f>
        <v>旭ヶ丘</v>
      </c>
      <c r="V56" s="34"/>
      <c r="W56" s="34"/>
      <c r="X56" s="34"/>
      <c r="Y56" s="34"/>
      <c r="Z56" s="34"/>
      <c r="AA56" s="34"/>
      <c r="AB56" s="310" t="str">
        <f>I55</f>
        <v>西可児</v>
      </c>
      <c r="AC56" s="311"/>
      <c r="AD56" s="311"/>
      <c r="AE56" s="311"/>
      <c r="AF56" s="311"/>
      <c r="AG56" s="316"/>
      <c r="AI56" s="1" t="str">
        <f>I56</f>
        <v>桜ヶ丘ＦＣ</v>
      </c>
      <c r="AJ56" s="69">
        <v>0</v>
      </c>
      <c r="AK56" s="69">
        <v>0</v>
      </c>
      <c r="AL56" s="69">
        <v>0</v>
      </c>
      <c r="AM56" s="69">
        <f>Q56+S57</f>
        <v>0</v>
      </c>
      <c r="AN56" s="69">
        <f>S56+Q57</f>
        <v>0</v>
      </c>
      <c r="AO56" s="69">
        <f>AM56-AN56</f>
        <v>0</v>
      </c>
      <c r="AP56" s="69">
        <f>AJ56*3+AL56*1</f>
        <v>0</v>
      </c>
      <c r="AQ56" s="75">
        <v>2</v>
      </c>
    </row>
    <row r="57" spans="2:43" ht="13.5">
      <c r="B57" s="16">
        <v>3</v>
      </c>
      <c r="C57" s="17"/>
      <c r="D57" s="18">
        <f>D56+"１：1０"</f>
        <v>0.7430555555555554</v>
      </c>
      <c r="E57" s="19"/>
      <c r="F57" s="19"/>
      <c r="G57" s="19"/>
      <c r="H57" s="19"/>
      <c r="I57" s="27" t="str">
        <f>I55</f>
        <v>西可児</v>
      </c>
      <c r="J57" s="27"/>
      <c r="K57" s="27"/>
      <c r="L57" s="27"/>
      <c r="M57" s="27"/>
      <c r="N57" s="27"/>
      <c r="O57" s="39"/>
      <c r="P57" s="40"/>
      <c r="Q57" s="41"/>
      <c r="R57" s="409" t="s">
        <v>138</v>
      </c>
      <c r="S57" s="41"/>
      <c r="T57" s="40"/>
      <c r="U57" s="42" t="str">
        <f>AB55</f>
        <v>桜ヶ丘ＦＣ</v>
      </c>
      <c r="V57" s="42"/>
      <c r="W57" s="42"/>
      <c r="X57" s="42"/>
      <c r="Y57" s="42"/>
      <c r="Z57" s="42"/>
      <c r="AA57" s="42"/>
      <c r="AB57" s="312" t="str">
        <f>U55</f>
        <v>旭ヶ丘</v>
      </c>
      <c r="AC57" s="313"/>
      <c r="AD57" s="313"/>
      <c r="AE57" s="313"/>
      <c r="AF57" s="313"/>
      <c r="AG57" s="317"/>
      <c r="AI57" s="1" t="str">
        <f>U55</f>
        <v>旭ヶ丘</v>
      </c>
      <c r="AJ57" s="69">
        <v>0</v>
      </c>
      <c r="AK57" s="69">
        <v>0</v>
      </c>
      <c r="AL57" s="69">
        <v>0</v>
      </c>
      <c r="AM57" s="69">
        <f>S55+S56</f>
        <v>0</v>
      </c>
      <c r="AN57" s="69">
        <f>Q55+Q56</f>
        <v>0</v>
      </c>
      <c r="AO57" s="69">
        <f>AM57-AN57</f>
        <v>0</v>
      </c>
      <c r="AP57" s="69">
        <f>AJ57*3+AL57*1</f>
        <v>0</v>
      </c>
      <c r="AQ57" s="75">
        <v>3</v>
      </c>
    </row>
    <row r="72" spans="2:34" ht="13.5">
      <c r="B72" s="1" t="s">
        <v>145</v>
      </c>
      <c r="AB72" s="2"/>
      <c r="AC72" s="2"/>
      <c r="AD72" s="2"/>
      <c r="AE72" s="2"/>
      <c r="AF72" s="2"/>
      <c r="AG72" s="2"/>
      <c r="AH72" s="2"/>
    </row>
    <row r="73" spans="5:44" ht="13.5">
      <c r="E73" s="1"/>
      <c r="F73" s="5" t="e">
        <f>リーグ１次!#REF!</f>
        <v>#REF!</v>
      </c>
      <c r="G73" s="6"/>
      <c r="H73" s="6"/>
      <c r="I73" s="6"/>
      <c r="J73" s="6"/>
      <c r="K73" s="6"/>
      <c r="L73" s="6"/>
      <c r="R73" s="6" t="e">
        <f>リーグ１次!#REF!</f>
        <v>#REF!</v>
      </c>
      <c r="S73" s="6"/>
      <c r="T73" s="6"/>
      <c r="U73" s="6"/>
      <c r="V73" s="6"/>
      <c r="W73" s="6"/>
      <c r="X73" s="293" t="s">
        <v>80</v>
      </c>
      <c r="AB73" s="367" t="e">
        <f>リーグ１次!#REF!</f>
        <v>#REF!</v>
      </c>
      <c r="AC73" s="368"/>
      <c r="AD73" s="368"/>
      <c r="AE73" s="368"/>
      <c r="AG73" s="2"/>
      <c r="AH73" s="2"/>
      <c r="AJ73" s="65" t="s">
        <v>126</v>
      </c>
      <c r="AK73" s="66" t="s">
        <v>127</v>
      </c>
      <c r="AL73" s="66" t="s">
        <v>128</v>
      </c>
      <c r="AM73" s="66" t="s">
        <v>129</v>
      </c>
      <c r="AN73" s="66" t="s">
        <v>130</v>
      </c>
      <c r="AO73" s="66" t="s">
        <v>131</v>
      </c>
      <c r="AP73" s="66" t="s">
        <v>132</v>
      </c>
      <c r="AQ73" s="66" t="s">
        <v>133</v>
      </c>
      <c r="AR73" s="1"/>
    </row>
    <row r="74" spans="2:42" ht="13.5">
      <c r="B74" s="7" t="s">
        <v>134</v>
      </c>
      <c r="C74" s="8"/>
      <c r="D74" s="8" t="s">
        <v>135</v>
      </c>
      <c r="E74" s="8"/>
      <c r="F74" s="8"/>
      <c r="G74" s="8"/>
      <c r="H74" s="8"/>
      <c r="I74" s="8" t="s">
        <v>136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 t="s">
        <v>137</v>
      </c>
      <c r="AC74" s="8"/>
      <c r="AD74" s="8"/>
      <c r="AE74" s="8"/>
      <c r="AF74" s="8"/>
      <c r="AG74" s="314"/>
      <c r="AM74" s="69"/>
      <c r="AN74" s="69"/>
      <c r="AO74" s="69"/>
      <c r="AP74" s="69"/>
    </row>
    <row r="75" spans="2:43" ht="13.5">
      <c r="B75" s="9">
        <v>1</v>
      </c>
      <c r="C75" s="10"/>
      <c r="D75" s="11" t="e">
        <f>AB73</f>
        <v>#REF!</v>
      </c>
      <c r="E75" s="12"/>
      <c r="F75" s="12"/>
      <c r="G75" s="12"/>
      <c r="H75" s="12"/>
      <c r="I75" s="24" t="e">
        <f>リーグ１次!#REF!</f>
        <v>#REF!</v>
      </c>
      <c r="J75" s="24"/>
      <c r="K75" s="24"/>
      <c r="L75" s="24"/>
      <c r="M75" s="24"/>
      <c r="N75" s="24"/>
      <c r="O75" s="31"/>
      <c r="P75" s="32"/>
      <c r="Q75" s="33">
        <v>0</v>
      </c>
      <c r="R75" s="407" t="s">
        <v>138</v>
      </c>
      <c r="S75" s="33">
        <v>0</v>
      </c>
      <c r="T75" s="32"/>
      <c r="U75" s="29" t="e">
        <f>リーグ１次!#REF!</f>
        <v>#REF!</v>
      </c>
      <c r="V75" s="29"/>
      <c r="W75" s="29"/>
      <c r="X75" s="29"/>
      <c r="Y75" s="29"/>
      <c r="Z75" s="29"/>
      <c r="AA75" s="29"/>
      <c r="AB75" s="308" t="e">
        <f>リーグ１次!#REF!</f>
        <v>#REF!</v>
      </c>
      <c r="AC75" s="309"/>
      <c r="AD75" s="309"/>
      <c r="AE75" s="309"/>
      <c r="AF75" s="309"/>
      <c r="AG75" s="315"/>
      <c r="AI75" s="1" t="e">
        <f>I75</f>
        <v>#REF!</v>
      </c>
      <c r="AJ75" s="69">
        <v>0</v>
      </c>
      <c r="AK75" s="69">
        <v>0</v>
      </c>
      <c r="AL75" s="69">
        <v>0</v>
      </c>
      <c r="AM75" s="69">
        <f>Q75+Q77</f>
        <v>0</v>
      </c>
      <c r="AN75" s="69">
        <f>S75+S77</f>
        <v>0</v>
      </c>
      <c r="AO75" s="69">
        <f>AM75-AN75</f>
        <v>0</v>
      </c>
      <c r="AP75" s="69">
        <f>AJ75*3+AL75*1</f>
        <v>0</v>
      </c>
      <c r="AQ75" s="75">
        <v>1</v>
      </c>
    </row>
    <row r="76" spans="2:43" ht="13.5">
      <c r="B76" s="9">
        <v>2</v>
      </c>
      <c r="C76" s="10"/>
      <c r="D76" s="13" t="e">
        <f>D75+"1:20"</f>
        <v>#REF!</v>
      </c>
      <c r="E76" s="10"/>
      <c r="F76" s="10"/>
      <c r="G76" s="10"/>
      <c r="H76" s="10"/>
      <c r="I76" s="25" t="e">
        <f>AB75</f>
        <v>#REF!</v>
      </c>
      <c r="J76" s="25"/>
      <c r="K76" s="25"/>
      <c r="L76" s="25"/>
      <c r="M76" s="25"/>
      <c r="N76" s="25"/>
      <c r="O76" s="37"/>
      <c r="P76" s="35"/>
      <c r="Q76" s="36">
        <v>0</v>
      </c>
      <c r="R76" s="408" t="s">
        <v>138</v>
      </c>
      <c r="S76" s="36">
        <v>0</v>
      </c>
      <c r="T76" s="35"/>
      <c r="U76" s="34" t="e">
        <f>U75</f>
        <v>#REF!</v>
      </c>
      <c r="V76" s="34"/>
      <c r="W76" s="34"/>
      <c r="X76" s="34"/>
      <c r="Y76" s="34"/>
      <c r="Z76" s="34"/>
      <c r="AA76" s="34"/>
      <c r="AB76" s="310" t="e">
        <f>I75</f>
        <v>#REF!</v>
      </c>
      <c r="AC76" s="311"/>
      <c r="AD76" s="311"/>
      <c r="AE76" s="311"/>
      <c r="AF76" s="311"/>
      <c r="AG76" s="316"/>
      <c r="AI76" s="1" t="e">
        <f>I76</f>
        <v>#REF!</v>
      </c>
      <c r="AJ76" s="69">
        <v>0</v>
      </c>
      <c r="AK76" s="69">
        <v>0</v>
      </c>
      <c r="AL76" s="69">
        <v>0</v>
      </c>
      <c r="AM76" s="69">
        <f>Q76+S77</f>
        <v>0</v>
      </c>
      <c r="AN76" s="69">
        <f>S76+Q77</f>
        <v>0</v>
      </c>
      <c r="AO76" s="69">
        <f>AM76-AN76</f>
        <v>0</v>
      </c>
      <c r="AP76" s="69">
        <f>AJ76*3+AL76*1</f>
        <v>0</v>
      </c>
      <c r="AQ76" s="75">
        <v>2</v>
      </c>
    </row>
    <row r="77" spans="2:43" ht="13.5">
      <c r="B77" s="16">
        <v>3</v>
      </c>
      <c r="C77" s="17"/>
      <c r="D77" s="18" t="e">
        <f>D76+"１：２０"</f>
        <v>#REF!</v>
      </c>
      <c r="E77" s="19"/>
      <c r="F77" s="19"/>
      <c r="G77" s="19"/>
      <c r="H77" s="19"/>
      <c r="I77" s="27" t="e">
        <f>I75</f>
        <v>#REF!</v>
      </c>
      <c r="J77" s="27"/>
      <c r="K77" s="27"/>
      <c r="L77" s="27"/>
      <c r="M77" s="27"/>
      <c r="N77" s="27"/>
      <c r="O77" s="39"/>
      <c r="P77" s="40"/>
      <c r="Q77" s="41">
        <v>0</v>
      </c>
      <c r="R77" s="409" t="s">
        <v>138</v>
      </c>
      <c r="S77" s="41">
        <v>0</v>
      </c>
      <c r="T77" s="40"/>
      <c r="U77" s="42" t="e">
        <f>AB75</f>
        <v>#REF!</v>
      </c>
      <c r="V77" s="42"/>
      <c r="W77" s="42"/>
      <c r="X77" s="42"/>
      <c r="Y77" s="42"/>
      <c r="Z77" s="42"/>
      <c r="AA77" s="42"/>
      <c r="AB77" s="312" t="e">
        <f>U75</f>
        <v>#REF!</v>
      </c>
      <c r="AC77" s="313"/>
      <c r="AD77" s="313"/>
      <c r="AE77" s="313"/>
      <c r="AF77" s="313"/>
      <c r="AG77" s="317"/>
      <c r="AI77" s="1" t="e">
        <f>U75</f>
        <v>#REF!</v>
      </c>
      <c r="AJ77" s="69">
        <v>0</v>
      </c>
      <c r="AK77" s="69">
        <v>0</v>
      </c>
      <c r="AL77" s="69">
        <v>0</v>
      </c>
      <c r="AM77" s="69">
        <f>S75+S76</f>
        <v>0</v>
      </c>
      <c r="AN77" s="69">
        <f>Q75+Q76</f>
        <v>0</v>
      </c>
      <c r="AO77" s="69">
        <f>AM77-AN77</f>
        <v>0</v>
      </c>
      <c r="AP77" s="69">
        <f>AJ77*3+AL77*1</f>
        <v>0</v>
      </c>
      <c r="AQ77" s="75">
        <v>3</v>
      </c>
    </row>
    <row r="78" spans="2:34" ht="13.5">
      <c r="B78" s="20"/>
      <c r="C78" s="20"/>
      <c r="D78" s="21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32"/>
      <c r="Q78" s="43"/>
      <c r="R78" s="43"/>
      <c r="S78" s="43"/>
      <c r="T78" s="32"/>
      <c r="U78" s="29"/>
      <c r="V78" s="29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 ht="13.5">
      <c r="B79" s="20"/>
      <c r="C79" s="20"/>
      <c r="D79" s="21"/>
      <c r="E79" s="21"/>
      <c r="F79" s="21"/>
      <c r="G79" s="21"/>
      <c r="H79" s="21"/>
      <c r="I79" s="29"/>
      <c r="J79" s="29"/>
      <c r="K79" s="29"/>
      <c r="L79" s="29"/>
      <c r="M79" s="29"/>
      <c r="N79" s="29"/>
      <c r="O79" s="29"/>
      <c r="P79" s="32"/>
      <c r="Q79" s="43"/>
      <c r="R79" s="43"/>
      <c r="S79" s="43"/>
      <c r="T79" s="32"/>
      <c r="U79" s="29"/>
      <c r="V79" s="29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 ht="13.5">
      <c r="B80" s="20"/>
      <c r="C80" s="20"/>
      <c r="D80" s="21"/>
      <c r="E80" s="21"/>
      <c r="F80" s="21"/>
      <c r="G80" s="21"/>
      <c r="H80" s="21"/>
      <c r="I80" s="29"/>
      <c r="J80" s="29"/>
      <c r="K80" s="29"/>
      <c r="L80" s="29"/>
      <c r="M80" s="29"/>
      <c r="N80" s="29"/>
      <c r="O80" s="29"/>
      <c r="P80" s="32"/>
      <c r="Q80" s="43"/>
      <c r="R80" s="43"/>
      <c r="S80" s="43"/>
      <c r="T80" s="32"/>
      <c r="U80" s="29"/>
      <c r="V80" s="29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 ht="13.5">
      <c r="B81" s="20"/>
      <c r="C81" s="20"/>
      <c r="D81" s="21"/>
      <c r="E81" s="21"/>
      <c r="F81" s="21"/>
      <c r="G81" s="21"/>
      <c r="H81" s="21"/>
      <c r="I81" s="29"/>
      <c r="J81" s="29"/>
      <c r="K81" s="29"/>
      <c r="L81" s="29"/>
      <c r="M81" s="29"/>
      <c r="N81" s="29"/>
      <c r="O81" s="29"/>
      <c r="P81" s="32"/>
      <c r="Q81" s="43"/>
      <c r="R81" s="43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 ht="13.5">
      <c r="B82" s="20"/>
      <c r="C82" s="20"/>
      <c r="D82" s="21"/>
      <c r="E82" s="21"/>
      <c r="F82" s="21"/>
      <c r="G82" s="21"/>
      <c r="H82" s="21"/>
      <c r="I82" s="29"/>
      <c r="J82" s="29"/>
      <c r="K82" s="29"/>
      <c r="L82" s="29"/>
      <c r="M82" s="29"/>
      <c r="N82" s="29"/>
      <c r="O82" s="29"/>
      <c r="P82" s="32"/>
      <c r="Q82" s="43"/>
      <c r="R82" s="43"/>
      <c r="S82" s="43"/>
      <c r="T82" s="32"/>
      <c r="U82" s="29"/>
      <c r="V82" s="29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 ht="13.5">
      <c r="B83" s="20"/>
      <c r="C83" s="20"/>
      <c r="D83" s="21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32"/>
      <c r="Q83" s="43"/>
      <c r="R83" s="43"/>
      <c r="S83" s="43"/>
      <c r="T83" s="32"/>
      <c r="U83" s="29"/>
      <c r="V83" s="29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 ht="13.5">
      <c r="B84" s="20"/>
      <c r="C84" s="20"/>
      <c r="D84" s="21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32"/>
      <c r="Q84" s="43"/>
      <c r="R84" s="43"/>
      <c r="S84" s="43"/>
      <c r="T84" s="32"/>
      <c r="U84" s="29"/>
      <c r="V84" s="29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 ht="13.5">
      <c r="B85" s="20"/>
      <c r="C85" s="20"/>
      <c r="D85" s="21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32"/>
      <c r="Q85" s="43"/>
      <c r="R85" s="43"/>
      <c r="S85" s="43"/>
      <c r="T85" s="32"/>
      <c r="U85" s="29"/>
      <c r="V85" s="29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 ht="13.5">
      <c r="B86" s="20"/>
      <c r="C86" s="20"/>
      <c r="D86" s="21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32"/>
      <c r="Q86" s="43"/>
      <c r="R86" s="43"/>
      <c r="S86" s="43"/>
      <c r="T86" s="32"/>
      <c r="U86" s="29"/>
      <c r="V86" s="29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ht="13.5">
      <c r="B87" s="20"/>
      <c r="C87" s="20"/>
      <c r="D87" s="21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32"/>
      <c r="Q87" s="43"/>
      <c r="R87" s="43"/>
      <c r="S87" s="43"/>
      <c r="T87" s="32"/>
      <c r="U87" s="29"/>
      <c r="V87" s="29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</sheetData>
  <sheetProtection/>
  <mergeCells count="208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F73:L73"/>
    <mergeCell ref="R73:W73"/>
    <mergeCell ref="AB73:AE73"/>
    <mergeCell ref="B74:C74"/>
    <mergeCell ref="D74:H74"/>
    <mergeCell ref="I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20" sqref="J20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53" customFormat="1" ht="13.5">
      <c r="A1" s="253" t="s">
        <v>0</v>
      </c>
      <c r="C1" s="253" t="s">
        <v>1</v>
      </c>
      <c r="E1" s="253" t="s">
        <v>3</v>
      </c>
      <c r="F1" s="253" t="s">
        <v>146</v>
      </c>
    </row>
    <row r="2" spans="1:9" ht="13.5">
      <c r="A2" s="77" t="s">
        <v>147</v>
      </c>
      <c r="B2" t="str">
        <f>C2&amp;ASC(F2)</f>
        <v>A11</v>
      </c>
      <c r="C2" s="254" t="s">
        <v>147</v>
      </c>
      <c r="D2" s="255"/>
      <c r="E2" s="255" t="str">
        <f aca="true" t="shared" si="0" ref="E2:E22">IF(ISERROR(VLOOKUP(A2,組合せ,4,FALSE)),"",VLOOKUP(A2,組合せ,4,FALSE))</f>
        <v>コヴィーダ</v>
      </c>
      <c r="F2" s="358">
        <v>1</v>
      </c>
      <c r="H2">
        <v>1</v>
      </c>
      <c r="I2" s="77"/>
    </row>
    <row r="3" spans="1:8" ht="13.5">
      <c r="A3" s="77" t="s">
        <v>148</v>
      </c>
      <c r="B3" t="str">
        <f aca="true" t="shared" si="1" ref="B3:B24">C3&amp;ASC(F3)</f>
        <v>A12</v>
      </c>
      <c r="C3" s="258" t="s">
        <v>147</v>
      </c>
      <c r="D3" s="77"/>
      <c r="E3" s="77" t="str">
        <f t="shared" si="0"/>
        <v>土田</v>
      </c>
      <c r="F3" s="359">
        <v>2</v>
      </c>
      <c r="H3">
        <v>2</v>
      </c>
    </row>
    <row r="4" spans="1:9" ht="13.5">
      <c r="A4" s="77" t="s">
        <v>149</v>
      </c>
      <c r="B4" t="str">
        <f t="shared" si="1"/>
        <v>A13</v>
      </c>
      <c r="C4" s="258" t="s">
        <v>147</v>
      </c>
      <c r="D4" s="77"/>
      <c r="E4" s="77" t="str">
        <f>IF(ISERROR(VLOOKUP(A4,組合せ,4,FALSE)),"",VLOOKUP(A4,組合せ,4,FALSE))</f>
        <v>金竜</v>
      </c>
      <c r="F4" s="359">
        <v>3</v>
      </c>
      <c r="H4">
        <v>3</v>
      </c>
      <c r="I4" s="77"/>
    </row>
    <row r="5" spans="1:9" ht="13.5">
      <c r="A5" s="259" t="s">
        <v>150</v>
      </c>
      <c r="B5" t="str">
        <f t="shared" si="1"/>
        <v>A14</v>
      </c>
      <c r="C5" s="262" t="s">
        <v>147</v>
      </c>
      <c r="D5" s="263"/>
      <c r="E5" s="77" t="str">
        <f>IF(ISERROR(VLOOKUP(A5,'予選リーグ組合せ'!A2:E24,4,FALSE)),"",VLOOKUP(A5,'予選リーグ組合せ'!A2:E24,4,FALSE))</f>
        <v>武芸川</v>
      </c>
      <c r="F5" s="360">
        <v>4</v>
      </c>
      <c r="H5">
        <v>4</v>
      </c>
      <c r="I5" s="77"/>
    </row>
    <row r="6" spans="1:9" ht="13.5">
      <c r="A6" s="77" t="s">
        <v>151</v>
      </c>
      <c r="B6" t="str">
        <f t="shared" si="1"/>
        <v>B11</v>
      </c>
      <c r="C6" s="254" t="s">
        <v>151</v>
      </c>
      <c r="D6" s="255"/>
      <c r="E6" s="255" t="str">
        <f>IF(ISERROR(VLOOKUP(A6,組合せ,4,FALSE)),"",VLOOKUP(A6,組合せ,4,FALSE))</f>
        <v>郡上八幡</v>
      </c>
      <c r="F6" s="358">
        <v>1</v>
      </c>
      <c r="H6">
        <v>5</v>
      </c>
      <c r="I6" s="77"/>
    </row>
    <row r="7" spans="1:9" ht="13.5">
      <c r="A7" s="77" t="s">
        <v>152</v>
      </c>
      <c r="B7" t="str">
        <f t="shared" si="1"/>
        <v>B12</v>
      </c>
      <c r="C7" s="258" t="s">
        <v>151</v>
      </c>
      <c r="D7" s="77"/>
      <c r="E7" s="77" t="str">
        <f t="shared" si="0"/>
        <v>御嵩</v>
      </c>
      <c r="F7" s="359">
        <v>2</v>
      </c>
      <c r="H7">
        <v>6</v>
      </c>
      <c r="I7" s="77"/>
    </row>
    <row r="8" spans="1:9" ht="13.5">
      <c r="A8" s="77" t="s">
        <v>153</v>
      </c>
      <c r="B8" t="str">
        <f t="shared" si="1"/>
        <v>B13</v>
      </c>
      <c r="C8" s="258" t="s">
        <v>151</v>
      </c>
      <c r="D8" s="77"/>
      <c r="E8" s="77" t="str">
        <f t="shared" si="0"/>
        <v>八百津</v>
      </c>
      <c r="F8" s="359">
        <v>3</v>
      </c>
      <c r="H8">
        <v>7</v>
      </c>
      <c r="I8" s="77"/>
    </row>
    <row r="9" spans="1:9" ht="13.5">
      <c r="A9" s="77" t="s">
        <v>154</v>
      </c>
      <c r="B9" t="str">
        <f t="shared" si="1"/>
        <v>B14</v>
      </c>
      <c r="C9" s="262" t="s">
        <v>151</v>
      </c>
      <c r="D9" s="263"/>
      <c r="E9" s="77" t="str">
        <f t="shared" si="0"/>
        <v>今渡</v>
      </c>
      <c r="F9" s="360">
        <v>4</v>
      </c>
      <c r="H9">
        <v>8</v>
      </c>
      <c r="I9" s="77"/>
    </row>
    <row r="10" spans="1:10" ht="13.5">
      <c r="A10" s="77" t="s">
        <v>155</v>
      </c>
      <c r="B10" t="str">
        <f t="shared" si="1"/>
        <v>C11</v>
      </c>
      <c r="C10" s="254" t="s">
        <v>155</v>
      </c>
      <c r="D10" s="255"/>
      <c r="E10" s="255" t="str">
        <f t="shared" si="0"/>
        <v>山手</v>
      </c>
      <c r="F10" s="358">
        <v>1</v>
      </c>
      <c r="H10">
        <v>9</v>
      </c>
      <c r="J10" s="77"/>
    </row>
    <row r="11" spans="1:10" ht="13.5">
      <c r="A11" s="77" t="s">
        <v>156</v>
      </c>
      <c r="B11" t="str">
        <f t="shared" si="1"/>
        <v>C12</v>
      </c>
      <c r="C11" s="258" t="s">
        <v>155</v>
      </c>
      <c r="D11" s="77"/>
      <c r="E11" s="77" t="str">
        <f t="shared" si="0"/>
        <v>西可児</v>
      </c>
      <c r="F11" s="359">
        <v>2</v>
      </c>
      <c r="H11">
        <v>10</v>
      </c>
      <c r="J11" s="77"/>
    </row>
    <row r="12" spans="1:10" ht="13.5">
      <c r="A12" s="77" t="s">
        <v>157</v>
      </c>
      <c r="B12" t="str">
        <f t="shared" si="1"/>
        <v>C13</v>
      </c>
      <c r="C12" s="258" t="s">
        <v>155</v>
      </c>
      <c r="D12" s="77"/>
      <c r="E12" s="77" t="str">
        <f t="shared" si="0"/>
        <v>瀬尻</v>
      </c>
      <c r="F12" s="359">
        <v>3</v>
      </c>
      <c r="H12">
        <v>11</v>
      </c>
      <c r="J12" s="77"/>
    </row>
    <row r="13" spans="1:10" ht="13.5">
      <c r="A13" s="77" t="s">
        <v>158</v>
      </c>
      <c r="B13" t="str">
        <f t="shared" si="1"/>
        <v>C14</v>
      </c>
      <c r="C13" s="258" t="s">
        <v>155</v>
      </c>
      <c r="D13" s="263"/>
      <c r="E13" s="77" t="str">
        <f t="shared" si="0"/>
        <v>下有知</v>
      </c>
      <c r="F13" s="360">
        <v>4</v>
      </c>
      <c r="H13">
        <v>12</v>
      </c>
      <c r="J13" s="77"/>
    </row>
    <row r="14" spans="1:9" ht="13.5">
      <c r="A14" s="77" t="s">
        <v>159</v>
      </c>
      <c r="B14" t="str">
        <f t="shared" si="1"/>
        <v>D11</v>
      </c>
      <c r="C14" s="254" t="s">
        <v>159</v>
      </c>
      <c r="D14" s="255"/>
      <c r="E14" s="255" t="str">
        <f t="shared" si="0"/>
        <v>加茂野</v>
      </c>
      <c r="F14" s="358">
        <v>1</v>
      </c>
      <c r="H14">
        <v>13</v>
      </c>
      <c r="I14" s="77"/>
    </row>
    <row r="15" spans="1:9" ht="13.5">
      <c r="A15" s="77" t="s">
        <v>160</v>
      </c>
      <c r="B15" t="str">
        <f t="shared" si="1"/>
        <v>D12</v>
      </c>
      <c r="C15" s="258" t="s">
        <v>159</v>
      </c>
      <c r="D15" s="77"/>
      <c r="E15" s="77" t="str">
        <f>IF(ISERROR(VLOOKUP(A15,組合せ,4,FALSE)),"",VLOOKUP(A15,組合せ,4,FALSE))</f>
        <v>白鳥</v>
      </c>
      <c r="F15" s="359">
        <v>2</v>
      </c>
      <c r="H15">
        <v>14</v>
      </c>
      <c r="I15" s="77"/>
    </row>
    <row r="16" spans="1:9" ht="13.5">
      <c r="A16" s="259" t="s">
        <v>161</v>
      </c>
      <c r="B16" t="str">
        <f t="shared" si="1"/>
        <v>D13</v>
      </c>
      <c r="C16" s="258" t="s">
        <v>159</v>
      </c>
      <c r="D16" s="77"/>
      <c r="E16" s="77" t="str">
        <f t="shared" si="0"/>
        <v>桜ヶ丘ＦＣ</v>
      </c>
      <c r="F16" s="359">
        <v>3</v>
      </c>
      <c r="H16">
        <v>15</v>
      </c>
      <c r="I16" s="77"/>
    </row>
    <row r="17" spans="1:9" ht="13.5">
      <c r="A17" s="77" t="s">
        <v>162</v>
      </c>
      <c r="B17" t="str">
        <f t="shared" si="1"/>
        <v>D14</v>
      </c>
      <c r="C17" s="262" t="s">
        <v>159</v>
      </c>
      <c r="D17" s="263"/>
      <c r="E17" s="263" t="str">
        <f t="shared" si="0"/>
        <v>坂祝</v>
      </c>
      <c r="F17" s="360">
        <v>4</v>
      </c>
      <c r="H17">
        <v>16</v>
      </c>
      <c r="I17" s="77"/>
    </row>
    <row r="18" spans="1:8" ht="13.5">
      <c r="A18" s="77" t="s">
        <v>163</v>
      </c>
      <c r="B18" t="str">
        <f t="shared" si="1"/>
        <v>E11</v>
      </c>
      <c r="C18" s="254" t="s">
        <v>148</v>
      </c>
      <c r="D18" s="255"/>
      <c r="E18" s="77" t="str">
        <f t="shared" si="0"/>
        <v>美濃</v>
      </c>
      <c r="F18" s="358">
        <v>1</v>
      </c>
      <c r="H18">
        <v>17</v>
      </c>
    </row>
    <row r="19" spans="1:8" ht="13.5">
      <c r="A19" s="259" t="s">
        <v>164</v>
      </c>
      <c r="B19" t="str">
        <f t="shared" si="1"/>
        <v>E12</v>
      </c>
      <c r="C19" s="258" t="s">
        <v>148</v>
      </c>
      <c r="D19" s="77"/>
      <c r="E19" s="77" t="str">
        <f>IF(ISERROR(VLOOKUP(A19,組合せ,4,FALSE)),"",VLOOKUP(A19,組合せ,4,FALSE))</f>
        <v>太田</v>
      </c>
      <c r="F19" s="359">
        <v>2</v>
      </c>
      <c r="H19">
        <v>18</v>
      </c>
    </row>
    <row r="20" spans="1:8" ht="13.5">
      <c r="A20" s="259" t="s">
        <v>165</v>
      </c>
      <c r="B20" t="str">
        <f t="shared" si="1"/>
        <v>E13</v>
      </c>
      <c r="C20" s="258" t="s">
        <v>148</v>
      </c>
      <c r="D20" s="77"/>
      <c r="E20" s="77" t="str">
        <f t="shared" si="0"/>
        <v>安桜</v>
      </c>
      <c r="F20" s="359">
        <v>3</v>
      </c>
      <c r="H20">
        <v>19</v>
      </c>
    </row>
    <row r="21" spans="1:8" ht="13.5">
      <c r="A21" s="259" t="s">
        <v>166</v>
      </c>
      <c r="B21" t="str">
        <f t="shared" si="1"/>
        <v>E14</v>
      </c>
      <c r="C21" s="258" t="s">
        <v>148</v>
      </c>
      <c r="D21" s="77"/>
      <c r="E21" s="77" t="str">
        <f t="shared" si="0"/>
        <v>旭ヶ丘</v>
      </c>
      <c r="F21" s="359">
        <v>4</v>
      </c>
      <c r="H21">
        <v>20</v>
      </c>
    </row>
    <row r="22" spans="1:8" ht="13.5">
      <c r="A22" s="77" t="s">
        <v>167</v>
      </c>
      <c r="B22" t="str">
        <f t="shared" si="1"/>
        <v>F11</v>
      </c>
      <c r="C22" s="254" t="s">
        <v>152</v>
      </c>
      <c r="D22" s="255"/>
      <c r="E22" s="255" t="str">
        <f t="shared" si="0"/>
        <v>中部</v>
      </c>
      <c r="F22" s="358">
        <v>1</v>
      </c>
      <c r="H22">
        <v>21</v>
      </c>
    </row>
    <row r="23" spans="1:8" ht="13.5">
      <c r="A23" s="259" t="s">
        <v>168</v>
      </c>
      <c r="B23" t="str">
        <f t="shared" si="1"/>
        <v>F12</v>
      </c>
      <c r="C23" s="258" t="s">
        <v>152</v>
      </c>
      <c r="D23" s="77"/>
      <c r="E23" s="77" t="str">
        <f>IF(ISERROR(VLOOKUP(A23,組合せ,4,FALSE)),"",VLOOKUP(A23,組合せ,4,FALSE))</f>
        <v>関さくら</v>
      </c>
      <c r="F23" s="359">
        <v>2</v>
      </c>
      <c r="H23">
        <v>22</v>
      </c>
    </row>
    <row r="24" spans="1:8" ht="13.5">
      <c r="A24" s="259" t="s">
        <v>169</v>
      </c>
      <c r="B24" t="str">
        <f t="shared" si="1"/>
        <v>F13</v>
      </c>
      <c r="C24" s="258" t="s">
        <v>152</v>
      </c>
      <c r="D24" s="77"/>
      <c r="E24" s="77" t="str">
        <f>IF(ISERROR(VLOOKUP(A24,組合せ,4,FALSE)),"",VLOOKUP(A24,組合せ,4,FALSE))</f>
        <v>大和</v>
      </c>
      <c r="F24" s="359">
        <v>3</v>
      </c>
      <c r="H24">
        <v>23</v>
      </c>
    </row>
    <row r="25" spans="1:6" ht="13.5">
      <c r="A25" s="259"/>
      <c r="B25" s="271"/>
      <c r="C25" s="256"/>
      <c r="D25" s="256"/>
      <c r="E25" s="256"/>
      <c r="F25" s="256"/>
    </row>
    <row r="26" spans="1:6" ht="13.5">
      <c r="A26" s="259"/>
      <c r="B26" s="271"/>
      <c r="C26" s="259"/>
      <c r="D26" s="259"/>
      <c r="E26" s="259"/>
      <c r="F26" s="259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B1">
      <selection activeCell="P26" sqref="P26"/>
    </sheetView>
  </sheetViews>
  <sheetFormatPr defaultColWidth="2.50390625" defaultRowHeight="13.5"/>
  <cols>
    <col min="1" max="7" width="2.50390625" style="78" customWidth="1"/>
    <col min="8" max="8" width="4.25390625" style="78" customWidth="1"/>
    <col min="9" max="9" width="4.00390625" style="78" customWidth="1"/>
    <col min="10" max="12" width="3.875" style="78" customWidth="1"/>
    <col min="13" max="16" width="4.00390625" style="78" customWidth="1"/>
    <col min="17" max="17" width="3.875" style="78" customWidth="1"/>
    <col min="18" max="18" width="4.00390625" style="78" customWidth="1"/>
    <col min="19" max="19" width="3.75390625" style="78" customWidth="1"/>
    <col min="20" max="20" width="4.25390625" style="78" customWidth="1"/>
    <col min="21" max="21" width="4.00390625" style="78" customWidth="1"/>
    <col min="22" max="22" width="3.875" style="78" customWidth="1"/>
    <col min="23" max="26" width="4.00390625" style="78" customWidth="1"/>
    <col min="27" max="27" width="4.25390625" style="78" customWidth="1"/>
    <col min="28" max="30" width="4.00390625" style="78" customWidth="1"/>
    <col min="31" max="36" width="3.875" style="78" customWidth="1"/>
    <col min="37" max="46" width="4.25390625" style="78" customWidth="1"/>
    <col min="47" max="51" width="2.50390625" style="78" customWidth="1"/>
    <col min="52" max="16384" width="2.50390625" style="78" customWidth="1"/>
  </cols>
  <sheetData>
    <row r="1" spans="5:36" ht="24" customHeight="1">
      <c r="E1" s="116" t="s">
        <v>170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57"/>
      <c r="AD1" s="116"/>
      <c r="AE1" s="116"/>
      <c r="AF1" s="116"/>
      <c r="AG1" s="116"/>
      <c r="AH1" s="142"/>
      <c r="AI1" s="142"/>
      <c r="AJ1" s="142"/>
    </row>
    <row r="2" spans="5:40" ht="15.75" customHeight="1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348" t="s">
        <v>72</v>
      </c>
      <c r="AB2" s="348"/>
      <c r="AC2" s="348"/>
      <c r="AD2" s="116"/>
      <c r="AE2" s="116"/>
      <c r="AF2" s="116"/>
      <c r="AG2" s="116"/>
      <c r="AH2" s="142"/>
      <c r="AI2" s="142"/>
      <c r="AJ2" s="142"/>
      <c r="AL2" s="78" t="s">
        <v>71</v>
      </c>
      <c r="AM2" s="143"/>
      <c r="AN2" s="143"/>
    </row>
    <row r="3" spans="31:42" ht="13.5" customHeight="1">
      <c r="AE3" s="349"/>
      <c r="AF3" s="349"/>
      <c r="AG3" s="349"/>
      <c r="AH3" s="349"/>
      <c r="AI3" s="349"/>
      <c r="AJ3" s="349"/>
      <c r="AK3" s="349"/>
      <c r="AL3" s="94"/>
      <c r="AM3" s="144"/>
      <c r="AN3" s="144"/>
      <c r="AP3" s="143"/>
    </row>
    <row r="4" spans="2:39" ht="14.25">
      <c r="B4" s="80"/>
      <c r="C4" s="80"/>
      <c r="D4" s="80"/>
      <c r="E4" s="81" t="s">
        <v>171</v>
      </c>
      <c r="F4" s="81"/>
      <c r="G4" s="81"/>
      <c r="H4" s="78" t="s">
        <v>172</v>
      </c>
      <c r="AK4" s="94"/>
      <c r="AL4" s="145"/>
      <c r="AM4" s="78" t="s">
        <v>81</v>
      </c>
    </row>
    <row r="5" spans="2:39" ht="14.25">
      <c r="B5" s="80"/>
      <c r="C5" s="80"/>
      <c r="D5" s="80"/>
      <c r="E5" s="81"/>
      <c r="F5" s="81"/>
      <c r="G5" s="81"/>
      <c r="H5" s="82" t="s">
        <v>147</v>
      </c>
      <c r="I5" s="97"/>
      <c r="J5" s="97"/>
      <c r="K5" s="98"/>
      <c r="L5" s="82" t="s">
        <v>151</v>
      </c>
      <c r="M5" s="97"/>
      <c r="N5" s="97"/>
      <c r="O5" s="98"/>
      <c r="P5" s="82" t="s">
        <v>155</v>
      </c>
      <c r="Q5" s="97"/>
      <c r="R5" s="97"/>
      <c r="S5" s="98"/>
      <c r="T5" s="82" t="s">
        <v>159</v>
      </c>
      <c r="U5" s="97"/>
      <c r="V5" s="97"/>
      <c r="W5" s="98"/>
      <c r="X5" s="82" t="s">
        <v>148</v>
      </c>
      <c r="Y5" s="97"/>
      <c r="Z5" s="97"/>
      <c r="AA5" s="97"/>
      <c r="AB5" s="82" t="s">
        <v>152</v>
      </c>
      <c r="AC5" s="97"/>
      <c r="AD5" s="97"/>
      <c r="AE5" s="135"/>
      <c r="AF5" s="136"/>
      <c r="AG5" s="136"/>
      <c r="AH5" s="136"/>
      <c r="AI5" s="136"/>
      <c r="AJ5" s="136"/>
      <c r="AK5" s="94"/>
      <c r="AL5" s="94"/>
      <c r="AM5" s="146" t="s">
        <v>83</v>
      </c>
    </row>
    <row r="6" spans="3:39" ht="13.5" customHeight="1">
      <c r="C6" s="83" t="s">
        <v>82</v>
      </c>
      <c r="D6" s="83"/>
      <c r="E6" s="83"/>
      <c r="F6" s="83"/>
      <c r="G6" s="83"/>
      <c r="H6" s="101">
        <v>1</v>
      </c>
      <c r="I6" s="118"/>
      <c r="J6" s="322"/>
      <c r="K6" s="119"/>
      <c r="L6" s="323">
        <v>2</v>
      </c>
      <c r="M6" s="324"/>
      <c r="N6" s="325"/>
      <c r="O6" s="326"/>
      <c r="P6" s="101">
        <v>3</v>
      </c>
      <c r="Q6" s="117"/>
      <c r="R6" s="118"/>
      <c r="S6" s="119"/>
      <c r="T6" s="101">
        <v>4</v>
      </c>
      <c r="U6" s="117"/>
      <c r="V6" s="118"/>
      <c r="W6" s="119"/>
      <c r="X6" s="84">
        <v>5</v>
      </c>
      <c r="Y6" s="99"/>
      <c r="Z6" s="99"/>
      <c r="AA6" s="99"/>
      <c r="AB6" s="84">
        <v>6</v>
      </c>
      <c r="AC6" s="99"/>
      <c r="AD6" s="99"/>
      <c r="AE6" s="135"/>
      <c r="AF6" s="136"/>
      <c r="AG6" s="136"/>
      <c r="AH6" s="136"/>
      <c r="AI6" s="136"/>
      <c r="AJ6" s="136"/>
      <c r="AK6" s="94"/>
      <c r="AL6" s="94"/>
      <c r="AM6" s="78" t="s">
        <v>85</v>
      </c>
    </row>
    <row r="7" spans="3:38" ht="13.5" customHeight="1">
      <c r="C7" s="83" t="s">
        <v>84</v>
      </c>
      <c r="D7" s="83"/>
      <c r="E7" s="83"/>
      <c r="F7" s="83"/>
      <c r="G7" s="83"/>
      <c r="H7" s="104">
        <v>45424</v>
      </c>
      <c r="I7" s="121"/>
      <c r="J7" s="122"/>
      <c r="K7" s="123"/>
      <c r="L7" s="327">
        <f>C11</f>
        <v>45424</v>
      </c>
      <c r="M7" s="108"/>
      <c r="N7" s="109"/>
      <c r="O7" s="124"/>
      <c r="P7" s="104">
        <f>C11</f>
        <v>45424</v>
      </c>
      <c r="Q7" s="121"/>
      <c r="R7" s="122"/>
      <c r="S7" s="123"/>
      <c r="T7" s="104">
        <f>C11</f>
        <v>45424</v>
      </c>
      <c r="U7" s="121"/>
      <c r="V7" s="122"/>
      <c r="W7" s="123"/>
      <c r="X7" s="85">
        <f>C11</f>
        <v>45424</v>
      </c>
      <c r="Y7" s="102"/>
      <c r="Z7" s="102"/>
      <c r="AA7" s="102"/>
      <c r="AB7" s="85">
        <f>C11</f>
        <v>45424</v>
      </c>
      <c r="AC7" s="102"/>
      <c r="AD7" s="102"/>
      <c r="AE7" s="350"/>
      <c r="AF7" s="351"/>
      <c r="AG7" s="351"/>
      <c r="AH7" s="351"/>
      <c r="AI7" s="351"/>
      <c r="AJ7" s="351"/>
      <c r="AK7" s="94"/>
      <c r="AL7" s="94"/>
    </row>
    <row r="8" spans="3:45" ht="13.5" customHeight="1">
      <c r="C8" s="83" t="s">
        <v>86</v>
      </c>
      <c r="D8" s="83"/>
      <c r="E8" s="83"/>
      <c r="F8" s="83"/>
      <c r="G8" s="83"/>
      <c r="H8" s="107">
        <v>0.3958333333333333</v>
      </c>
      <c r="I8" s="121"/>
      <c r="J8" s="122"/>
      <c r="K8" s="123"/>
      <c r="L8" s="107">
        <v>0.3958333333333333</v>
      </c>
      <c r="M8" s="121"/>
      <c r="N8" s="122"/>
      <c r="O8" s="123"/>
      <c r="P8" s="107">
        <v>0.3958333333333333</v>
      </c>
      <c r="Q8" s="121"/>
      <c r="R8" s="122"/>
      <c r="S8" s="123"/>
      <c r="T8" s="107">
        <v>0.3958333333333333</v>
      </c>
      <c r="U8" s="121"/>
      <c r="V8" s="122"/>
      <c r="W8" s="123"/>
      <c r="X8" s="107">
        <v>0.3958333333333333</v>
      </c>
      <c r="Y8" s="134"/>
      <c r="Z8" s="121"/>
      <c r="AA8" s="122"/>
      <c r="AB8" s="107">
        <v>0.3958333333333333</v>
      </c>
      <c r="AC8" s="134"/>
      <c r="AD8" s="134"/>
      <c r="AE8" s="352"/>
      <c r="AF8" s="353"/>
      <c r="AG8" s="353"/>
      <c r="AH8" s="353"/>
      <c r="AI8" s="353"/>
      <c r="AJ8" s="353"/>
      <c r="AK8" s="94"/>
      <c r="AL8" s="147" t="s">
        <v>87</v>
      </c>
      <c r="AM8" s="148" t="s">
        <v>88</v>
      </c>
      <c r="AN8" s="149"/>
      <c r="AO8" s="149"/>
      <c r="AP8" s="149"/>
      <c r="AQ8" s="149"/>
      <c r="AR8" s="149"/>
      <c r="AS8" s="149"/>
    </row>
    <row r="9" spans="8:45" ht="13.5" customHeight="1">
      <c r="H9" s="87">
        <v>1</v>
      </c>
      <c r="I9" s="108">
        <v>2</v>
      </c>
      <c r="J9" s="109">
        <v>3</v>
      </c>
      <c r="K9" s="124">
        <v>4</v>
      </c>
      <c r="L9" s="328">
        <v>1</v>
      </c>
      <c r="M9" s="108">
        <v>2</v>
      </c>
      <c r="N9" s="109">
        <v>3</v>
      </c>
      <c r="O9" s="124">
        <v>4</v>
      </c>
      <c r="P9" s="87">
        <v>1</v>
      </c>
      <c r="Q9" s="108">
        <v>2</v>
      </c>
      <c r="R9" s="109">
        <v>3</v>
      </c>
      <c r="S9" s="124">
        <v>4</v>
      </c>
      <c r="T9" s="87">
        <v>1</v>
      </c>
      <c r="U9" s="108">
        <v>2</v>
      </c>
      <c r="V9" s="109">
        <v>3</v>
      </c>
      <c r="W9" s="124">
        <v>4</v>
      </c>
      <c r="X9" s="87">
        <v>1</v>
      </c>
      <c r="Y9" s="108">
        <v>2</v>
      </c>
      <c r="Z9" s="108">
        <v>3</v>
      </c>
      <c r="AA9" s="109">
        <v>3</v>
      </c>
      <c r="AB9" s="87">
        <v>1</v>
      </c>
      <c r="AC9" s="108">
        <v>2</v>
      </c>
      <c r="AD9" s="108">
        <v>3</v>
      </c>
      <c r="AE9" s="354"/>
      <c r="AF9" s="355"/>
      <c r="AG9" s="355"/>
      <c r="AH9" s="355"/>
      <c r="AI9" s="355"/>
      <c r="AJ9" s="355"/>
      <c r="AK9" s="147"/>
      <c r="AM9" s="149"/>
      <c r="AN9" s="149"/>
      <c r="AO9" s="149"/>
      <c r="AP9" s="148" t="s">
        <v>90</v>
      </c>
      <c r="AQ9" s="149"/>
      <c r="AR9" s="149"/>
      <c r="AS9" s="149"/>
    </row>
    <row r="10" spans="3:39" ht="13.5" customHeight="1">
      <c r="C10" s="78" t="s">
        <v>173</v>
      </c>
      <c r="H10" s="318" t="str">
        <f>'2次リーグ組合せ'!E2</f>
        <v>コヴィーダ</v>
      </c>
      <c r="I10" s="110" t="str">
        <f>'2次リーグ組合せ'!E3</f>
        <v>土田</v>
      </c>
      <c r="J10" s="110" t="str">
        <f>'2次リーグ組合せ'!E4</f>
        <v>金竜</v>
      </c>
      <c r="K10" s="329" t="str">
        <f>'2次リーグ組合せ'!E5</f>
        <v>武芸川</v>
      </c>
      <c r="L10" s="330" t="str">
        <f>'2次リーグ組合せ'!E6</f>
        <v>郡上八幡</v>
      </c>
      <c r="M10" s="331" t="str">
        <f>'2次リーグ組合せ'!E7</f>
        <v>御嵩</v>
      </c>
      <c r="N10" s="331" t="str">
        <f>'2次リーグ組合せ'!E8</f>
        <v>八百津</v>
      </c>
      <c r="O10" s="332" t="str">
        <f>'2次リーグ組合せ'!E9</f>
        <v>今渡</v>
      </c>
      <c r="P10" s="318" t="str">
        <f>'2次リーグ組合せ'!E10</f>
        <v>山手</v>
      </c>
      <c r="Q10" s="331" t="str">
        <f>'2次リーグ組合せ'!E11</f>
        <v>西可児</v>
      </c>
      <c r="R10" s="331" t="str">
        <f>'2次リーグ組合せ'!E12</f>
        <v>瀬尻</v>
      </c>
      <c r="S10" s="329" t="str">
        <f>'2次リーグ組合せ'!E13</f>
        <v>下有知</v>
      </c>
      <c r="T10" s="342" t="str">
        <f>'2次リーグ組合せ'!E14</f>
        <v>加茂野</v>
      </c>
      <c r="U10" s="331" t="str">
        <f>'2次リーグ組合せ'!E15</f>
        <v>白鳥</v>
      </c>
      <c r="V10" s="331" t="str">
        <f>'2次リーグ組合せ'!E16</f>
        <v>桜ヶ丘ＦＣ</v>
      </c>
      <c r="W10" s="332" t="str">
        <f>'2次リーグ組合せ'!E17</f>
        <v>坂祝</v>
      </c>
      <c r="X10" s="343" t="str">
        <f>'2次リーグ組合せ'!E18</f>
        <v>美濃</v>
      </c>
      <c r="Y10" s="332" t="str">
        <f>'2次リーグ組合せ'!E19</f>
        <v>太田</v>
      </c>
      <c r="Z10" s="332" t="str">
        <f>'2次リーグ組合せ'!E20</f>
        <v>安桜</v>
      </c>
      <c r="AA10" s="332" t="str">
        <f>'2次リーグ組合せ'!E21</f>
        <v>旭ヶ丘</v>
      </c>
      <c r="AB10" s="343" t="str">
        <f>'2次リーグ組合せ'!E22</f>
        <v>中部</v>
      </c>
      <c r="AC10" s="332" t="str">
        <f>'2次リーグ組合せ'!E23</f>
        <v>関さくら</v>
      </c>
      <c r="AD10" s="332" t="str">
        <f>'2次リーグ組合せ'!E24</f>
        <v>大和</v>
      </c>
      <c r="AE10" s="356"/>
      <c r="AF10" s="357"/>
      <c r="AG10" s="357"/>
      <c r="AH10" s="357"/>
      <c r="AI10" s="357"/>
      <c r="AJ10" s="357"/>
      <c r="AK10" s="150"/>
      <c r="AL10" s="151" t="s">
        <v>87</v>
      </c>
      <c r="AM10" s="78" t="s">
        <v>91</v>
      </c>
    </row>
    <row r="11" spans="3:45" ht="13.5" customHeight="1">
      <c r="C11" s="89">
        <v>45424</v>
      </c>
      <c r="D11" s="89"/>
      <c r="E11" s="89"/>
      <c r="F11" s="89"/>
      <c r="G11" s="90"/>
      <c r="H11" s="319"/>
      <c r="I11" s="112"/>
      <c r="J11" s="112"/>
      <c r="K11" s="333"/>
      <c r="L11" s="334"/>
      <c r="M11" s="335"/>
      <c r="N11" s="335"/>
      <c r="O11" s="336"/>
      <c r="P11" s="319"/>
      <c r="Q11" s="335"/>
      <c r="R11" s="335"/>
      <c r="S11" s="333"/>
      <c r="T11" s="344"/>
      <c r="U11" s="335"/>
      <c r="V11" s="335"/>
      <c r="W11" s="336"/>
      <c r="X11" s="345"/>
      <c r="Y11" s="336"/>
      <c r="Z11" s="336"/>
      <c r="AA11" s="336"/>
      <c r="AB11" s="345"/>
      <c r="AC11" s="336"/>
      <c r="AD11" s="336"/>
      <c r="AE11" s="356"/>
      <c r="AF11" s="357"/>
      <c r="AG11" s="357"/>
      <c r="AH11" s="357"/>
      <c r="AI11" s="357"/>
      <c r="AJ11" s="357"/>
      <c r="AK11" s="150"/>
      <c r="AL11" s="152" t="s">
        <v>87</v>
      </c>
      <c r="AM11" s="153" t="s">
        <v>92</v>
      </c>
      <c r="AN11" s="153"/>
      <c r="AO11" s="153"/>
      <c r="AP11" s="153"/>
      <c r="AQ11" s="153"/>
      <c r="AR11" s="153"/>
      <c r="AS11" s="153"/>
    </row>
    <row r="12" spans="8:45" ht="13.5" customHeight="1">
      <c r="H12" s="319"/>
      <c r="I12" s="112"/>
      <c r="J12" s="112"/>
      <c r="K12" s="333"/>
      <c r="L12" s="334"/>
      <c r="M12" s="335"/>
      <c r="N12" s="335"/>
      <c r="O12" s="336"/>
      <c r="P12" s="319"/>
      <c r="Q12" s="335"/>
      <c r="R12" s="335"/>
      <c r="S12" s="333"/>
      <c r="T12" s="344"/>
      <c r="U12" s="335"/>
      <c r="V12" s="335"/>
      <c r="W12" s="336"/>
      <c r="X12" s="345"/>
      <c r="Y12" s="336"/>
      <c r="Z12" s="336"/>
      <c r="AA12" s="336"/>
      <c r="AB12" s="345"/>
      <c r="AC12" s="336"/>
      <c r="AD12" s="336"/>
      <c r="AE12" s="356"/>
      <c r="AF12" s="357"/>
      <c r="AG12" s="357"/>
      <c r="AH12" s="357"/>
      <c r="AI12" s="357"/>
      <c r="AJ12" s="357"/>
      <c r="AK12" s="150"/>
      <c r="AL12" s="152" t="s">
        <v>87</v>
      </c>
      <c r="AM12" s="153" t="s">
        <v>93</v>
      </c>
      <c r="AN12" s="153"/>
      <c r="AO12" s="153"/>
      <c r="AP12" s="153"/>
      <c r="AQ12" s="153"/>
      <c r="AR12" s="153"/>
      <c r="AS12" s="153"/>
    </row>
    <row r="13" spans="8:44" ht="13.5" customHeight="1">
      <c r="H13" s="319"/>
      <c r="I13" s="112"/>
      <c r="J13" s="112"/>
      <c r="K13" s="333"/>
      <c r="L13" s="334"/>
      <c r="M13" s="335"/>
      <c r="N13" s="335"/>
      <c r="O13" s="336"/>
      <c r="P13" s="319"/>
      <c r="Q13" s="335"/>
      <c r="R13" s="335"/>
      <c r="S13" s="333"/>
      <c r="T13" s="344"/>
      <c r="U13" s="335"/>
      <c r="V13" s="335"/>
      <c r="W13" s="336"/>
      <c r="X13" s="345"/>
      <c r="Y13" s="336"/>
      <c r="Z13" s="336"/>
      <c r="AA13" s="336"/>
      <c r="AB13" s="345"/>
      <c r="AC13" s="336"/>
      <c r="AD13" s="336"/>
      <c r="AE13" s="356"/>
      <c r="AF13" s="357"/>
      <c r="AG13" s="357"/>
      <c r="AH13" s="357"/>
      <c r="AI13" s="357"/>
      <c r="AJ13" s="357"/>
      <c r="AK13" s="150"/>
      <c r="AL13" s="152" t="s">
        <v>87</v>
      </c>
      <c r="AM13" s="149" t="s">
        <v>94</v>
      </c>
      <c r="AN13" s="154"/>
      <c r="AO13" s="154"/>
      <c r="AP13" s="154"/>
      <c r="AQ13" s="154"/>
      <c r="AR13" s="149"/>
    </row>
    <row r="14" spans="8:39" ht="13.5" customHeight="1">
      <c r="H14" s="320"/>
      <c r="I14" s="114"/>
      <c r="J14" s="114"/>
      <c r="K14" s="337"/>
      <c r="L14" s="338"/>
      <c r="M14" s="339"/>
      <c r="N14" s="339"/>
      <c r="O14" s="340"/>
      <c r="P14" s="320"/>
      <c r="Q14" s="339"/>
      <c r="R14" s="339"/>
      <c r="S14" s="337"/>
      <c r="T14" s="346"/>
      <c r="U14" s="339"/>
      <c r="V14" s="339"/>
      <c r="W14" s="340"/>
      <c r="X14" s="347"/>
      <c r="Y14" s="340"/>
      <c r="Z14" s="340"/>
      <c r="AA14" s="340"/>
      <c r="AB14" s="347"/>
      <c r="AC14" s="340"/>
      <c r="AD14" s="340"/>
      <c r="AE14" s="356"/>
      <c r="AF14" s="357"/>
      <c r="AG14" s="357"/>
      <c r="AH14" s="357"/>
      <c r="AI14" s="357"/>
      <c r="AJ14" s="357"/>
      <c r="AK14" s="150"/>
      <c r="AL14" s="151" t="s">
        <v>87</v>
      </c>
      <c r="AM14" s="78" t="s">
        <v>95</v>
      </c>
    </row>
    <row r="15" spans="38:43" ht="13.5">
      <c r="AL15" s="151" t="s">
        <v>87</v>
      </c>
      <c r="AM15" s="149" t="s">
        <v>96</v>
      </c>
      <c r="AN15" s="149"/>
      <c r="AO15" s="149"/>
      <c r="AP15" s="149"/>
      <c r="AQ15" s="149"/>
    </row>
    <row r="16" spans="38:62" ht="17.25" customHeight="1">
      <c r="AL16" s="152" t="s">
        <v>87</v>
      </c>
      <c r="AM16" s="153" t="s">
        <v>98</v>
      </c>
      <c r="AN16" s="153"/>
      <c r="AO16" s="153"/>
      <c r="AP16" s="153"/>
      <c r="AQ16" s="153"/>
      <c r="AR16" s="153"/>
      <c r="AS16" s="153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</row>
    <row r="17" spans="8:62" ht="17.25" customHeight="1">
      <c r="H17" s="93" t="s">
        <v>97</v>
      </c>
      <c r="I17" s="341"/>
      <c r="J17" s="341"/>
      <c r="K17" s="341"/>
      <c r="L17" s="341"/>
      <c r="M17" s="341"/>
      <c r="N17" s="341"/>
      <c r="O17" s="341"/>
      <c r="P17" s="341"/>
      <c r="AL17" s="151" t="s">
        <v>87</v>
      </c>
      <c r="AM17" s="78" t="s">
        <v>99</v>
      </c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</row>
    <row r="18" spans="8:62" ht="17.25" customHeight="1">
      <c r="H18" s="94"/>
      <c r="AL18" s="151" t="s">
        <v>87</v>
      </c>
      <c r="AM18" s="149" t="s">
        <v>101</v>
      </c>
      <c r="AN18" s="149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</row>
    <row r="19" spans="8:62" ht="17.25">
      <c r="H19" s="95" t="s">
        <v>100</v>
      </c>
      <c r="I19" s="341"/>
      <c r="J19" s="341"/>
      <c r="K19" s="341"/>
      <c r="L19" s="341"/>
      <c r="M19" s="341"/>
      <c r="N19" s="341"/>
      <c r="O19" s="341"/>
      <c r="P19" s="341"/>
      <c r="AL19" s="147" t="s">
        <v>87</v>
      </c>
      <c r="AM19" s="149" t="s">
        <v>102</v>
      </c>
      <c r="AN19" s="149"/>
      <c r="AO19" s="149"/>
      <c r="AP19" s="149"/>
      <c r="AQ19" s="149"/>
      <c r="AR19" s="149"/>
      <c r="AS19" s="149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</row>
    <row r="20" spans="8:62" ht="17.25" customHeight="1">
      <c r="H20" s="94"/>
      <c r="AL20" s="152" t="s">
        <v>87</v>
      </c>
      <c r="AM20" s="153" t="s">
        <v>104</v>
      </c>
      <c r="AN20" s="153"/>
      <c r="AO20" s="153"/>
      <c r="AP20" s="153"/>
      <c r="AQ20" s="153"/>
      <c r="AR20" s="153"/>
      <c r="AS20" s="153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</row>
    <row r="21" spans="8:62" ht="17.25" customHeight="1">
      <c r="H21" s="321" t="s">
        <v>103</v>
      </c>
      <c r="AL21" s="151" t="s">
        <v>87</v>
      </c>
      <c r="AM21" s="149" t="s">
        <v>105</v>
      </c>
      <c r="AN21" s="149"/>
      <c r="AO21" s="149"/>
      <c r="AP21" s="149"/>
      <c r="AQ21" s="149"/>
      <c r="AR21" s="149"/>
      <c r="AS21" s="149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</row>
    <row r="22" spans="38:62" ht="17.25">
      <c r="AL22" s="147" t="s">
        <v>87</v>
      </c>
      <c r="AM22" s="149" t="s">
        <v>106</v>
      </c>
      <c r="AN22" s="149"/>
      <c r="AO22" s="149"/>
      <c r="AP22" s="149"/>
      <c r="AQ22" s="149"/>
      <c r="AR22" s="149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</row>
    <row r="23" spans="38:62" ht="17.25">
      <c r="AL23" s="151" t="s">
        <v>87</v>
      </c>
      <c r="AM23" s="149" t="s">
        <v>110</v>
      </c>
      <c r="AN23" s="149"/>
      <c r="AO23" s="149"/>
      <c r="AP23" s="149"/>
      <c r="AQ23" s="149"/>
      <c r="AR23" s="149"/>
      <c r="AS23" s="149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</row>
    <row r="24" spans="38:62" ht="17.25">
      <c r="AL24" s="151" t="s">
        <v>87</v>
      </c>
      <c r="AM24" s="78" t="s">
        <v>111</v>
      </c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</row>
    <row r="25" spans="38:62" ht="17.25">
      <c r="AL25" s="151" t="s">
        <v>87</v>
      </c>
      <c r="AM25" s="78" t="s">
        <v>116</v>
      </c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</row>
    <row r="26" spans="38:62" ht="17.25">
      <c r="AL26" s="151" t="s">
        <v>87</v>
      </c>
      <c r="AM26" s="78" t="s">
        <v>117</v>
      </c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</row>
    <row r="27" spans="38:62" ht="17.25">
      <c r="AL27" s="151" t="s">
        <v>87</v>
      </c>
      <c r="AM27" s="78" t="s">
        <v>118</v>
      </c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</row>
    <row r="28" spans="38:39" ht="13.5">
      <c r="AL28" s="151" t="s">
        <v>87</v>
      </c>
      <c r="AM28" s="149" t="s">
        <v>119</v>
      </c>
    </row>
    <row r="29" spans="38:39" ht="13.5">
      <c r="AL29" s="151" t="s">
        <v>87</v>
      </c>
      <c r="AM29" s="149" t="s">
        <v>120</v>
      </c>
    </row>
    <row r="30" spans="38:39" ht="13.5">
      <c r="AL30" s="151" t="s">
        <v>87</v>
      </c>
      <c r="AM30" s="78" t="s">
        <v>121</v>
      </c>
    </row>
    <row r="31" spans="38:46" ht="13.5">
      <c r="AL31" s="152" t="s">
        <v>87</v>
      </c>
      <c r="AM31" s="153" t="s">
        <v>122</v>
      </c>
      <c r="AN31" s="153"/>
      <c r="AO31" s="153"/>
      <c r="AP31" s="153"/>
      <c r="AQ31" s="153"/>
      <c r="AR31" s="153"/>
      <c r="AS31" s="153"/>
      <c r="AT31" s="153"/>
    </row>
    <row r="32" spans="47:48" ht="13.5">
      <c r="AU32" s="153"/>
      <c r="AV32" s="153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6"/>
  <sheetViews>
    <sheetView workbookViewId="0" topLeftCell="A1">
      <selection activeCell="AT11" sqref="AT11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3" s="1" customFormat="1" ht="23.25" customHeight="1">
      <c r="B1" s="4"/>
      <c r="C1" s="267"/>
      <c r="D1" s="268" t="s">
        <v>174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</row>
    <row r="2" spans="2:31" s="1" customFormat="1" ht="18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97"/>
      <c r="AE2" s="297"/>
    </row>
    <row r="3" spans="3:31" s="1" customFormat="1" ht="18.75"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AC3" s="297"/>
      <c r="AD3" s="297"/>
      <c r="AE3" s="297"/>
    </row>
    <row r="4" ht="13.5">
      <c r="B4" t="s">
        <v>175</v>
      </c>
    </row>
    <row r="5" spans="5:44" ht="13.5">
      <c r="E5" s="5">
        <v>45424</v>
      </c>
      <c r="F5" s="6"/>
      <c r="G5" s="6"/>
      <c r="H5" s="6"/>
      <c r="I5" s="6"/>
      <c r="J5" s="6"/>
      <c r="K5" s="6"/>
      <c r="L5" s="282"/>
      <c r="P5" s="30">
        <f>'リーグ２次'!H6</f>
        <v>1</v>
      </c>
      <c r="Q5" s="30"/>
      <c r="R5" s="30"/>
      <c r="S5" s="30"/>
      <c r="T5" s="293" t="s">
        <v>80</v>
      </c>
      <c r="AB5" s="298">
        <f>'リーグ２次'!H8</f>
        <v>0.3958333333333333</v>
      </c>
      <c r="AC5" s="299"/>
      <c r="AD5" s="299"/>
      <c r="AE5" s="299"/>
      <c r="AF5" s="299"/>
      <c r="AJ5" s="1"/>
      <c r="AK5" s="65" t="s">
        <v>126</v>
      </c>
      <c r="AL5" s="66" t="s">
        <v>127</v>
      </c>
      <c r="AM5" s="66" t="s">
        <v>128</v>
      </c>
      <c r="AN5" s="66" t="s">
        <v>129</v>
      </c>
      <c r="AO5" s="66" t="s">
        <v>130</v>
      </c>
      <c r="AP5" s="66" t="s">
        <v>131</v>
      </c>
      <c r="AQ5" s="66" t="s">
        <v>132</v>
      </c>
      <c r="AR5" s="66" t="s">
        <v>133</v>
      </c>
    </row>
    <row r="6" spans="2:34" s="1" customFormat="1" ht="13.5">
      <c r="B6" s="7" t="s">
        <v>134</v>
      </c>
      <c r="C6" s="8"/>
      <c r="D6" s="8" t="s">
        <v>135</v>
      </c>
      <c r="E6" s="8"/>
      <c r="F6" s="8"/>
      <c r="G6" s="8"/>
      <c r="H6" s="8"/>
      <c r="I6" s="8" t="s">
        <v>136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137</v>
      </c>
      <c r="AC6" s="62"/>
      <c r="AD6" s="62"/>
      <c r="AE6" s="62"/>
      <c r="AF6" s="62"/>
      <c r="AG6" s="73"/>
      <c r="AH6" s="305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土田</v>
      </c>
      <c r="J7" s="29"/>
      <c r="K7" s="29"/>
      <c r="L7" s="29"/>
      <c r="M7" s="29"/>
      <c r="N7" s="29"/>
      <c r="O7" s="29"/>
      <c r="P7" s="32"/>
      <c r="Q7" s="33"/>
      <c r="R7" s="407" t="s">
        <v>138</v>
      </c>
      <c r="S7" s="33"/>
      <c r="T7" s="32"/>
      <c r="U7" s="34" t="str">
        <f>'2次リーグ組合せ'!E4</f>
        <v>金竜</v>
      </c>
      <c r="V7" s="34"/>
      <c r="W7" s="34"/>
      <c r="X7" s="34"/>
      <c r="Y7" s="34"/>
      <c r="Z7" s="34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J7" s="1" t="str">
        <f>I8</f>
        <v>コヴィーダ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pans="2:44" s="1" customFormat="1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'2次リーグ組合せ'!E2</f>
        <v>コヴィーダ</v>
      </c>
      <c r="J8" s="24"/>
      <c r="K8" s="24"/>
      <c r="L8" s="24"/>
      <c r="M8" s="24"/>
      <c r="N8" s="24"/>
      <c r="O8" s="31"/>
      <c r="P8" s="35"/>
      <c r="Q8" s="36"/>
      <c r="R8" s="408" t="s">
        <v>138</v>
      </c>
      <c r="S8" s="36"/>
      <c r="T8" s="35"/>
      <c r="U8" s="52" t="str">
        <f>'2次リーグ組合せ'!E5</f>
        <v>武芸川</v>
      </c>
      <c r="V8" s="25"/>
      <c r="W8" s="25"/>
      <c r="X8" s="25"/>
      <c r="Y8" s="25"/>
      <c r="Z8" s="25"/>
      <c r="AA8" s="25"/>
      <c r="AB8" s="55" t="str">
        <f>I7</f>
        <v>土田</v>
      </c>
      <c r="AC8" s="56"/>
      <c r="AD8" s="56"/>
      <c r="AE8" s="56"/>
      <c r="AF8" s="56"/>
      <c r="AG8" s="70"/>
      <c r="AH8" s="58"/>
      <c r="AJ8" s="1" t="str">
        <f>I7</f>
        <v>土田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pans="2:44" s="1" customFormat="1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土田</v>
      </c>
      <c r="J9" s="25"/>
      <c r="K9" s="25"/>
      <c r="L9" s="25"/>
      <c r="M9" s="25"/>
      <c r="N9" s="25"/>
      <c r="O9" s="37"/>
      <c r="P9" s="35"/>
      <c r="Q9" s="36"/>
      <c r="R9" s="408" t="s">
        <v>138</v>
      </c>
      <c r="S9" s="36"/>
      <c r="T9" s="35"/>
      <c r="U9" s="34" t="str">
        <f>U8</f>
        <v>武芸川</v>
      </c>
      <c r="V9" s="34"/>
      <c r="W9" s="34"/>
      <c r="X9" s="34"/>
      <c r="Y9" s="34"/>
      <c r="Z9" s="34"/>
      <c r="AA9" s="34"/>
      <c r="AB9" s="55" t="str">
        <f>U7</f>
        <v>金竜</v>
      </c>
      <c r="AC9" s="56"/>
      <c r="AD9" s="56"/>
      <c r="AE9" s="56"/>
      <c r="AF9" s="56"/>
      <c r="AG9" s="70"/>
      <c r="AH9" s="58"/>
      <c r="AJ9" s="1" t="str">
        <f>U7</f>
        <v>金竜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pans="2:44" s="1" customFormat="1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コヴィーダ</v>
      </c>
      <c r="J10" s="26"/>
      <c r="K10" s="26"/>
      <c r="L10" s="26"/>
      <c r="M10" s="26"/>
      <c r="N10" s="26"/>
      <c r="O10" s="38"/>
      <c r="P10" s="32"/>
      <c r="Q10" s="33"/>
      <c r="R10" s="407" t="s">
        <v>138</v>
      </c>
      <c r="S10" s="33"/>
      <c r="T10" s="32"/>
      <c r="U10" s="29" t="str">
        <f>U7</f>
        <v>金竜</v>
      </c>
      <c r="V10" s="29"/>
      <c r="W10" s="29"/>
      <c r="X10" s="29"/>
      <c r="Y10" s="29"/>
      <c r="Z10" s="29"/>
      <c r="AA10" s="29"/>
      <c r="AB10" s="55" t="str">
        <f>I9</f>
        <v>土田</v>
      </c>
      <c r="AC10" s="56"/>
      <c r="AD10" s="56"/>
      <c r="AE10" s="56"/>
      <c r="AF10" s="56"/>
      <c r="AG10" s="70"/>
      <c r="AH10" s="58"/>
      <c r="AJ10" s="1" t="str">
        <f>U8</f>
        <v>武芸川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pans="2:44" s="1" customFormat="1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U10</f>
        <v>金竜</v>
      </c>
      <c r="J11" s="25"/>
      <c r="K11" s="25"/>
      <c r="L11" s="25"/>
      <c r="M11" s="25"/>
      <c r="N11" s="25"/>
      <c r="O11" s="37"/>
      <c r="P11" s="35"/>
      <c r="Q11" s="36"/>
      <c r="R11" s="408" t="s">
        <v>138</v>
      </c>
      <c r="S11" s="36"/>
      <c r="T11" s="35"/>
      <c r="U11" s="34" t="str">
        <f>U9</f>
        <v>武芸川</v>
      </c>
      <c r="V11" s="34"/>
      <c r="W11" s="34"/>
      <c r="X11" s="34"/>
      <c r="Y11" s="34"/>
      <c r="Z11" s="34"/>
      <c r="AA11" s="34"/>
      <c r="AB11" s="55" t="str">
        <f>I12</f>
        <v>コヴィーダ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I10</f>
        <v>コヴィーダ</v>
      </c>
      <c r="J12" s="27"/>
      <c r="K12" s="27"/>
      <c r="L12" s="27"/>
      <c r="M12" s="27"/>
      <c r="N12" s="27"/>
      <c r="O12" s="39"/>
      <c r="P12" s="40"/>
      <c r="Q12" s="41"/>
      <c r="R12" s="409" t="s">
        <v>138</v>
      </c>
      <c r="S12" s="41"/>
      <c r="T12" s="40"/>
      <c r="U12" s="42" t="str">
        <f>I9</f>
        <v>土田</v>
      </c>
      <c r="V12" s="42"/>
      <c r="W12" s="42"/>
      <c r="X12" s="42"/>
      <c r="Y12" s="42"/>
      <c r="Z12" s="42"/>
      <c r="AA12" s="42"/>
      <c r="AB12" s="63" t="str">
        <f>U11</f>
        <v>武芸川</v>
      </c>
      <c r="AC12" s="64"/>
      <c r="AD12" s="64"/>
      <c r="AE12" s="64"/>
      <c r="AF12" s="64"/>
      <c r="AG12" s="74"/>
      <c r="AH12" s="58"/>
    </row>
    <row r="13" spans="2:34" s="1" customFormat="1" ht="13.5">
      <c r="B13" s="20"/>
      <c r="C13" s="20"/>
      <c r="D13" s="21"/>
      <c r="E13" s="21"/>
      <c r="F13" s="21"/>
      <c r="G13" s="21"/>
      <c r="H13" s="21"/>
      <c r="I13" s="29"/>
      <c r="J13" s="29"/>
      <c r="K13" s="29"/>
      <c r="L13" s="29"/>
      <c r="M13" s="29"/>
      <c r="N13" s="29"/>
      <c r="O13" s="29"/>
      <c r="P13" s="32"/>
      <c r="Q13" s="43"/>
      <c r="R13" s="43"/>
      <c r="S13" s="43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0"/>
      <c r="C14" s="20"/>
      <c r="D14" s="21"/>
      <c r="E14" s="21"/>
      <c r="F14" s="21"/>
      <c r="G14" s="21"/>
      <c r="H14" s="21"/>
      <c r="I14" s="29"/>
      <c r="J14" s="29"/>
      <c r="K14" s="29"/>
      <c r="L14" s="29"/>
      <c r="M14" s="29"/>
      <c r="N14" s="29"/>
      <c r="O14" s="29"/>
      <c r="P14" s="32"/>
      <c r="Q14" s="43"/>
      <c r="R14" s="43"/>
      <c r="S14" s="43"/>
      <c r="T14" s="32"/>
      <c r="U14" s="29"/>
      <c r="V14" s="29"/>
      <c r="W14" s="29"/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</row>
    <row r="16" spans="2:34" ht="13.5">
      <c r="B16" s="271" t="s">
        <v>176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300"/>
      <c r="AC16" s="300"/>
      <c r="AD16" s="300"/>
      <c r="AE16" s="300"/>
      <c r="AF16" s="300"/>
      <c r="AG16" s="300"/>
      <c r="AH16" s="300"/>
    </row>
    <row r="17" spans="2:44" ht="13.5">
      <c r="B17" s="271"/>
      <c r="C17" s="271"/>
      <c r="D17" s="271"/>
      <c r="E17" s="272">
        <v>45424</v>
      </c>
      <c r="F17" s="273"/>
      <c r="G17" s="273"/>
      <c r="H17" s="273"/>
      <c r="I17" s="273"/>
      <c r="J17" s="273"/>
      <c r="K17" s="273"/>
      <c r="L17" s="271"/>
      <c r="M17" s="271"/>
      <c r="N17" s="271"/>
      <c r="O17" s="271"/>
      <c r="P17" s="283">
        <f>'リーグ２次'!L6</f>
        <v>2</v>
      </c>
      <c r="Q17" s="283"/>
      <c r="R17" s="283"/>
      <c r="S17" s="283"/>
      <c r="T17" s="294" t="s">
        <v>80</v>
      </c>
      <c r="U17" s="271"/>
      <c r="V17" s="271"/>
      <c r="W17" s="271"/>
      <c r="X17" s="271"/>
      <c r="Y17" s="271"/>
      <c r="Z17" s="271"/>
      <c r="AA17" s="271"/>
      <c r="AB17" s="298">
        <f>'リーグ２次'!L8</f>
        <v>0.3958333333333333</v>
      </c>
      <c r="AC17" s="299"/>
      <c r="AD17" s="299"/>
      <c r="AE17" s="299"/>
      <c r="AF17" s="299"/>
      <c r="AG17" s="300"/>
      <c r="AH17" s="300"/>
      <c r="AJ17" s="1"/>
      <c r="AK17" s="65" t="s">
        <v>126</v>
      </c>
      <c r="AL17" s="66" t="s">
        <v>127</v>
      </c>
      <c r="AM17" s="66" t="s">
        <v>128</v>
      </c>
      <c r="AN17" s="66" t="s">
        <v>129</v>
      </c>
      <c r="AO17" s="66" t="s">
        <v>130</v>
      </c>
      <c r="AP17" s="66" t="s">
        <v>131</v>
      </c>
      <c r="AQ17" s="66" t="s">
        <v>132</v>
      </c>
      <c r="AR17" s="66" t="s">
        <v>133</v>
      </c>
    </row>
    <row r="18" spans="2:34" s="1" customFormat="1" ht="13.5">
      <c r="B18" s="274" t="s">
        <v>134</v>
      </c>
      <c r="C18" s="275"/>
      <c r="D18" s="275" t="s">
        <v>135</v>
      </c>
      <c r="E18" s="275"/>
      <c r="F18" s="275"/>
      <c r="G18" s="275"/>
      <c r="H18" s="275"/>
      <c r="I18" s="275" t="s">
        <v>136</v>
      </c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301" t="s">
        <v>137</v>
      </c>
      <c r="AC18" s="302"/>
      <c r="AD18" s="302"/>
      <c r="AE18" s="302"/>
      <c r="AF18" s="302"/>
      <c r="AG18" s="306"/>
      <c r="AH18" s="307"/>
    </row>
    <row r="19" spans="2:44" s="1" customFormat="1" ht="13.5">
      <c r="B19" s="276">
        <v>1</v>
      </c>
      <c r="C19" s="277"/>
      <c r="D19" s="11">
        <f>AB17</f>
        <v>0.3958333333333333</v>
      </c>
      <c r="E19" s="12"/>
      <c r="F19" s="12"/>
      <c r="G19" s="12"/>
      <c r="H19" s="12"/>
      <c r="I19" s="284" t="str">
        <f>'2次リーグ組合せ'!E7</f>
        <v>御嵩</v>
      </c>
      <c r="J19" s="284"/>
      <c r="K19" s="284"/>
      <c r="L19" s="284"/>
      <c r="M19" s="284"/>
      <c r="N19" s="284"/>
      <c r="O19" s="285"/>
      <c r="P19" s="32"/>
      <c r="Q19" s="33"/>
      <c r="R19" s="407" t="s">
        <v>138</v>
      </c>
      <c r="S19" s="33"/>
      <c r="T19" s="32"/>
      <c r="U19" s="295" t="str">
        <f>'2次リーグ組合せ'!E8</f>
        <v>八百津</v>
      </c>
      <c r="V19" s="295"/>
      <c r="W19" s="295"/>
      <c r="X19" s="295"/>
      <c r="Y19" s="295"/>
      <c r="Z19" s="295"/>
      <c r="AA19" s="303"/>
      <c r="AB19" s="55" t="str">
        <f>I20</f>
        <v>郡上八幡</v>
      </c>
      <c r="AC19" s="56"/>
      <c r="AD19" s="56"/>
      <c r="AE19" s="56"/>
      <c r="AF19" s="56"/>
      <c r="AG19" s="70"/>
      <c r="AH19" s="304"/>
      <c r="AJ19" s="1" t="str">
        <f>I20</f>
        <v>郡上八幡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pans="2:44" s="1" customFormat="1" ht="13.5">
      <c r="B20" s="276">
        <v>2</v>
      </c>
      <c r="C20" s="277"/>
      <c r="D20" s="13">
        <f>D19+"０：5０"</f>
        <v>0.4305555555555555</v>
      </c>
      <c r="E20" s="10"/>
      <c r="F20" s="10"/>
      <c r="G20" s="10"/>
      <c r="H20" s="10"/>
      <c r="I20" s="284" t="str">
        <f>'2次リーグ組合せ'!E6</f>
        <v>郡上八幡</v>
      </c>
      <c r="J20" s="284"/>
      <c r="K20" s="284"/>
      <c r="L20" s="284"/>
      <c r="M20" s="284"/>
      <c r="N20" s="284"/>
      <c r="O20" s="285"/>
      <c r="P20" s="35"/>
      <c r="Q20" s="36"/>
      <c r="R20" s="408" t="s">
        <v>138</v>
      </c>
      <c r="S20" s="36"/>
      <c r="T20" s="35"/>
      <c r="U20" s="292" t="str">
        <f>'2次リーグ組合せ'!E9</f>
        <v>今渡</v>
      </c>
      <c r="V20" s="292"/>
      <c r="W20" s="292"/>
      <c r="X20" s="292"/>
      <c r="Y20" s="292"/>
      <c r="Z20" s="292"/>
      <c r="AA20" s="292"/>
      <c r="AB20" s="55" t="str">
        <f>I19</f>
        <v>御嵩</v>
      </c>
      <c r="AC20" s="56"/>
      <c r="AD20" s="56"/>
      <c r="AE20" s="56"/>
      <c r="AF20" s="56"/>
      <c r="AG20" s="70"/>
      <c r="AH20" s="304"/>
      <c r="AJ20" s="1" t="str">
        <f>I19</f>
        <v>御嵩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pans="2:44" s="1" customFormat="1" ht="13.5" customHeight="1">
      <c r="B21" s="276">
        <v>3</v>
      </c>
      <c r="C21" s="277"/>
      <c r="D21" s="13">
        <f>D20+"１：1０"</f>
        <v>0.47916666666666663</v>
      </c>
      <c r="E21" s="10"/>
      <c r="F21" s="10"/>
      <c r="G21" s="10"/>
      <c r="H21" s="10"/>
      <c r="I21" s="286" t="str">
        <f>I19</f>
        <v>御嵩</v>
      </c>
      <c r="J21" s="286"/>
      <c r="K21" s="286"/>
      <c r="L21" s="286"/>
      <c r="M21" s="286"/>
      <c r="N21" s="286"/>
      <c r="O21" s="287"/>
      <c r="P21" s="35"/>
      <c r="Q21" s="36"/>
      <c r="R21" s="408" t="s">
        <v>138</v>
      </c>
      <c r="S21" s="36"/>
      <c r="T21" s="35"/>
      <c r="U21" s="295" t="str">
        <f>U20</f>
        <v>今渡</v>
      </c>
      <c r="V21" s="295"/>
      <c r="W21" s="295"/>
      <c r="X21" s="295"/>
      <c r="Y21" s="295"/>
      <c r="Z21" s="295"/>
      <c r="AA21" s="295"/>
      <c r="AB21" s="55" t="str">
        <f>U19</f>
        <v>八百津</v>
      </c>
      <c r="AC21" s="56"/>
      <c r="AD21" s="56"/>
      <c r="AE21" s="56"/>
      <c r="AF21" s="56"/>
      <c r="AG21" s="70"/>
      <c r="AH21" s="304"/>
      <c r="AJ21" s="1" t="str">
        <f>U19</f>
        <v>八百津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pans="2:44" s="1" customFormat="1" ht="13.5" customHeight="1">
      <c r="B22" s="276">
        <v>4</v>
      </c>
      <c r="C22" s="277"/>
      <c r="D22" s="14">
        <f>D21+"０：5０"</f>
        <v>0.5138888888888888</v>
      </c>
      <c r="E22" s="15"/>
      <c r="F22" s="15"/>
      <c r="G22" s="15"/>
      <c r="H22" s="15"/>
      <c r="I22" s="288" t="str">
        <f>I20</f>
        <v>郡上八幡</v>
      </c>
      <c r="J22" s="288"/>
      <c r="K22" s="288"/>
      <c r="L22" s="288"/>
      <c r="M22" s="288"/>
      <c r="N22" s="288"/>
      <c r="O22" s="289"/>
      <c r="P22" s="32"/>
      <c r="Q22" s="33"/>
      <c r="R22" s="407" t="s">
        <v>138</v>
      </c>
      <c r="S22" s="33"/>
      <c r="T22" s="32"/>
      <c r="U22" s="292" t="str">
        <f>U19</f>
        <v>八百津</v>
      </c>
      <c r="V22" s="292"/>
      <c r="W22" s="292"/>
      <c r="X22" s="292"/>
      <c r="Y22" s="292"/>
      <c r="Z22" s="292"/>
      <c r="AA22" s="292"/>
      <c r="AB22" s="55" t="str">
        <f>I21</f>
        <v>御嵩</v>
      </c>
      <c r="AC22" s="56"/>
      <c r="AD22" s="56"/>
      <c r="AE22" s="56"/>
      <c r="AF22" s="56"/>
      <c r="AG22" s="70"/>
      <c r="AH22" s="304"/>
      <c r="AJ22" s="1" t="str">
        <f>U20</f>
        <v>今渡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pans="2:34" s="1" customFormat="1" ht="13.5" customHeight="1">
      <c r="B23" s="276">
        <v>5</v>
      </c>
      <c r="C23" s="277"/>
      <c r="D23" s="13">
        <f>D22+"１：1０"</f>
        <v>0.5625</v>
      </c>
      <c r="E23" s="10"/>
      <c r="F23" s="10"/>
      <c r="G23" s="10"/>
      <c r="H23" s="10"/>
      <c r="I23" s="286" t="str">
        <f>U22</f>
        <v>八百津</v>
      </c>
      <c r="J23" s="286"/>
      <c r="K23" s="286"/>
      <c r="L23" s="286"/>
      <c r="M23" s="286"/>
      <c r="N23" s="286"/>
      <c r="O23" s="287"/>
      <c r="P23" s="35"/>
      <c r="Q23" s="36"/>
      <c r="R23" s="408" t="s">
        <v>138</v>
      </c>
      <c r="S23" s="36"/>
      <c r="T23" s="35"/>
      <c r="U23" s="295" t="str">
        <f>U21</f>
        <v>今渡</v>
      </c>
      <c r="V23" s="295"/>
      <c r="W23" s="295"/>
      <c r="X23" s="295"/>
      <c r="Y23" s="295"/>
      <c r="Z23" s="295"/>
      <c r="AA23" s="295"/>
      <c r="AB23" s="55" t="str">
        <f>I24</f>
        <v>郡上八幡</v>
      </c>
      <c r="AC23" s="56"/>
      <c r="AD23" s="56"/>
      <c r="AE23" s="56"/>
      <c r="AF23" s="56"/>
      <c r="AG23" s="70"/>
      <c r="AH23" s="304"/>
    </row>
    <row r="24" spans="2:34" s="1" customFormat="1" ht="13.5" customHeight="1">
      <c r="B24" s="278">
        <v>6</v>
      </c>
      <c r="C24" s="279"/>
      <c r="D24" s="18">
        <f>D23+"０：5０"</f>
        <v>0.5972222222222222</v>
      </c>
      <c r="E24" s="19"/>
      <c r="F24" s="19"/>
      <c r="G24" s="19"/>
      <c r="H24" s="19"/>
      <c r="I24" s="290" t="str">
        <f>I22</f>
        <v>郡上八幡</v>
      </c>
      <c r="J24" s="290"/>
      <c r="K24" s="290"/>
      <c r="L24" s="290"/>
      <c r="M24" s="290"/>
      <c r="N24" s="290"/>
      <c r="O24" s="291"/>
      <c r="P24" s="40"/>
      <c r="Q24" s="41"/>
      <c r="R24" s="409" t="s">
        <v>138</v>
      </c>
      <c r="S24" s="41"/>
      <c r="T24" s="40"/>
      <c r="U24" s="296" t="str">
        <f>I21</f>
        <v>御嵩</v>
      </c>
      <c r="V24" s="296"/>
      <c r="W24" s="296"/>
      <c r="X24" s="296"/>
      <c r="Y24" s="296"/>
      <c r="Z24" s="296"/>
      <c r="AA24" s="296"/>
      <c r="AB24" s="63" t="str">
        <f>U23</f>
        <v>今渡</v>
      </c>
      <c r="AC24" s="64"/>
      <c r="AD24" s="64"/>
      <c r="AE24" s="64"/>
      <c r="AF24" s="64"/>
      <c r="AG24" s="74"/>
      <c r="AH24" s="304"/>
    </row>
    <row r="25" spans="2:34" s="1" customFormat="1" ht="13.5" customHeight="1">
      <c r="B25" s="280"/>
      <c r="C25" s="280"/>
      <c r="D25" s="281"/>
      <c r="E25" s="280"/>
      <c r="F25" s="280"/>
      <c r="G25" s="280"/>
      <c r="H25" s="280"/>
      <c r="I25" s="292"/>
      <c r="J25" s="292"/>
      <c r="K25" s="292"/>
      <c r="L25" s="292"/>
      <c r="M25" s="292"/>
      <c r="N25" s="292"/>
      <c r="O25" s="292"/>
      <c r="P25" s="32"/>
      <c r="Q25" s="43"/>
      <c r="R25" s="43"/>
      <c r="S25" s="43"/>
      <c r="T25" s="43"/>
      <c r="U25" s="292"/>
      <c r="V25" s="292"/>
      <c r="W25" s="292"/>
      <c r="X25" s="292"/>
      <c r="Y25" s="292"/>
      <c r="Z25" s="292"/>
      <c r="AA25" s="292"/>
      <c r="AB25" s="304"/>
      <c r="AC25" s="304"/>
      <c r="AD25" s="304"/>
      <c r="AE25" s="304"/>
      <c r="AF25" s="304"/>
      <c r="AG25" s="304"/>
      <c r="AH25" s="304"/>
    </row>
    <row r="26" spans="2:34" s="1" customFormat="1" ht="13.5" customHeight="1">
      <c r="B26" s="280"/>
      <c r="C26" s="280"/>
      <c r="D26" s="281"/>
      <c r="E26" s="280"/>
      <c r="F26" s="280"/>
      <c r="G26" s="280"/>
      <c r="H26" s="280"/>
      <c r="I26" s="292"/>
      <c r="J26" s="292"/>
      <c r="K26" s="292"/>
      <c r="L26" s="292"/>
      <c r="M26" s="292"/>
      <c r="N26" s="292"/>
      <c r="O26" s="292"/>
      <c r="P26" s="32"/>
      <c r="Q26" s="43"/>
      <c r="R26" s="43"/>
      <c r="S26" s="43"/>
      <c r="T26" s="43"/>
      <c r="U26" s="292"/>
      <c r="V26" s="292"/>
      <c r="W26" s="292"/>
      <c r="X26" s="292"/>
      <c r="Y26" s="292"/>
      <c r="Z26" s="292"/>
      <c r="AA26" s="292"/>
      <c r="AB26" s="304"/>
      <c r="AC26" s="304"/>
      <c r="AD26" s="304"/>
      <c r="AE26" s="304"/>
      <c r="AF26" s="304"/>
      <c r="AG26" s="304"/>
      <c r="AH26" s="304"/>
    </row>
    <row r="28" ht="13.5">
      <c r="B28" t="s">
        <v>177</v>
      </c>
    </row>
    <row r="29" spans="5:44" ht="13.5">
      <c r="E29" s="5">
        <v>45424</v>
      </c>
      <c r="F29" s="6"/>
      <c r="G29" s="6"/>
      <c r="H29" s="6"/>
      <c r="I29" s="6"/>
      <c r="J29" s="6"/>
      <c r="K29" s="6"/>
      <c r="P29" s="30">
        <f>'リーグ２次'!P6</f>
        <v>3</v>
      </c>
      <c r="Q29" s="30"/>
      <c r="R29" s="30"/>
      <c r="S29" s="30"/>
      <c r="T29" s="293" t="s">
        <v>80</v>
      </c>
      <c r="AB29" s="298">
        <f>'リーグ２次'!P8</f>
        <v>0.3958333333333333</v>
      </c>
      <c r="AC29" s="299"/>
      <c r="AD29" s="299"/>
      <c r="AE29" s="299"/>
      <c r="AF29" s="299"/>
      <c r="AJ29" s="1"/>
      <c r="AK29" s="65" t="s">
        <v>126</v>
      </c>
      <c r="AL29" s="66" t="s">
        <v>127</v>
      </c>
      <c r="AM29" s="66" t="s">
        <v>128</v>
      </c>
      <c r="AN29" s="66" t="s">
        <v>129</v>
      </c>
      <c r="AO29" s="66" t="s">
        <v>130</v>
      </c>
      <c r="AP29" s="66" t="s">
        <v>131</v>
      </c>
      <c r="AQ29" s="66" t="s">
        <v>132</v>
      </c>
      <c r="AR29" s="66" t="s">
        <v>133</v>
      </c>
    </row>
    <row r="30" spans="2:34" s="1" customFormat="1" ht="13.5">
      <c r="B30" s="7" t="s">
        <v>134</v>
      </c>
      <c r="C30" s="8"/>
      <c r="D30" s="8" t="s">
        <v>135</v>
      </c>
      <c r="E30" s="8"/>
      <c r="F30" s="8"/>
      <c r="G30" s="8"/>
      <c r="H30" s="8"/>
      <c r="I30" s="8" t="s">
        <v>136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137</v>
      </c>
      <c r="AC30" s="62"/>
      <c r="AD30" s="62"/>
      <c r="AE30" s="62"/>
      <c r="AF30" s="62"/>
      <c r="AG30" s="73"/>
      <c r="AH30" s="305"/>
    </row>
    <row r="31" spans="2:44" s="1" customFormat="1" ht="13.5">
      <c r="B31" s="9">
        <v>1</v>
      </c>
      <c r="C31" s="10"/>
      <c r="D31" s="11">
        <f>AB29</f>
        <v>0.3958333333333333</v>
      </c>
      <c r="E31" s="12"/>
      <c r="F31" s="12"/>
      <c r="G31" s="12"/>
      <c r="H31" s="12"/>
      <c r="I31" s="24" t="str">
        <f>'2次リーグ組合せ'!E11</f>
        <v>西可児</v>
      </c>
      <c r="J31" s="24"/>
      <c r="K31" s="24"/>
      <c r="L31" s="24"/>
      <c r="M31" s="24"/>
      <c r="N31" s="24"/>
      <c r="O31" s="31"/>
      <c r="P31" s="32"/>
      <c r="Q31" s="33"/>
      <c r="R31" s="407" t="s">
        <v>138</v>
      </c>
      <c r="S31" s="33"/>
      <c r="T31" s="32"/>
      <c r="U31" s="34" t="str">
        <f>'2次リーグ組合せ'!E13</f>
        <v>下有知</v>
      </c>
      <c r="V31" s="34"/>
      <c r="W31" s="34"/>
      <c r="X31" s="34"/>
      <c r="Y31" s="34"/>
      <c r="Z31" s="34"/>
      <c r="AA31" s="52"/>
      <c r="AB31" s="55" t="str">
        <f>I32</f>
        <v>山手</v>
      </c>
      <c r="AC31" s="56"/>
      <c r="AD31" s="56"/>
      <c r="AE31" s="56"/>
      <c r="AF31" s="56"/>
      <c r="AG31" s="70"/>
      <c r="AH31" s="58"/>
      <c r="AJ31" s="1" t="str">
        <f>I32</f>
        <v>山手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pans="2:44" s="1" customFormat="1" ht="13.5">
      <c r="B32" s="9">
        <v>2</v>
      </c>
      <c r="C32" s="10"/>
      <c r="D32" s="13">
        <f>D31+"０：5０"</f>
        <v>0.4305555555555555</v>
      </c>
      <c r="E32" s="10"/>
      <c r="F32" s="10"/>
      <c r="G32" s="10"/>
      <c r="H32" s="10"/>
      <c r="I32" s="24" t="str">
        <f>'2次リーグ組合せ'!E10</f>
        <v>山手</v>
      </c>
      <c r="J32" s="24"/>
      <c r="K32" s="24"/>
      <c r="L32" s="24"/>
      <c r="M32" s="24"/>
      <c r="N32" s="24"/>
      <c r="O32" s="31"/>
      <c r="P32" s="35"/>
      <c r="Q32" s="36"/>
      <c r="R32" s="408" t="s">
        <v>138</v>
      </c>
      <c r="S32" s="36"/>
      <c r="T32" s="35"/>
      <c r="U32" s="29" t="str">
        <f>'2次リーグ組合せ'!E12</f>
        <v>瀬尻</v>
      </c>
      <c r="V32" s="29"/>
      <c r="W32" s="29"/>
      <c r="X32" s="29"/>
      <c r="Y32" s="29"/>
      <c r="Z32" s="29"/>
      <c r="AA32" s="29"/>
      <c r="AB32" s="55" t="str">
        <f>I31</f>
        <v>西可児</v>
      </c>
      <c r="AC32" s="56"/>
      <c r="AD32" s="56"/>
      <c r="AE32" s="56"/>
      <c r="AF32" s="56"/>
      <c r="AG32" s="70"/>
      <c r="AH32" s="58"/>
      <c r="AJ32" s="1" t="str">
        <f>I31</f>
        <v>西可児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pans="2:44" s="1" customFormat="1" ht="13.5" customHeight="1">
      <c r="B33" s="9">
        <v>3</v>
      </c>
      <c r="C33" s="10"/>
      <c r="D33" s="13">
        <f>D32+"１：1０"</f>
        <v>0.47916666666666663</v>
      </c>
      <c r="E33" s="10"/>
      <c r="F33" s="10"/>
      <c r="G33" s="10"/>
      <c r="H33" s="10"/>
      <c r="I33" s="25" t="str">
        <f>I31</f>
        <v>西可児</v>
      </c>
      <c r="J33" s="25"/>
      <c r="K33" s="25"/>
      <c r="L33" s="25"/>
      <c r="M33" s="25"/>
      <c r="N33" s="25"/>
      <c r="O33" s="37"/>
      <c r="P33" s="35"/>
      <c r="Q33" s="36"/>
      <c r="R33" s="408" t="s">
        <v>138</v>
      </c>
      <c r="S33" s="36"/>
      <c r="T33" s="35"/>
      <c r="U33" s="34" t="str">
        <f>U32</f>
        <v>瀬尻</v>
      </c>
      <c r="V33" s="34"/>
      <c r="W33" s="34"/>
      <c r="X33" s="34"/>
      <c r="Y33" s="34"/>
      <c r="Z33" s="34"/>
      <c r="AA33" s="34"/>
      <c r="AB33" s="55" t="str">
        <f>U31</f>
        <v>下有知</v>
      </c>
      <c r="AC33" s="56"/>
      <c r="AD33" s="56"/>
      <c r="AE33" s="56"/>
      <c r="AF33" s="56"/>
      <c r="AG33" s="70"/>
      <c r="AH33" s="58"/>
      <c r="AJ33" s="1" t="str">
        <f>U31</f>
        <v>下有知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pans="2:44" s="1" customFormat="1" ht="13.5" customHeight="1">
      <c r="B34" s="9">
        <v>4</v>
      </c>
      <c r="C34" s="10"/>
      <c r="D34" s="14">
        <f>D33+"０：5０"</f>
        <v>0.5138888888888888</v>
      </c>
      <c r="E34" s="15"/>
      <c r="F34" s="15"/>
      <c r="G34" s="15"/>
      <c r="H34" s="15"/>
      <c r="I34" s="26" t="str">
        <f>I32</f>
        <v>山手</v>
      </c>
      <c r="J34" s="26"/>
      <c r="K34" s="26"/>
      <c r="L34" s="26"/>
      <c r="M34" s="26"/>
      <c r="N34" s="26"/>
      <c r="O34" s="38"/>
      <c r="P34" s="32"/>
      <c r="Q34" s="33"/>
      <c r="R34" s="407" t="s">
        <v>138</v>
      </c>
      <c r="S34" s="33"/>
      <c r="T34" s="32"/>
      <c r="U34" s="29" t="str">
        <f>U31</f>
        <v>下有知</v>
      </c>
      <c r="V34" s="29"/>
      <c r="W34" s="29"/>
      <c r="X34" s="29"/>
      <c r="Y34" s="29"/>
      <c r="Z34" s="29"/>
      <c r="AA34" s="29"/>
      <c r="AB34" s="55" t="str">
        <f>I33</f>
        <v>西可児</v>
      </c>
      <c r="AC34" s="56"/>
      <c r="AD34" s="56"/>
      <c r="AE34" s="56"/>
      <c r="AF34" s="56"/>
      <c r="AG34" s="70"/>
      <c r="AH34" s="58"/>
      <c r="AJ34" s="1" t="str">
        <f>U32</f>
        <v>瀬尻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pans="2:34" s="1" customFormat="1" ht="13.5" customHeight="1">
      <c r="B35" s="9">
        <v>5</v>
      </c>
      <c r="C35" s="10"/>
      <c r="D35" s="13">
        <f>D34+"１：1０"</f>
        <v>0.5625</v>
      </c>
      <c r="E35" s="10"/>
      <c r="F35" s="10"/>
      <c r="G35" s="10"/>
      <c r="H35" s="10"/>
      <c r="I35" s="25" t="str">
        <f>U34</f>
        <v>下有知</v>
      </c>
      <c r="J35" s="25"/>
      <c r="K35" s="25"/>
      <c r="L35" s="25"/>
      <c r="M35" s="25"/>
      <c r="N35" s="25"/>
      <c r="O35" s="37"/>
      <c r="P35" s="35"/>
      <c r="Q35" s="36"/>
      <c r="R35" s="408" t="s">
        <v>138</v>
      </c>
      <c r="S35" s="36"/>
      <c r="T35" s="35"/>
      <c r="U35" s="34" t="str">
        <f>U33</f>
        <v>瀬尻</v>
      </c>
      <c r="V35" s="34"/>
      <c r="W35" s="34"/>
      <c r="X35" s="34"/>
      <c r="Y35" s="34"/>
      <c r="Z35" s="34"/>
      <c r="AA35" s="34"/>
      <c r="AB35" s="55" t="str">
        <f>I36</f>
        <v>山手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D35+"０：5０"</f>
        <v>0.5972222222222222</v>
      </c>
      <c r="E36" s="19"/>
      <c r="F36" s="19"/>
      <c r="G36" s="19"/>
      <c r="H36" s="19"/>
      <c r="I36" s="27" t="str">
        <f>I34</f>
        <v>山手</v>
      </c>
      <c r="J36" s="27"/>
      <c r="K36" s="27"/>
      <c r="L36" s="27"/>
      <c r="M36" s="27"/>
      <c r="N36" s="27"/>
      <c r="O36" s="39"/>
      <c r="P36" s="40"/>
      <c r="Q36" s="41"/>
      <c r="R36" s="409" t="s">
        <v>138</v>
      </c>
      <c r="S36" s="41"/>
      <c r="T36" s="40"/>
      <c r="U36" s="42" t="str">
        <f>I33</f>
        <v>西可児</v>
      </c>
      <c r="V36" s="42"/>
      <c r="W36" s="42"/>
      <c r="X36" s="42"/>
      <c r="Y36" s="42"/>
      <c r="Z36" s="42"/>
      <c r="AA36" s="42"/>
      <c r="AB36" s="63" t="str">
        <f>U35</f>
        <v>瀬尻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0"/>
      <c r="C37" s="20"/>
      <c r="D37" s="21"/>
      <c r="E37" s="20"/>
      <c r="F37" s="20"/>
      <c r="G37" s="20"/>
      <c r="H37" s="20"/>
      <c r="I37" s="29"/>
      <c r="J37" s="29"/>
      <c r="K37" s="29"/>
      <c r="L37" s="29"/>
      <c r="M37" s="29"/>
      <c r="N37" s="29"/>
      <c r="O37" s="29"/>
      <c r="P37" s="43"/>
      <c r="Q37" s="43"/>
      <c r="R37" s="43"/>
      <c r="S37" s="43"/>
      <c r="T37" s="43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0"/>
      <c r="C38" s="20"/>
      <c r="D38" s="21"/>
      <c r="E38" s="20"/>
      <c r="F38" s="20"/>
      <c r="G38" s="20"/>
      <c r="H38" s="20"/>
      <c r="I38" s="29"/>
      <c r="J38" s="29"/>
      <c r="K38" s="29"/>
      <c r="L38" s="29"/>
      <c r="M38" s="29"/>
      <c r="N38" s="29"/>
      <c r="O38" s="29"/>
      <c r="P38" s="43"/>
      <c r="Q38" s="43"/>
      <c r="R38" s="43"/>
      <c r="S38" s="43"/>
      <c r="T38" s="43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ht="13.5">
      <c r="B40" t="s">
        <v>178</v>
      </c>
    </row>
    <row r="41" spans="5:44" ht="13.5">
      <c r="E41" s="5">
        <v>45424</v>
      </c>
      <c r="F41" s="6"/>
      <c r="G41" s="6"/>
      <c r="H41" s="6"/>
      <c r="I41" s="6"/>
      <c r="J41" s="6"/>
      <c r="K41" s="6"/>
      <c r="P41" s="30">
        <f>'リーグ２次'!T6</f>
        <v>4</v>
      </c>
      <c r="Q41" s="30"/>
      <c r="R41" s="30"/>
      <c r="S41" s="30"/>
      <c r="T41" s="293" t="s">
        <v>80</v>
      </c>
      <c r="AB41" s="298">
        <f>'リーグ２次'!T8</f>
        <v>0.3958333333333333</v>
      </c>
      <c r="AC41" s="299"/>
      <c r="AD41" s="299"/>
      <c r="AE41" s="299"/>
      <c r="AF41" s="299"/>
      <c r="AJ41" s="1"/>
      <c r="AK41" s="65" t="s">
        <v>126</v>
      </c>
      <c r="AL41" s="66" t="s">
        <v>127</v>
      </c>
      <c r="AM41" s="66" t="s">
        <v>128</v>
      </c>
      <c r="AN41" s="66" t="s">
        <v>129</v>
      </c>
      <c r="AO41" s="66" t="s">
        <v>130</v>
      </c>
      <c r="AP41" s="66" t="s">
        <v>131</v>
      </c>
      <c r="AQ41" s="66" t="s">
        <v>132</v>
      </c>
      <c r="AR41" s="66" t="s">
        <v>133</v>
      </c>
    </row>
    <row r="42" spans="2:34" s="1" customFormat="1" ht="13.5">
      <c r="B42" s="7" t="s">
        <v>134</v>
      </c>
      <c r="C42" s="8"/>
      <c r="D42" s="8" t="s">
        <v>135</v>
      </c>
      <c r="E42" s="8"/>
      <c r="F42" s="8"/>
      <c r="G42" s="8"/>
      <c r="H42" s="8"/>
      <c r="I42" s="8" t="s">
        <v>136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137</v>
      </c>
      <c r="AC42" s="62"/>
      <c r="AD42" s="62"/>
      <c r="AE42" s="62"/>
      <c r="AF42" s="62"/>
      <c r="AG42" s="73"/>
      <c r="AH42" s="305"/>
    </row>
    <row r="43" spans="2:44" s="1" customFormat="1" ht="13.5">
      <c r="B43" s="9">
        <v>1</v>
      </c>
      <c r="C43" s="10"/>
      <c r="D43" s="11">
        <f>AB41</f>
        <v>0.3958333333333333</v>
      </c>
      <c r="E43" s="12"/>
      <c r="F43" s="12"/>
      <c r="G43" s="12"/>
      <c r="H43" s="12"/>
      <c r="I43" s="24" t="str">
        <f>'2次リーグ組合せ'!E15</f>
        <v>白鳥</v>
      </c>
      <c r="J43" s="24"/>
      <c r="K43" s="24"/>
      <c r="L43" s="24"/>
      <c r="M43" s="24"/>
      <c r="N43" s="24"/>
      <c r="O43" s="31"/>
      <c r="P43" s="32"/>
      <c r="Q43" s="33"/>
      <c r="R43" s="407" t="s">
        <v>138</v>
      </c>
      <c r="S43" s="33"/>
      <c r="T43" s="32"/>
      <c r="U43" s="34" t="str">
        <f>'2次リーグ組合せ'!E16</f>
        <v>桜ヶ丘ＦＣ</v>
      </c>
      <c r="V43" s="34"/>
      <c r="W43" s="34"/>
      <c r="X43" s="34"/>
      <c r="Y43" s="34"/>
      <c r="Z43" s="34"/>
      <c r="AA43" s="52"/>
      <c r="AB43" s="55" t="str">
        <f>I44</f>
        <v>加茂野</v>
      </c>
      <c r="AC43" s="56"/>
      <c r="AD43" s="56"/>
      <c r="AE43" s="56"/>
      <c r="AF43" s="56"/>
      <c r="AG43" s="70"/>
      <c r="AH43" s="58"/>
      <c r="AJ43" s="1" t="str">
        <f>I44</f>
        <v>加茂野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pans="2:44" s="1" customFormat="1" ht="13.5">
      <c r="B44" s="9">
        <v>2</v>
      </c>
      <c r="C44" s="10"/>
      <c r="D44" s="13">
        <f>D43+"０：5０"</f>
        <v>0.4305555555555555</v>
      </c>
      <c r="E44" s="10"/>
      <c r="F44" s="10"/>
      <c r="G44" s="10"/>
      <c r="H44" s="10"/>
      <c r="I44" s="24" t="str">
        <f>'2次リーグ組合せ'!E14</f>
        <v>加茂野</v>
      </c>
      <c r="J44" s="24"/>
      <c r="K44" s="24"/>
      <c r="L44" s="24"/>
      <c r="M44" s="24"/>
      <c r="N44" s="24"/>
      <c r="O44" s="31"/>
      <c r="P44" s="35"/>
      <c r="Q44" s="36"/>
      <c r="R44" s="408" t="s">
        <v>138</v>
      </c>
      <c r="S44" s="36"/>
      <c r="T44" s="35"/>
      <c r="U44" s="29" t="str">
        <f>'2次リーグ組合せ'!E17</f>
        <v>坂祝</v>
      </c>
      <c r="V44" s="29"/>
      <c r="W44" s="29"/>
      <c r="X44" s="29"/>
      <c r="Y44" s="29"/>
      <c r="Z44" s="29"/>
      <c r="AA44" s="29"/>
      <c r="AB44" s="55" t="str">
        <f>I43</f>
        <v>白鳥</v>
      </c>
      <c r="AC44" s="56"/>
      <c r="AD44" s="56"/>
      <c r="AE44" s="56"/>
      <c r="AF44" s="56"/>
      <c r="AG44" s="70"/>
      <c r="AH44" s="58"/>
      <c r="AJ44" s="1" t="str">
        <f>I43</f>
        <v>白鳥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pans="2:44" s="1" customFormat="1" ht="13.5">
      <c r="B45" s="9">
        <v>3</v>
      </c>
      <c r="C45" s="10"/>
      <c r="D45" s="13">
        <f>D44+"１：1０"</f>
        <v>0.47916666666666663</v>
      </c>
      <c r="E45" s="10"/>
      <c r="F45" s="10"/>
      <c r="G45" s="10"/>
      <c r="H45" s="10"/>
      <c r="I45" s="25" t="str">
        <f>I43</f>
        <v>白鳥</v>
      </c>
      <c r="J45" s="25"/>
      <c r="K45" s="25"/>
      <c r="L45" s="25"/>
      <c r="M45" s="25"/>
      <c r="N45" s="25"/>
      <c r="O45" s="37"/>
      <c r="P45" s="35"/>
      <c r="Q45" s="36"/>
      <c r="R45" s="408" t="s">
        <v>138</v>
      </c>
      <c r="S45" s="36"/>
      <c r="T45" s="35"/>
      <c r="U45" s="34" t="str">
        <f>U44</f>
        <v>坂祝</v>
      </c>
      <c r="V45" s="34"/>
      <c r="W45" s="34"/>
      <c r="X45" s="34"/>
      <c r="Y45" s="34"/>
      <c r="Z45" s="34"/>
      <c r="AA45" s="34"/>
      <c r="AB45" s="55" t="str">
        <f>U43</f>
        <v>桜ヶ丘ＦＣ</v>
      </c>
      <c r="AC45" s="56"/>
      <c r="AD45" s="56"/>
      <c r="AE45" s="56"/>
      <c r="AF45" s="56"/>
      <c r="AG45" s="70"/>
      <c r="AH45" s="58"/>
      <c r="AJ45" s="1" t="str">
        <f>U43</f>
        <v>桜ヶ丘ＦＣ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pans="2:44" s="1" customFormat="1" ht="13.5">
      <c r="B46" s="9">
        <v>4</v>
      </c>
      <c r="C46" s="10"/>
      <c r="D46" s="14">
        <f>D45+"０：5０"</f>
        <v>0.5138888888888888</v>
      </c>
      <c r="E46" s="15"/>
      <c r="F46" s="15"/>
      <c r="G46" s="15"/>
      <c r="H46" s="15"/>
      <c r="I46" s="26" t="str">
        <f>I44</f>
        <v>加茂野</v>
      </c>
      <c r="J46" s="26"/>
      <c r="K46" s="26"/>
      <c r="L46" s="26"/>
      <c r="M46" s="26"/>
      <c r="N46" s="26"/>
      <c r="O46" s="38"/>
      <c r="P46" s="32"/>
      <c r="Q46" s="33"/>
      <c r="R46" s="407" t="s">
        <v>138</v>
      </c>
      <c r="S46" s="33"/>
      <c r="T46" s="32"/>
      <c r="U46" s="29" t="str">
        <f>U43</f>
        <v>桜ヶ丘ＦＣ</v>
      </c>
      <c r="V46" s="29"/>
      <c r="W46" s="29"/>
      <c r="X46" s="29"/>
      <c r="Y46" s="29"/>
      <c r="Z46" s="29"/>
      <c r="AA46" s="29"/>
      <c r="AB46" s="55" t="str">
        <f>I45</f>
        <v>白鳥</v>
      </c>
      <c r="AC46" s="56"/>
      <c r="AD46" s="56"/>
      <c r="AE46" s="56"/>
      <c r="AF46" s="56"/>
      <c r="AG46" s="70"/>
      <c r="AH46" s="58"/>
      <c r="AJ46" s="1" t="str">
        <f>U44</f>
        <v>坂祝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D46+"１：1０"</f>
        <v>0.5625</v>
      </c>
      <c r="E47" s="10"/>
      <c r="F47" s="10"/>
      <c r="G47" s="10"/>
      <c r="H47" s="10"/>
      <c r="I47" s="25" t="str">
        <f>U43</f>
        <v>桜ヶ丘ＦＣ</v>
      </c>
      <c r="J47" s="25"/>
      <c r="K47" s="25"/>
      <c r="L47" s="25"/>
      <c r="M47" s="25"/>
      <c r="N47" s="25"/>
      <c r="O47" s="37"/>
      <c r="P47" s="35"/>
      <c r="Q47" s="36"/>
      <c r="R47" s="408" t="s">
        <v>138</v>
      </c>
      <c r="S47" s="36"/>
      <c r="T47" s="35"/>
      <c r="U47" s="34" t="str">
        <f>U44</f>
        <v>坂祝</v>
      </c>
      <c r="V47" s="34"/>
      <c r="W47" s="34"/>
      <c r="X47" s="34"/>
      <c r="Y47" s="34"/>
      <c r="Z47" s="34"/>
      <c r="AA47" s="34"/>
      <c r="AB47" s="55" t="str">
        <f>I48</f>
        <v>加茂野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D47+"０：5０"</f>
        <v>0.5972222222222222</v>
      </c>
      <c r="E48" s="19"/>
      <c r="F48" s="19"/>
      <c r="G48" s="19"/>
      <c r="H48" s="19"/>
      <c r="I48" s="27" t="str">
        <f>I44</f>
        <v>加茂野</v>
      </c>
      <c r="J48" s="27"/>
      <c r="K48" s="27"/>
      <c r="L48" s="27"/>
      <c r="M48" s="27"/>
      <c r="N48" s="27"/>
      <c r="O48" s="39"/>
      <c r="P48" s="40"/>
      <c r="Q48" s="41"/>
      <c r="R48" s="409" t="s">
        <v>138</v>
      </c>
      <c r="S48" s="41"/>
      <c r="T48" s="40"/>
      <c r="U48" s="42" t="str">
        <f>I43</f>
        <v>白鳥</v>
      </c>
      <c r="V48" s="42"/>
      <c r="W48" s="42"/>
      <c r="X48" s="42"/>
      <c r="Y48" s="42"/>
      <c r="Z48" s="42"/>
      <c r="AA48" s="42"/>
      <c r="AB48" s="63" t="str">
        <f>U47</f>
        <v>坂祝</v>
      </c>
      <c r="AC48" s="64"/>
      <c r="AD48" s="64"/>
      <c r="AE48" s="64"/>
      <c r="AF48" s="64"/>
      <c r="AG48" s="74"/>
      <c r="AH48" s="58"/>
    </row>
    <row r="49" spans="2:34" s="1" customFormat="1" ht="13.5">
      <c r="B49" s="20"/>
      <c r="C49" s="20"/>
      <c r="D49" s="21"/>
      <c r="E49" s="20"/>
      <c r="F49" s="20"/>
      <c r="G49" s="20"/>
      <c r="H49" s="20"/>
      <c r="I49" s="29"/>
      <c r="J49" s="29"/>
      <c r="K49" s="29"/>
      <c r="L49" s="29"/>
      <c r="M49" s="29"/>
      <c r="N49" s="29"/>
      <c r="O49" s="29"/>
      <c r="P49" s="43"/>
      <c r="Q49" s="43"/>
      <c r="R49" s="43"/>
      <c r="S49" s="43"/>
      <c r="T49" s="43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0"/>
      <c r="C50" s="20"/>
      <c r="D50" s="21"/>
      <c r="E50" s="20"/>
      <c r="F50" s="20"/>
      <c r="G50" s="20"/>
      <c r="H50" s="20"/>
      <c r="I50" s="29"/>
      <c r="J50" s="29"/>
      <c r="K50" s="29"/>
      <c r="L50" s="29"/>
      <c r="M50" s="29"/>
      <c r="N50" s="29"/>
      <c r="O50" s="29"/>
      <c r="P50" s="43"/>
      <c r="Q50" s="43"/>
      <c r="R50" s="43"/>
      <c r="S50" s="43"/>
      <c r="T50" s="43"/>
      <c r="U50" s="29"/>
      <c r="V50" s="29"/>
      <c r="W50" s="29"/>
      <c r="X50" s="29"/>
      <c r="Y50" s="29"/>
      <c r="Z50" s="29"/>
      <c r="AA50" s="29"/>
      <c r="AG50" s="58"/>
      <c r="AH50" s="58"/>
    </row>
    <row r="52" ht="13.5">
      <c r="B52" t="s">
        <v>179</v>
      </c>
    </row>
    <row r="53" spans="5:44" ht="13.5">
      <c r="E53" s="5">
        <v>45424</v>
      </c>
      <c r="F53" s="6"/>
      <c r="G53" s="6"/>
      <c r="H53" s="6"/>
      <c r="I53" s="6"/>
      <c r="J53" s="6"/>
      <c r="K53" s="6"/>
      <c r="P53" s="30">
        <f>'リーグ２次'!X6</f>
        <v>5</v>
      </c>
      <c r="Q53" s="30"/>
      <c r="R53" s="30"/>
      <c r="S53" s="30"/>
      <c r="T53" s="293" t="s">
        <v>80</v>
      </c>
      <c r="AB53" s="298">
        <f>'リーグ２次'!X8</f>
        <v>0.3958333333333333</v>
      </c>
      <c r="AC53" s="299"/>
      <c r="AD53" s="299"/>
      <c r="AE53" s="299"/>
      <c r="AF53" s="299"/>
      <c r="AJ53" s="1"/>
      <c r="AK53" s="65" t="s">
        <v>126</v>
      </c>
      <c r="AL53" s="66" t="s">
        <v>127</v>
      </c>
      <c r="AM53" s="66" t="s">
        <v>128</v>
      </c>
      <c r="AN53" s="66" t="s">
        <v>129</v>
      </c>
      <c r="AO53" s="66" t="s">
        <v>130</v>
      </c>
      <c r="AP53" s="66" t="s">
        <v>131</v>
      </c>
      <c r="AQ53" s="66" t="s">
        <v>132</v>
      </c>
      <c r="AR53" s="66" t="s">
        <v>133</v>
      </c>
    </row>
    <row r="54" spans="2:34" s="1" customFormat="1" ht="13.5">
      <c r="B54" s="7" t="s">
        <v>134</v>
      </c>
      <c r="C54" s="8"/>
      <c r="D54" s="8" t="s">
        <v>135</v>
      </c>
      <c r="E54" s="8"/>
      <c r="F54" s="8"/>
      <c r="G54" s="8"/>
      <c r="H54" s="8"/>
      <c r="I54" s="8" t="s">
        <v>136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61" t="s">
        <v>137</v>
      </c>
      <c r="AC54" s="62"/>
      <c r="AD54" s="62"/>
      <c r="AE54" s="62"/>
      <c r="AF54" s="62"/>
      <c r="AG54" s="73"/>
      <c r="AH54" s="305"/>
    </row>
    <row r="55" spans="2:44" s="1" customFormat="1" ht="13.5">
      <c r="B55" s="9">
        <v>1</v>
      </c>
      <c r="C55" s="10"/>
      <c r="D55" s="11">
        <f>AB53</f>
        <v>0.3958333333333333</v>
      </c>
      <c r="E55" s="12"/>
      <c r="F55" s="12"/>
      <c r="G55" s="12"/>
      <c r="H55" s="12"/>
      <c r="I55" s="24" t="str">
        <f>'リーグ２次'!Y10</f>
        <v>太田</v>
      </c>
      <c r="J55" s="24"/>
      <c r="K55" s="24"/>
      <c r="L55" s="24"/>
      <c r="M55" s="24"/>
      <c r="N55" s="24"/>
      <c r="O55" s="31"/>
      <c r="P55" s="32"/>
      <c r="Q55" s="33"/>
      <c r="R55" s="407" t="s">
        <v>138</v>
      </c>
      <c r="S55" s="33"/>
      <c r="T55" s="32"/>
      <c r="U55" s="34" t="str">
        <f>'リーグ２次'!Z10</f>
        <v>安桜</v>
      </c>
      <c r="V55" s="34"/>
      <c r="W55" s="34"/>
      <c r="X55" s="34"/>
      <c r="Y55" s="34"/>
      <c r="Z55" s="34"/>
      <c r="AA55" s="52"/>
      <c r="AB55" s="55" t="str">
        <f>I56</f>
        <v>美濃</v>
      </c>
      <c r="AC55" s="56"/>
      <c r="AD55" s="56"/>
      <c r="AE55" s="56"/>
      <c r="AF55" s="56"/>
      <c r="AG55" s="70"/>
      <c r="AH55" s="58"/>
      <c r="AJ55" s="1" t="str">
        <f>I56</f>
        <v>美濃</v>
      </c>
      <c r="AK55" s="69">
        <v>0</v>
      </c>
      <c r="AL55" s="69">
        <v>0</v>
      </c>
      <c r="AM55" s="69">
        <v>0</v>
      </c>
      <c r="AN55" s="69">
        <f>Q56+Q58+Q60</f>
        <v>0</v>
      </c>
      <c r="AO55" s="69">
        <f>S56+S58+S60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9">
        <v>2</v>
      </c>
      <c r="C56" s="10"/>
      <c r="D56" s="13">
        <f>D55+"０：5０"</f>
        <v>0.4305555555555555</v>
      </c>
      <c r="E56" s="10"/>
      <c r="F56" s="10"/>
      <c r="G56" s="10"/>
      <c r="H56" s="10"/>
      <c r="I56" s="24" t="str">
        <f>'リーグ２次'!X10</f>
        <v>美濃</v>
      </c>
      <c r="J56" s="24"/>
      <c r="K56" s="24"/>
      <c r="L56" s="24"/>
      <c r="M56" s="24"/>
      <c r="N56" s="24"/>
      <c r="O56" s="31"/>
      <c r="P56" s="35"/>
      <c r="Q56" s="36"/>
      <c r="R56" s="408" t="s">
        <v>138</v>
      </c>
      <c r="S56" s="36"/>
      <c r="T56" s="35"/>
      <c r="U56" s="29" t="str">
        <f>'リーグ２次'!AA10</f>
        <v>旭ヶ丘</v>
      </c>
      <c r="V56" s="29"/>
      <c r="W56" s="29"/>
      <c r="X56" s="29"/>
      <c r="Y56" s="29"/>
      <c r="Z56" s="29"/>
      <c r="AA56" s="29"/>
      <c r="AB56" s="55" t="str">
        <f>I55</f>
        <v>太田</v>
      </c>
      <c r="AC56" s="56"/>
      <c r="AD56" s="56"/>
      <c r="AE56" s="56"/>
      <c r="AF56" s="56"/>
      <c r="AG56" s="70"/>
      <c r="AH56" s="58"/>
      <c r="AJ56" s="1" t="str">
        <f>I55</f>
        <v>太田</v>
      </c>
      <c r="AK56" s="69">
        <v>0</v>
      </c>
      <c r="AL56" s="69">
        <v>0</v>
      </c>
      <c r="AM56" s="69">
        <v>0</v>
      </c>
      <c r="AN56" s="69">
        <f>Q55+Q57+S60</f>
        <v>0</v>
      </c>
      <c r="AO56" s="69">
        <f>S55+S57+Q60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9">
        <v>3</v>
      </c>
      <c r="C57" s="10"/>
      <c r="D57" s="13">
        <f>D56+"１：1０"</f>
        <v>0.47916666666666663</v>
      </c>
      <c r="E57" s="10"/>
      <c r="F57" s="10"/>
      <c r="G57" s="10"/>
      <c r="H57" s="10"/>
      <c r="I57" s="25" t="str">
        <f>I55</f>
        <v>太田</v>
      </c>
      <c r="J57" s="25"/>
      <c r="K57" s="25"/>
      <c r="L57" s="25"/>
      <c r="M57" s="25"/>
      <c r="N57" s="25"/>
      <c r="O57" s="37"/>
      <c r="P57" s="35"/>
      <c r="Q57" s="36"/>
      <c r="R57" s="408" t="s">
        <v>138</v>
      </c>
      <c r="S57" s="36"/>
      <c r="T57" s="35"/>
      <c r="U57" s="34" t="str">
        <f>U56</f>
        <v>旭ヶ丘</v>
      </c>
      <c r="V57" s="34"/>
      <c r="W57" s="34"/>
      <c r="X57" s="34"/>
      <c r="Y57" s="34"/>
      <c r="Z57" s="34"/>
      <c r="AA57" s="34"/>
      <c r="AB57" s="55" t="str">
        <f>U55</f>
        <v>安桜</v>
      </c>
      <c r="AC57" s="56"/>
      <c r="AD57" s="56"/>
      <c r="AE57" s="56"/>
      <c r="AF57" s="56"/>
      <c r="AG57" s="70"/>
      <c r="AH57" s="58"/>
      <c r="AJ57" s="1" t="str">
        <f>U55</f>
        <v>安桜</v>
      </c>
      <c r="AK57" s="69">
        <v>0</v>
      </c>
      <c r="AL57" s="69">
        <v>0</v>
      </c>
      <c r="AM57" s="69">
        <v>0</v>
      </c>
      <c r="AN57" s="69">
        <f>S55+S58+Q59</f>
        <v>0</v>
      </c>
      <c r="AO57" s="69">
        <f>Q55+Q58+S59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9">
        <v>4</v>
      </c>
      <c r="C58" s="10"/>
      <c r="D58" s="14">
        <f>D57+"０：5０"</f>
        <v>0.5138888888888888</v>
      </c>
      <c r="E58" s="15"/>
      <c r="F58" s="15"/>
      <c r="G58" s="15"/>
      <c r="H58" s="15"/>
      <c r="I58" s="26" t="str">
        <f>I56</f>
        <v>美濃</v>
      </c>
      <c r="J58" s="26"/>
      <c r="K58" s="26"/>
      <c r="L58" s="26"/>
      <c r="M58" s="26"/>
      <c r="N58" s="26"/>
      <c r="O58" s="38"/>
      <c r="P58" s="32"/>
      <c r="Q58" s="33"/>
      <c r="R58" s="407" t="s">
        <v>138</v>
      </c>
      <c r="S58" s="33"/>
      <c r="T58" s="32"/>
      <c r="U58" s="29" t="str">
        <f>U55</f>
        <v>安桜</v>
      </c>
      <c r="V58" s="29"/>
      <c r="W58" s="29"/>
      <c r="X58" s="29"/>
      <c r="Y58" s="29"/>
      <c r="Z58" s="29"/>
      <c r="AA58" s="29"/>
      <c r="AB58" s="55" t="str">
        <f>I57</f>
        <v>太田</v>
      </c>
      <c r="AC58" s="56"/>
      <c r="AD58" s="56"/>
      <c r="AE58" s="56"/>
      <c r="AF58" s="56"/>
      <c r="AG58" s="70"/>
      <c r="AH58" s="58"/>
      <c r="AJ58" s="1" t="str">
        <f>U56</f>
        <v>旭ヶ丘</v>
      </c>
      <c r="AK58" s="69">
        <v>0</v>
      </c>
      <c r="AL58" s="69">
        <v>0</v>
      </c>
      <c r="AM58" s="69">
        <v>0</v>
      </c>
      <c r="AN58" s="69">
        <f>S56+S57+S59</f>
        <v>0</v>
      </c>
      <c r="AO58" s="69">
        <f>Q56+Q57+Q59</f>
        <v>0</v>
      </c>
      <c r="AP58" s="69">
        <f>AN58-AO58</f>
        <v>0</v>
      </c>
      <c r="AQ58" s="69">
        <f>AK58*3+AM58*1</f>
        <v>0</v>
      </c>
      <c r="AR58" s="75">
        <v>4</v>
      </c>
    </row>
    <row r="59" spans="2:34" s="1" customFormat="1" ht="13.5">
      <c r="B59" s="9">
        <v>5</v>
      </c>
      <c r="C59" s="10"/>
      <c r="D59" s="13">
        <f>D58+"１：1０"</f>
        <v>0.5625</v>
      </c>
      <c r="E59" s="10"/>
      <c r="F59" s="10"/>
      <c r="G59" s="10"/>
      <c r="H59" s="10"/>
      <c r="I59" s="25" t="str">
        <f>U55</f>
        <v>安桜</v>
      </c>
      <c r="J59" s="25"/>
      <c r="K59" s="25"/>
      <c r="L59" s="25"/>
      <c r="M59" s="25"/>
      <c r="N59" s="25"/>
      <c r="O59" s="37"/>
      <c r="P59" s="35"/>
      <c r="Q59" s="36"/>
      <c r="R59" s="408" t="s">
        <v>138</v>
      </c>
      <c r="S59" s="36"/>
      <c r="T59" s="35"/>
      <c r="U59" s="34" t="str">
        <f>U56</f>
        <v>旭ヶ丘</v>
      </c>
      <c r="V59" s="34"/>
      <c r="W59" s="34"/>
      <c r="X59" s="34"/>
      <c r="Y59" s="34"/>
      <c r="Z59" s="34"/>
      <c r="AA59" s="34"/>
      <c r="AB59" s="55" t="str">
        <f>I60</f>
        <v>美濃</v>
      </c>
      <c r="AC59" s="56"/>
      <c r="AD59" s="56"/>
      <c r="AE59" s="56"/>
      <c r="AF59" s="56"/>
      <c r="AG59" s="70"/>
      <c r="AH59" s="58"/>
    </row>
    <row r="60" spans="2:34" s="1" customFormat="1" ht="13.5">
      <c r="B60" s="16">
        <v>6</v>
      </c>
      <c r="C60" s="17"/>
      <c r="D60" s="18">
        <f>D59+"０：5０"</f>
        <v>0.5972222222222222</v>
      </c>
      <c r="E60" s="19"/>
      <c r="F60" s="19"/>
      <c r="G60" s="19"/>
      <c r="H60" s="19"/>
      <c r="I60" s="27" t="str">
        <f>I56</f>
        <v>美濃</v>
      </c>
      <c r="J60" s="27"/>
      <c r="K60" s="27"/>
      <c r="L60" s="27"/>
      <c r="M60" s="27"/>
      <c r="N60" s="27"/>
      <c r="O60" s="39"/>
      <c r="P60" s="40"/>
      <c r="Q60" s="41"/>
      <c r="R60" s="409" t="s">
        <v>138</v>
      </c>
      <c r="S60" s="41"/>
      <c r="T60" s="40"/>
      <c r="U60" s="42" t="str">
        <f>I55</f>
        <v>太田</v>
      </c>
      <c r="V60" s="42"/>
      <c r="W60" s="42"/>
      <c r="X60" s="42"/>
      <c r="Y60" s="42"/>
      <c r="Z60" s="42"/>
      <c r="AA60" s="42"/>
      <c r="AB60" s="63" t="str">
        <f>U59</f>
        <v>旭ヶ丘</v>
      </c>
      <c r="AC60" s="64"/>
      <c r="AD60" s="64"/>
      <c r="AE60" s="64"/>
      <c r="AF60" s="64"/>
      <c r="AG60" s="74"/>
      <c r="AH60" s="58"/>
    </row>
    <row r="61" spans="2:44" s="1" customFormat="1" ht="13.5">
      <c r="B61" s="20"/>
      <c r="C61" s="20"/>
      <c r="D61" s="21"/>
      <c r="E61" s="20"/>
      <c r="F61" s="20"/>
      <c r="G61" s="20"/>
      <c r="H61" s="20"/>
      <c r="I61" s="29"/>
      <c r="J61" s="29"/>
      <c r="K61" s="29"/>
      <c r="L61" s="29"/>
      <c r="M61" s="29"/>
      <c r="N61" s="29"/>
      <c r="O61" s="29"/>
      <c r="P61" s="43"/>
      <c r="Q61" s="44"/>
      <c r="R61" s="43"/>
      <c r="S61" s="44"/>
      <c r="T61" s="43"/>
      <c r="U61" s="29"/>
      <c r="V61" s="29"/>
      <c r="W61" s="29"/>
      <c r="X61" s="29"/>
      <c r="Y61" s="29"/>
      <c r="Z61" s="29"/>
      <c r="AA61" s="29"/>
      <c r="AB61" s="58"/>
      <c r="AC61" s="58"/>
      <c r="AD61" s="58"/>
      <c r="AE61" s="58"/>
      <c r="AF61" s="58"/>
      <c r="AG61" s="58"/>
      <c r="AH61" s="58"/>
      <c r="AK61" s="69"/>
      <c r="AL61" s="69"/>
      <c r="AM61" s="69"/>
      <c r="AN61" s="69"/>
      <c r="AO61" s="69"/>
      <c r="AP61" s="69"/>
      <c r="AQ61" s="69"/>
      <c r="AR61" s="75"/>
    </row>
    <row r="62" spans="2:44" s="1" customFormat="1" ht="13.5">
      <c r="B62" s="20"/>
      <c r="C62" s="20"/>
      <c r="D62" s="21"/>
      <c r="E62" s="20"/>
      <c r="F62" s="20"/>
      <c r="G62" s="20"/>
      <c r="H62" s="20"/>
      <c r="I62" s="29"/>
      <c r="J62" s="29"/>
      <c r="K62" s="29"/>
      <c r="L62" s="29"/>
      <c r="M62" s="29"/>
      <c r="N62" s="29"/>
      <c r="O62" s="29"/>
      <c r="P62" s="43"/>
      <c r="Q62" s="44"/>
      <c r="R62" s="43"/>
      <c r="S62" s="44"/>
      <c r="T62" s="43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  <c r="AK62" s="69"/>
      <c r="AL62" s="69"/>
      <c r="AM62" s="69"/>
      <c r="AN62" s="69"/>
      <c r="AO62" s="69"/>
      <c r="AP62" s="69"/>
      <c r="AQ62" s="69"/>
      <c r="AR62" s="75"/>
    </row>
    <row r="63" spans="2:44" s="1" customFormat="1" ht="13.5">
      <c r="B63" s="20"/>
      <c r="C63" s="20"/>
      <c r="D63" s="21"/>
      <c r="E63" s="20"/>
      <c r="F63" s="20"/>
      <c r="G63" s="20"/>
      <c r="H63" s="20"/>
      <c r="I63" s="29"/>
      <c r="J63" s="29"/>
      <c r="K63" s="29"/>
      <c r="L63" s="29"/>
      <c r="M63" s="29"/>
      <c r="N63" s="29"/>
      <c r="O63" s="29"/>
      <c r="P63" s="43"/>
      <c r="Q63" s="44"/>
      <c r="R63" s="43"/>
      <c r="S63" s="44"/>
      <c r="T63" s="43"/>
      <c r="U63" s="29"/>
      <c r="V63" s="29"/>
      <c r="W63" s="29"/>
      <c r="X63" s="29"/>
      <c r="Y63" s="29"/>
      <c r="Z63" s="29"/>
      <c r="AA63" s="29"/>
      <c r="AB63" s="58"/>
      <c r="AC63" s="58"/>
      <c r="AD63" s="58"/>
      <c r="AE63" s="58"/>
      <c r="AF63" s="58"/>
      <c r="AG63" s="58"/>
      <c r="AH63" s="58"/>
      <c r="AK63" s="69"/>
      <c r="AL63" s="69"/>
      <c r="AM63" s="69"/>
      <c r="AN63" s="69"/>
      <c r="AO63" s="69"/>
      <c r="AP63" s="69"/>
      <c r="AQ63" s="69"/>
      <c r="AR63" s="75"/>
    </row>
    <row r="64" ht="13.5">
      <c r="B64" t="s">
        <v>180</v>
      </c>
    </row>
    <row r="65" spans="5:44" ht="13.5">
      <c r="E65" s="5">
        <v>45424</v>
      </c>
      <c r="F65" s="6"/>
      <c r="G65" s="6"/>
      <c r="H65" s="6"/>
      <c r="I65" s="6"/>
      <c r="J65" s="6"/>
      <c r="K65" s="6"/>
      <c r="P65" s="30">
        <f>'リーグ２次'!AB6</f>
        <v>6</v>
      </c>
      <c r="Q65" s="30"/>
      <c r="R65" s="30"/>
      <c r="S65" s="30"/>
      <c r="T65" s="293" t="s">
        <v>80</v>
      </c>
      <c r="AB65" s="298">
        <f>'リーグ２次'!AB8</f>
        <v>0.3958333333333333</v>
      </c>
      <c r="AC65" s="299"/>
      <c r="AD65" s="299"/>
      <c r="AE65" s="299"/>
      <c r="AF65" s="299"/>
      <c r="AJ65" s="1"/>
      <c r="AK65" s="65" t="s">
        <v>126</v>
      </c>
      <c r="AL65" s="66" t="s">
        <v>127</v>
      </c>
      <c r="AM65" s="66" t="s">
        <v>128</v>
      </c>
      <c r="AN65" s="66" t="s">
        <v>129</v>
      </c>
      <c r="AO65" s="66" t="s">
        <v>130</v>
      </c>
      <c r="AP65" s="66" t="s">
        <v>131</v>
      </c>
      <c r="AQ65" s="66" t="s">
        <v>132</v>
      </c>
      <c r="AR65" s="66" t="s">
        <v>133</v>
      </c>
    </row>
    <row r="66" spans="2:43" s="1" customFormat="1" ht="13.5">
      <c r="B66" s="7" t="s">
        <v>134</v>
      </c>
      <c r="C66" s="8"/>
      <c r="D66" s="8" t="s">
        <v>135</v>
      </c>
      <c r="E66" s="8"/>
      <c r="F66" s="8"/>
      <c r="G66" s="8"/>
      <c r="H66" s="8"/>
      <c r="I66" s="8" t="s">
        <v>136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 t="s">
        <v>137</v>
      </c>
      <c r="AC66" s="8"/>
      <c r="AD66" s="8"/>
      <c r="AE66" s="8"/>
      <c r="AF66" s="8"/>
      <c r="AG66" s="314"/>
      <c r="AM66" s="69"/>
      <c r="AN66" s="69"/>
      <c r="AO66" s="69"/>
      <c r="AP66" s="69"/>
      <c r="AQ66" s="69"/>
    </row>
    <row r="67" spans="2:44" s="1" customFormat="1" ht="13.5">
      <c r="B67" s="9">
        <v>1</v>
      </c>
      <c r="C67" s="10"/>
      <c r="D67" s="11">
        <f>AB65</f>
        <v>0.3958333333333333</v>
      </c>
      <c r="E67" s="12"/>
      <c r="F67" s="12"/>
      <c r="G67" s="12"/>
      <c r="H67" s="12"/>
      <c r="I67" s="24" t="str">
        <f>'リーグ２次'!AB10</f>
        <v>中部</v>
      </c>
      <c r="J67" s="24"/>
      <c r="K67" s="24"/>
      <c r="L67" s="24"/>
      <c r="M67" s="24"/>
      <c r="N67" s="24"/>
      <c r="O67" s="31"/>
      <c r="P67" s="32"/>
      <c r="Q67" s="33"/>
      <c r="R67" s="407" t="s">
        <v>138</v>
      </c>
      <c r="S67" s="33"/>
      <c r="T67" s="32"/>
      <c r="U67" s="29" t="str">
        <f>'リーグ２次'!AD10</f>
        <v>大和</v>
      </c>
      <c r="V67" s="29"/>
      <c r="W67" s="29"/>
      <c r="X67" s="29"/>
      <c r="Y67" s="29"/>
      <c r="Z67" s="29"/>
      <c r="AA67" s="29"/>
      <c r="AB67" s="308" t="str">
        <f>'リーグ２次'!AC10</f>
        <v>関さくら</v>
      </c>
      <c r="AC67" s="309"/>
      <c r="AD67" s="309"/>
      <c r="AE67" s="309"/>
      <c r="AF67" s="309"/>
      <c r="AG67" s="315"/>
      <c r="AJ67" s="1" t="str">
        <f>I67</f>
        <v>中部</v>
      </c>
      <c r="AK67" s="69">
        <v>0</v>
      </c>
      <c r="AL67" s="69">
        <v>0</v>
      </c>
      <c r="AM67" s="69">
        <v>0</v>
      </c>
      <c r="AN67" s="69">
        <f>Q67+Q69</f>
        <v>0</v>
      </c>
      <c r="AO67" s="69">
        <f>S67+S69</f>
        <v>0</v>
      </c>
      <c r="AP67" s="69">
        <f>AN67-AO67</f>
        <v>0</v>
      </c>
      <c r="AQ67" s="69">
        <f>AK67*3+AM67*1</f>
        <v>0</v>
      </c>
      <c r="AR67" s="75">
        <v>1</v>
      </c>
    </row>
    <row r="68" spans="2:44" s="1" customFormat="1" ht="13.5">
      <c r="B68" s="9">
        <v>2</v>
      </c>
      <c r="C68" s="10"/>
      <c r="D68" s="13">
        <f>D67+"０:7０"</f>
        <v>0.4444444444444444</v>
      </c>
      <c r="E68" s="10"/>
      <c r="F68" s="10"/>
      <c r="G68" s="10"/>
      <c r="H68" s="10"/>
      <c r="I68" s="25" t="str">
        <f>AB67</f>
        <v>関さくら</v>
      </c>
      <c r="J68" s="25"/>
      <c r="K68" s="25"/>
      <c r="L68" s="25"/>
      <c r="M68" s="25"/>
      <c r="N68" s="25"/>
      <c r="O68" s="37"/>
      <c r="P68" s="35"/>
      <c r="Q68" s="36"/>
      <c r="R68" s="408" t="s">
        <v>138</v>
      </c>
      <c r="S68" s="36"/>
      <c r="T68" s="35"/>
      <c r="U68" s="34" t="str">
        <f>U67</f>
        <v>大和</v>
      </c>
      <c r="V68" s="34"/>
      <c r="W68" s="34"/>
      <c r="X68" s="34"/>
      <c r="Y68" s="34"/>
      <c r="Z68" s="34"/>
      <c r="AA68" s="34"/>
      <c r="AB68" s="310" t="str">
        <f>I67</f>
        <v>中部</v>
      </c>
      <c r="AC68" s="311"/>
      <c r="AD68" s="311"/>
      <c r="AE68" s="311"/>
      <c r="AF68" s="311"/>
      <c r="AG68" s="316"/>
      <c r="AJ68" s="1" t="str">
        <f>I68</f>
        <v>関さくら</v>
      </c>
      <c r="AK68" s="69">
        <v>0</v>
      </c>
      <c r="AL68" s="69">
        <v>0</v>
      </c>
      <c r="AM68" s="69">
        <v>0</v>
      </c>
      <c r="AN68" s="69">
        <f>Q68+S69</f>
        <v>0</v>
      </c>
      <c r="AO68" s="69">
        <f>S68+Q69</f>
        <v>0</v>
      </c>
      <c r="AP68" s="69">
        <f>AN68-AO68</f>
        <v>0</v>
      </c>
      <c r="AQ68" s="69">
        <f>AK68*3+AM68*1</f>
        <v>0</v>
      </c>
      <c r="AR68" s="75">
        <v>2</v>
      </c>
    </row>
    <row r="69" spans="2:44" s="1" customFormat="1" ht="13.5">
      <c r="B69" s="16">
        <v>3</v>
      </c>
      <c r="C69" s="17"/>
      <c r="D69" s="18">
        <f>D68+"０：7０"</f>
        <v>0.4930555555555555</v>
      </c>
      <c r="E69" s="19"/>
      <c r="F69" s="19"/>
      <c r="G69" s="19"/>
      <c r="H69" s="19"/>
      <c r="I69" s="27" t="str">
        <f>I67</f>
        <v>中部</v>
      </c>
      <c r="J69" s="27"/>
      <c r="K69" s="27"/>
      <c r="L69" s="27"/>
      <c r="M69" s="27"/>
      <c r="N69" s="27"/>
      <c r="O69" s="39"/>
      <c r="P69" s="40"/>
      <c r="Q69" s="41"/>
      <c r="R69" s="409" t="s">
        <v>138</v>
      </c>
      <c r="S69" s="41"/>
      <c r="T69" s="40"/>
      <c r="U69" s="42" t="str">
        <f>AB67</f>
        <v>関さくら</v>
      </c>
      <c r="V69" s="42"/>
      <c r="W69" s="42"/>
      <c r="X69" s="42"/>
      <c r="Y69" s="42"/>
      <c r="Z69" s="42"/>
      <c r="AA69" s="42"/>
      <c r="AB69" s="312" t="str">
        <f>U67</f>
        <v>大和</v>
      </c>
      <c r="AC69" s="313"/>
      <c r="AD69" s="313"/>
      <c r="AE69" s="313"/>
      <c r="AF69" s="313"/>
      <c r="AG69" s="317"/>
      <c r="AJ69" s="1" t="str">
        <f>U67</f>
        <v>大和</v>
      </c>
      <c r="AK69" s="69">
        <v>0</v>
      </c>
      <c r="AL69" s="69">
        <v>0</v>
      </c>
      <c r="AM69" s="69">
        <v>0</v>
      </c>
      <c r="AN69" s="69">
        <f>S67+S68</f>
        <v>0</v>
      </c>
      <c r="AO69" s="69">
        <f>Q67+Q68</f>
        <v>0</v>
      </c>
      <c r="AP69" s="69">
        <f>AN69-AO69</f>
        <v>0</v>
      </c>
      <c r="AQ69" s="69">
        <f>AK69*3+AM69*1</f>
        <v>0</v>
      </c>
      <c r="AR69" s="75">
        <v>3</v>
      </c>
    </row>
    <row r="70" spans="2:34" s="266" customFormat="1" ht="13.5">
      <c r="B70" s="20"/>
      <c r="C70" s="20"/>
      <c r="D70" s="21"/>
      <c r="E70" s="20"/>
      <c r="F70" s="20"/>
      <c r="G70" s="20"/>
      <c r="H70" s="20"/>
      <c r="I70" s="29"/>
      <c r="J70" s="29"/>
      <c r="K70" s="29"/>
      <c r="L70" s="29"/>
      <c r="M70" s="29"/>
      <c r="N70" s="29"/>
      <c r="O70" s="29"/>
      <c r="P70" s="43"/>
      <c r="Q70" s="43"/>
      <c r="R70" s="43"/>
      <c r="S70" s="43"/>
      <c r="T70" s="43"/>
      <c r="U70" s="292"/>
      <c r="V70" s="292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pans="2:34" s="266" customFormat="1" ht="13.5">
      <c r="B71" s="20"/>
      <c r="C71" s="20"/>
      <c r="D71" s="21"/>
      <c r="E71" s="20"/>
      <c r="F71" s="20"/>
      <c r="G71" s="20"/>
      <c r="H71" s="20"/>
      <c r="I71" s="29"/>
      <c r="J71" s="29"/>
      <c r="K71" s="29"/>
      <c r="L71" s="29"/>
      <c r="M71" s="29"/>
      <c r="N71" s="29"/>
      <c r="O71" s="29"/>
      <c r="P71" s="43"/>
      <c r="Q71" s="43"/>
      <c r="R71" s="43"/>
      <c r="S71" s="43"/>
      <c r="T71" s="43"/>
      <c r="U71" s="292"/>
      <c r="V71" s="292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pans="2:34" s="266" customFormat="1" ht="13.5">
      <c r="B72" s="20"/>
      <c r="C72" s="20"/>
      <c r="D72" s="21"/>
      <c r="E72" s="20"/>
      <c r="F72" s="20"/>
      <c r="G72" s="20"/>
      <c r="H72" s="20"/>
      <c r="I72" s="29"/>
      <c r="J72" s="29"/>
      <c r="K72" s="29"/>
      <c r="L72" s="29"/>
      <c r="M72" s="29"/>
      <c r="N72" s="29"/>
      <c r="O72" s="29"/>
      <c r="P72" s="43"/>
      <c r="Q72" s="43"/>
      <c r="R72" s="43"/>
      <c r="S72" s="43"/>
      <c r="T72" s="43"/>
      <c r="U72" s="292"/>
      <c r="V72" s="292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pans="2:34" s="266" customFormat="1" ht="13.5">
      <c r="B73" s="20"/>
      <c r="C73" s="20"/>
      <c r="D73" s="21"/>
      <c r="E73" s="20"/>
      <c r="F73" s="20"/>
      <c r="G73" s="20"/>
      <c r="H73" s="20"/>
      <c r="I73" s="29"/>
      <c r="J73" s="29"/>
      <c r="K73" s="29"/>
      <c r="L73" s="29"/>
      <c r="M73" s="29"/>
      <c r="N73" s="29"/>
      <c r="O73" s="29"/>
      <c r="P73" s="43"/>
      <c r="Q73" s="43"/>
      <c r="R73" s="43"/>
      <c r="S73" s="43"/>
      <c r="T73" s="43"/>
      <c r="U73" s="292"/>
      <c r="V73" s="292"/>
      <c r="W73" s="29"/>
      <c r="X73" s="29"/>
      <c r="Y73" s="29"/>
      <c r="Z73" s="29"/>
      <c r="AA73" s="29"/>
      <c r="AB73" s="58"/>
      <c r="AC73" s="58"/>
      <c r="AD73" s="58"/>
      <c r="AE73" s="58"/>
      <c r="AF73" s="58"/>
      <c r="AG73" s="58"/>
      <c r="AH73" s="58"/>
    </row>
    <row r="74" spans="2:34" s="266" customFormat="1" ht="13.5">
      <c r="B74" s="20"/>
      <c r="C74" s="20"/>
      <c r="D74" s="21"/>
      <c r="E74" s="20"/>
      <c r="F74" s="20"/>
      <c r="G74" s="20"/>
      <c r="H74" s="20"/>
      <c r="I74" s="29"/>
      <c r="J74" s="29"/>
      <c r="K74" s="29"/>
      <c r="L74" s="29"/>
      <c r="M74" s="29"/>
      <c r="N74" s="29"/>
      <c r="O74" s="29"/>
      <c r="P74" s="43"/>
      <c r="Q74" s="43"/>
      <c r="R74" s="43"/>
      <c r="S74" s="43"/>
      <c r="T74" s="43"/>
      <c r="U74" s="292"/>
      <c r="V74" s="292"/>
      <c r="W74" s="29"/>
      <c r="X74" s="29"/>
      <c r="Y74" s="29"/>
      <c r="Z74" s="29"/>
      <c r="AA74" s="29"/>
      <c r="AB74" s="58"/>
      <c r="AC74" s="58"/>
      <c r="AD74" s="58"/>
      <c r="AE74" s="58"/>
      <c r="AF74" s="58"/>
      <c r="AG74" s="58"/>
      <c r="AH74" s="58"/>
    </row>
    <row r="75" spans="2:34" s="266" customFormat="1" ht="13.5">
      <c r="B75" s="20"/>
      <c r="C75" s="20"/>
      <c r="D75" s="21"/>
      <c r="E75" s="20"/>
      <c r="F75" s="20"/>
      <c r="G75" s="20"/>
      <c r="H75" s="20"/>
      <c r="I75" s="29"/>
      <c r="J75" s="29"/>
      <c r="K75" s="29"/>
      <c r="L75" s="29"/>
      <c r="M75" s="29"/>
      <c r="N75" s="29"/>
      <c r="O75" s="29"/>
      <c r="P75" s="43"/>
      <c r="Q75" s="43"/>
      <c r="R75" s="43"/>
      <c r="S75" s="43"/>
      <c r="T75" s="43"/>
      <c r="U75" s="292"/>
      <c r="V75" s="292"/>
      <c r="W75" s="29"/>
      <c r="X75" s="29"/>
      <c r="Y75" s="29"/>
      <c r="Z75" s="29"/>
      <c r="AA75" s="29"/>
      <c r="AB75" s="58"/>
      <c r="AC75" s="58"/>
      <c r="AD75" s="58"/>
      <c r="AE75" s="58"/>
      <c r="AF75" s="58"/>
      <c r="AG75" s="58"/>
      <c r="AH75" s="58"/>
    </row>
    <row r="76" spans="2:34" s="266" customFormat="1" ht="13.5">
      <c r="B76" s="20"/>
      <c r="C76" s="20"/>
      <c r="D76" s="21"/>
      <c r="E76" s="20"/>
      <c r="F76" s="20"/>
      <c r="G76" s="20"/>
      <c r="H76" s="20"/>
      <c r="I76" s="29"/>
      <c r="J76" s="29"/>
      <c r="K76" s="29"/>
      <c r="L76" s="29"/>
      <c r="M76" s="29"/>
      <c r="N76" s="29"/>
      <c r="O76" s="29"/>
      <c r="P76" s="43"/>
      <c r="Q76" s="43"/>
      <c r="R76" s="43"/>
      <c r="S76" s="43"/>
      <c r="T76" s="43"/>
      <c r="U76" s="292"/>
      <c r="V76" s="292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pans="2:34" s="266" customFormat="1" ht="13.5">
      <c r="B77" s="20"/>
      <c r="C77" s="20"/>
      <c r="D77" s="21"/>
      <c r="E77" s="20"/>
      <c r="F77" s="20"/>
      <c r="G77" s="20"/>
      <c r="H77" s="20"/>
      <c r="I77" s="29"/>
      <c r="J77" s="29"/>
      <c r="K77" s="29"/>
      <c r="L77" s="29"/>
      <c r="M77" s="29"/>
      <c r="N77" s="29"/>
      <c r="O77" s="29"/>
      <c r="P77" s="43"/>
      <c r="Q77" s="43"/>
      <c r="R77" s="43"/>
      <c r="S77" s="43"/>
      <c r="T77" s="43"/>
      <c r="U77" s="292"/>
      <c r="V77" s="292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pans="2:34" s="266" customFormat="1" ht="13.5">
      <c r="B78" s="20"/>
      <c r="C78" s="20"/>
      <c r="D78" s="21"/>
      <c r="E78" s="20"/>
      <c r="F78" s="20"/>
      <c r="G78" s="20"/>
      <c r="H78" s="20"/>
      <c r="I78" s="29"/>
      <c r="J78" s="29"/>
      <c r="K78" s="29"/>
      <c r="L78" s="29"/>
      <c r="M78" s="29"/>
      <c r="N78" s="29"/>
      <c r="O78" s="29"/>
      <c r="P78" s="43"/>
      <c r="Q78" s="43"/>
      <c r="R78" s="43"/>
      <c r="S78" s="43"/>
      <c r="T78" s="43"/>
      <c r="U78" s="292"/>
      <c r="V78" s="292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44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2:44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2:44" s="1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2:44" s="1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2:44" s="1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2:44" s="1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2:44" s="266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2:34" s="266" customFormat="1" ht="13.5">
      <c r="B86" s="20"/>
      <c r="C86" s="20"/>
      <c r="D86" s="21"/>
      <c r="E86" s="20"/>
      <c r="F86" s="20"/>
      <c r="G86" s="20"/>
      <c r="H86" s="20"/>
      <c r="I86" s="29"/>
      <c r="J86" s="29"/>
      <c r="K86" s="29"/>
      <c r="L86" s="29"/>
      <c r="M86" s="29"/>
      <c r="N86" s="29"/>
      <c r="O86" s="29"/>
      <c r="P86" s="43"/>
      <c r="Q86" s="43"/>
      <c r="R86" s="43"/>
      <c r="S86" s="43"/>
      <c r="T86" s="43"/>
      <c r="U86" s="292"/>
      <c r="V86" s="292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s="266" customFormat="1" ht="13.5">
      <c r="B87" s="20"/>
      <c r="C87" s="20"/>
      <c r="D87" s="21"/>
      <c r="E87" s="20"/>
      <c r="F87" s="20"/>
      <c r="G87" s="20"/>
      <c r="H87" s="20"/>
      <c r="I87" s="29"/>
      <c r="J87" s="29"/>
      <c r="K87" s="29"/>
      <c r="L87" s="29"/>
      <c r="M87" s="29"/>
      <c r="N87" s="29"/>
      <c r="O87" s="29"/>
      <c r="P87" s="43"/>
      <c r="Q87" s="43"/>
      <c r="R87" s="43"/>
      <c r="S87" s="43"/>
      <c r="T87" s="43"/>
      <c r="U87" s="292"/>
      <c r="V87" s="292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pans="2:34" s="266" customFormat="1" ht="13.5">
      <c r="B88" s="20"/>
      <c r="C88" s="20"/>
      <c r="D88" s="21"/>
      <c r="E88" s="20"/>
      <c r="F88" s="20"/>
      <c r="G88" s="20"/>
      <c r="H88" s="20"/>
      <c r="I88" s="29"/>
      <c r="J88" s="29"/>
      <c r="K88" s="29"/>
      <c r="L88" s="29"/>
      <c r="M88" s="29"/>
      <c r="N88" s="29"/>
      <c r="O88" s="29"/>
      <c r="P88" s="43"/>
      <c r="Q88" s="43"/>
      <c r="R88" s="43"/>
      <c r="S88" s="43"/>
      <c r="T88" s="43"/>
      <c r="U88" s="292"/>
      <c r="V88" s="292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pans="2:34" s="266" customFormat="1" ht="13.5">
      <c r="B89" s="20"/>
      <c r="C89" s="20"/>
      <c r="D89" s="21"/>
      <c r="E89" s="20"/>
      <c r="F89" s="20"/>
      <c r="G89" s="20"/>
      <c r="H89" s="20"/>
      <c r="I89" s="29"/>
      <c r="J89" s="29"/>
      <c r="K89" s="29"/>
      <c r="L89" s="29"/>
      <c r="M89" s="29"/>
      <c r="N89" s="29"/>
      <c r="O89" s="29"/>
      <c r="P89" s="43"/>
      <c r="Q89" s="43"/>
      <c r="R89" s="43"/>
      <c r="S89" s="43"/>
      <c r="T89" s="43"/>
      <c r="U89" s="292"/>
      <c r="V89" s="292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pans="2:34" s="266" customFormat="1" ht="13.5">
      <c r="B90" s="20"/>
      <c r="C90" s="20"/>
      <c r="D90" s="21"/>
      <c r="E90" s="20"/>
      <c r="F90" s="20"/>
      <c r="G90" s="20"/>
      <c r="H90" s="20"/>
      <c r="I90" s="29"/>
      <c r="J90" s="29"/>
      <c r="K90" s="29"/>
      <c r="L90" s="29"/>
      <c r="M90" s="29"/>
      <c r="N90" s="29"/>
      <c r="O90" s="29"/>
      <c r="P90" s="43"/>
      <c r="Q90" s="43"/>
      <c r="R90" s="43"/>
      <c r="S90" s="43"/>
      <c r="T90" s="43"/>
      <c r="U90" s="292"/>
      <c r="V90" s="292"/>
      <c r="W90" s="29"/>
      <c r="X90" s="29"/>
      <c r="Y90" s="29"/>
      <c r="Z90" s="29"/>
      <c r="AA90" s="29"/>
      <c r="AB90" s="58"/>
      <c r="AC90" s="58"/>
      <c r="AD90" s="58"/>
      <c r="AE90" s="58"/>
      <c r="AF90" s="58"/>
      <c r="AG90" s="58"/>
      <c r="AH90" s="58"/>
    </row>
    <row r="91" spans="2:34" s="266" customFormat="1" ht="13.5">
      <c r="B91" s="20"/>
      <c r="C91" s="20"/>
      <c r="D91" s="21"/>
      <c r="E91" s="20"/>
      <c r="F91" s="20"/>
      <c r="G91" s="20"/>
      <c r="H91" s="20"/>
      <c r="I91" s="29"/>
      <c r="J91" s="29"/>
      <c r="K91" s="29"/>
      <c r="L91" s="29"/>
      <c r="M91" s="29"/>
      <c r="N91" s="29"/>
      <c r="O91" s="29"/>
      <c r="P91" s="43"/>
      <c r="Q91" s="43"/>
      <c r="R91" s="43"/>
      <c r="S91" s="43"/>
      <c r="T91" s="43"/>
      <c r="U91" s="292"/>
      <c r="V91" s="292"/>
      <c r="W91" s="29"/>
      <c r="X91" s="29"/>
      <c r="Y91" s="29"/>
      <c r="Z91" s="29"/>
      <c r="AA91" s="29"/>
      <c r="AB91" s="58"/>
      <c r="AC91" s="58"/>
      <c r="AD91" s="58"/>
      <c r="AE91" s="58"/>
      <c r="AF91" s="58"/>
      <c r="AG91" s="58"/>
      <c r="AH91" s="58"/>
    </row>
    <row r="92" spans="2:34" s="266" customFormat="1" ht="13.5">
      <c r="B92" s="20"/>
      <c r="C92" s="20"/>
      <c r="D92" s="21"/>
      <c r="E92" s="20"/>
      <c r="F92" s="20"/>
      <c r="G92" s="20"/>
      <c r="H92" s="20"/>
      <c r="I92" s="29"/>
      <c r="J92" s="29"/>
      <c r="K92" s="29"/>
      <c r="L92" s="29"/>
      <c r="M92" s="29"/>
      <c r="N92" s="29"/>
      <c r="O92" s="29"/>
      <c r="P92" s="43"/>
      <c r="Q92" s="43"/>
      <c r="R92" s="43"/>
      <c r="S92" s="43"/>
      <c r="T92" s="43"/>
      <c r="U92" s="292"/>
      <c r="V92" s="292"/>
      <c r="W92" s="29"/>
      <c r="X92" s="29"/>
      <c r="Y92" s="29"/>
      <c r="Z92" s="29"/>
      <c r="AA92" s="29"/>
      <c r="AB92" s="58"/>
      <c r="AC92" s="58"/>
      <c r="AD92" s="58"/>
      <c r="AE92" s="58"/>
      <c r="AF92" s="58"/>
      <c r="AG92" s="58"/>
      <c r="AH92" s="58"/>
    </row>
    <row r="93" spans="2:34" s="266" customFormat="1" ht="13.5">
      <c r="B93" s="20"/>
      <c r="C93" s="20"/>
      <c r="D93" s="21"/>
      <c r="E93" s="20"/>
      <c r="F93" s="20"/>
      <c r="G93" s="20"/>
      <c r="H93" s="20"/>
      <c r="I93" s="29"/>
      <c r="J93" s="29"/>
      <c r="K93" s="29"/>
      <c r="L93" s="29"/>
      <c r="M93" s="29"/>
      <c r="N93" s="29"/>
      <c r="O93" s="29"/>
      <c r="P93" s="43"/>
      <c r="Q93" s="43"/>
      <c r="R93" s="43"/>
      <c r="S93" s="43"/>
      <c r="T93" s="43"/>
      <c r="U93" s="292"/>
      <c r="V93" s="292"/>
      <c r="W93" s="29"/>
      <c r="X93" s="29"/>
      <c r="Y93" s="29"/>
      <c r="Z93" s="29"/>
      <c r="AA93" s="29"/>
      <c r="AB93" s="58"/>
      <c r="AC93" s="58"/>
      <c r="AD93" s="58"/>
      <c r="AE93" s="58"/>
      <c r="AF93" s="58"/>
      <c r="AG93" s="58"/>
      <c r="AH93" s="58"/>
    </row>
    <row r="94" spans="2:34" s="266" customFormat="1" ht="13.5">
      <c r="B94" s="20"/>
      <c r="C94" s="20"/>
      <c r="D94" s="21"/>
      <c r="E94" s="20"/>
      <c r="F94" s="20"/>
      <c r="G94" s="20"/>
      <c r="H94" s="20"/>
      <c r="I94" s="29"/>
      <c r="J94" s="29"/>
      <c r="K94" s="29"/>
      <c r="L94" s="29"/>
      <c r="M94" s="29"/>
      <c r="N94" s="29"/>
      <c r="O94" s="29"/>
      <c r="P94" s="43"/>
      <c r="Q94" s="43"/>
      <c r="R94" s="43"/>
      <c r="S94" s="43"/>
      <c r="T94" s="43"/>
      <c r="U94" s="292"/>
      <c r="V94" s="292"/>
      <c r="W94" s="29"/>
      <c r="X94" s="29"/>
      <c r="Y94" s="29"/>
      <c r="Z94" s="29"/>
      <c r="AA94" s="29"/>
      <c r="AB94" s="58"/>
      <c r="AC94" s="58"/>
      <c r="AD94" s="58"/>
      <c r="AE94" s="58"/>
      <c r="AF94" s="58"/>
      <c r="AG94" s="58"/>
      <c r="AH94" s="58"/>
    </row>
    <row r="95" spans="2:34" s="266" customFormat="1" ht="13.5">
      <c r="B95" s="20"/>
      <c r="C95" s="20"/>
      <c r="D95" s="21"/>
      <c r="E95" s="20"/>
      <c r="F95" s="20"/>
      <c r="G95" s="20"/>
      <c r="H95" s="20"/>
      <c r="I95" s="29"/>
      <c r="J95" s="29"/>
      <c r="K95" s="29"/>
      <c r="L95" s="29"/>
      <c r="M95" s="29"/>
      <c r="N95" s="29"/>
      <c r="O95" s="29"/>
      <c r="P95" s="43"/>
      <c r="Q95" s="43"/>
      <c r="R95" s="43"/>
      <c r="S95" s="43"/>
      <c r="T95" s="43"/>
      <c r="U95" s="292"/>
      <c r="V95" s="292"/>
      <c r="W95" s="29"/>
      <c r="X95" s="29"/>
      <c r="Y95" s="29"/>
      <c r="Z95" s="29"/>
      <c r="AA95" s="29"/>
      <c r="AB95" s="58"/>
      <c r="AC95" s="58"/>
      <c r="AD95" s="58"/>
      <c r="AE95" s="58"/>
      <c r="AF95" s="58"/>
      <c r="AG95" s="58"/>
      <c r="AH95" s="58"/>
    </row>
    <row r="96" spans="2:34" s="266" customFormat="1" ht="13.5">
      <c r="B96" s="20"/>
      <c r="C96" s="20"/>
      <c r="D96" s="21"/>
      <c r="E96" s="20"/>
      <c r="F96" s="20"/>
      <c r="G96" s="20"/>
      <c r="H96" s="20"/>
      <c r="I96" s="29"/>
      <c r="J96" s="29"/>
      <c r="K96" s="29"/>
      <c r="L96" s="29"/>
      <c r="M96" s="29"/>
      <c r="N96" s="29"/>
      <c r="O96" s="29"/>
      <c r="P96" s="43"/>
      <c r="Q96" s="43"/>
      <c r="R96" s="43"/>
      <c r="S96" s="43"/>
      <c r="T96" s="43"/>
      <c r="U96" s="292"/>
      <c r="V96" s="292"/>
      <c r="W96" s="29"/>
      <c r="X96" s="29"/>
      <c r="Y96" s="29"/>
      <c r="Z96" s="29"/>
      <c r="AA96" s="29"/>
      <c r="AB96" s="58"/>
      <c r="AC96" s="58"/>
      <c r="AD96" s="58"/>
      <c r="AE96" s="58"/>
      <c r="AF96" s="58"/>
      <c r="AG96" s="58"/>
      <c r="AH96" s="58"/>
    </row>
    <row r="97" spans="2:34" s="266" customFormat="1" ht="13.5">
      <c r="B97" s="20"/>
      <c r="C97" s="20"/>
      <c r="D97" s="21"/>
      <c r="E97" s="20"/>
      <c r="F97" s="20"/>
      <c r="G97" s="20"/>
      <c r="H97" s="20"/>
      <c r="I97" s="29"/>
      <c r="J97" s="29"/>
      <c r="K97" s="29"/>
      <c r="L97" s="29"/>
      <c r="M97" s="29"/>
      <c r="N97" s="29"/>
      <c r="O97" s="29"/>
      <c r="P97" s="43"/>
      <c r="Q97" s="43"/>
      <c r="R97" s="43"/>
      <c r="S97" s="43"/>
      <c r="T97" s="43"/>
      <c r="U97" s="292"/>
      <c r="V97" s="292"/>
      <c r="W97" s="29"/>
      <c r="X97" s="29"/>
      <c r="Y97" s="29"/>
      <c r="Z97" s="29"/>
      <c r="AA97" s="29"/>
      <c r="AB97" s="58"/>
      <c r="AC97" s="58"/>
      <c r="AD97" s="58"/>
      <c r="AE97" s="58"/>
      <c r="AF97" s="58"/>
      <c r="AG97" s="58"/>
      <c r="AH97" s="58"/>
    </row>
    <row r="98" spans="2:34" s="266" customFormat="1" ht="13.5">
      <c r="B98" s="20"/>
      <c r="C98" s="20"/>
      <c r="D98" s="21"/>
      <c r="E98" s="20"/>
      <c r="F98" s="20"/>
      <c r="G98" s="20"/>
      <c r="H98" s="20"/>
      <c r="I98" s="29"/>
      <c r="J98" s="29"/>
      <c r="K98" s="29"/>
      <c r="L98" s="29"/>
      <c r="M98" s="29"/>
      <c r="N98" s="29"/>
      <c r="O98" s="29"/>
      <c r="P98" s="43"/>
      <c r="Q98" s="43"/>
      <c r="R98" s="43"/>
      <c r="S98" s="43"/>
      <c r="T98" s="43"/>
      <c r="U98" s="292"/>
      <c r="V98" s="292"/>
      <c r="W98" s="29"/>
      <c r="X98" s="29"/>
      <c r="Y98" s="29"/>
      <c r="Z98" s="29"/>
      <c r="AA98" s="29"/>
      <c r="AB98" s="58"/>
      <c r="AC98" s="58"/>
      <c r="AD98" s="58"/>
      <c r="AE98" s="58"/>
      <c r="AF98" s="58"/>
      <c r="AG98" s="58"/>
      <c r="AH98" s="58"/>
    </row>
    <row r="99" spans="2:44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2:44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2:44" s="1" customFormat="1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2:44" s="1" customFormat="1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2:44" s="1" customFormat="1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2:44" s="1" customFormat="1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2:44" s="1" customFormat="1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3:21" ht="13.5">
      <c r="C106" s="253"/>
      <c r="O106" s="271"/>
      <c r="P106" s="271"/>
      <c r="Q106" s="271"/>
      <c r="R106" s="271"/>
      <c r="S106" s="271"/>
      <c r="T106" s="271"/>
      <c r="U106" s="271"/>
    </row>
  </sheetData>
  <sheetProtection/>
  <mergeCells count="208">
    <mergeCell ref="D1:AG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28" sqref="F28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53" customFormat="1" ht="13.5">
      <c r="A1" s="253" t="s">
        <v>181</v>
      </c>
      <c r="C1" s="253" t="s">
        <v>1</v>
      </c>
      <c r="E1" s="253" t="s">
        <v>3</v>
      </c>
      <c r="F1" s="253" t="s">
        <v>182</v>
      </c>
    </row>
    <row r="2" spans="1:6" ht="13.5">
      <c r="A2" s="77" t="s">
        <v>183</v>
      </c>
      <c r="B2" t="str">
        <f aca="true" t="shared" si="0" ref="B2:B9">C2&amp;ASC(F2)</f>
        <v>N011</v>
      </c>
      <c r="C2" s="254" t="s">
        <v>184</v>
      </c>
      <c r="D2" s="255"/>
      <c r="E2" s="256" t="str">
        <f aca="true" t="shared" si="1" ref="E2:E17">IF(ISERROR(VLOOKUP(A2,組合せ2次,4,FALSE)),"",VLOOKUP(A2,組合せ2次,4,FALSE))</f>
        <v>コヴィーダ</v>
      </c>
      <c r="F2" s="257">
        <v>1</v>
      </c>
    </row>
    <row r="3" spans="1:6" ht="13.5">
      <c r="A3" s="77" t="s">
        <v>185</v>
      </c>
      <c r="B3" t="str">
        <f t="shared" si="0"/>
        <v>N012</v>
      </c>
      <c r="C3" s="258" t="s">
        <v>184</v>
      </c>
      <c r="D3" s="77"/>
      <c r="E3" s="259" t="str">
        <f t="shared" si="1"/>
        <v>西可児</v>
      </c>
      <c r="F3" s="260">
        <v>2</v>
      </c>
    </row>
    <row r="4" spans="1:6" ht="13.5">
      <c r="A4" s="77" t="s">
        <v>186</v>
      </c>
      <c r="B4" t="str">
        <f t="shared" si="0"/>
        <v>N013</v>
      </c>
      <c r="C4" s="258" t="s">
        <v>184</v>
      </c>
      <c r="D4" s="77"/>
      <c r="E4" s="259" t="str">
        <f t="shared" si="1"/>
        <v>加茂野</v>
      </c>
      <c r="F4" s="260">
        <v>3</v>
      </c>
    </row>
    <row r="5" spans="1:8" ht="17.25">
      <c r="A5" s="77" t="s">
        <v>187</v>
      </c>
      <c r="B5" t="str">
        <f t="shared" si="0"/>
        <v>N014</v>
      </c>
      <c r="C5" s="258" t="s">
        <v>184</v>
      </c>
      <c r="D5" s="77"/>
      <c r="E5" s="259" t="str">
        <f t="shared" si="1"/>
        <v>御嵩</v>
      </c>
      <c r="F5" s="260">
        <v>4</v>
      </c>
      <c r="H5" s="261" t="s">
        <v>188</v>
      </c>
    </row>
    <row r="6" spans="1:6" ht="13.5">
      <c r="A6" s="77" t="s">
        <v>189</v>
      </c>
      <c r="B6" t="str">
        <f t="shared" si="0"/>
        <v>N015</v>
      </c>
      <c r="C6" s="258" t="s">
        <v>184</v>
      </c>
      <c r="D6" s="77"/>
      <c r="E6" s="259" t="str">
        <f t="shared" si="1"/>
        <v>郡上八幡</v>
      </c>
      <c r="F6" s="260">
        <v>5</v>
      </c>
    </row>
    <row r="7" spans="1:6" ht="13.5">
      <c r="A7" s="77" t="s">
        <v>190</v>
      </c>
      <c r="B7" t="str">
        <f t="shared" si="0"/>
        <v>N016</v>
      </c>
      <c r="C7" s="258" t="s">
        <v>184</v>
      </c>
      <c r="D7" s="77"/>
      <c r="E7" s="259" t="str">
        <f t="shared" si="1"/>
        <v>白鳥</v>
      </c>
      <c r="F7" s="260">
        <v>6</v>
      </c>
    </row>
    <row r="8" spans="1:6" ht="13.5">
      <c r="A8" s="77" t="s">
        <v>191</v>
      </c>
      <c r="B8" t="str">
        <f t="shared" si="0"/>
        <v>N017</v>
      </c>
      <c r="C8" s="258" t="s">
        <v>184</v>
      </c>
      <c r="D8" s="77"/>
      <c r="E8" s="259" t="str">
        <f t="shared" si="1"/>
        <v>山手</v>
      </c>
      <c r="F8" s="260">
        <v>7</v>
      </c>
    </row>
    <row r="9" spans="1:6" ht="13.5">
      <c r="A9" s="77" t="s">
        <v>192</v>
      </c>
      <c r="B9" t="str">
        <f t="shared" si="0"/>
        <v>N018</v>
      </c>
      <c r="C9" s="262" t="s">
        <v>184</v>
      </c>
      <c r="D9" s="263"/>
      <c r="E9" s="264" t="str">
        <f t="shared" si="1"/>
        <v>土田</v>
      </c>
      <c r="F9" s="265">
        <v>8</v>
      </c>
    </row>
    <row r="10" spans="1:6" ht="13.5">
      <c r="A10" s="77" t="s">
        <v>193</v>
      </c>
      <c r="B10" t="str">
        <f aca="true" t="shared" si="2" ref="B10:B24">C10&amp;ASC(F10)</f>
        <v>E21</v>
      </c>
      <c r="C10" s="254" t="s">
        <v>154</v>
      </c>
      <c r="D10" s="255"/>
      <c r="E10" s="259" t="str">
        <f t="shared" si="1"/>
        <v>金竜</v>
      </c>
      <c r="F10" s="257">
        <v>1</v>
      </c>
    </row>
    <row r="11" spans="1:6" ht="13.5">
      <c r="A11" s="77" t="s">
        <v>194</v>
      </c>
      <c r="B11" t="str">
        <f t="shared" si="2"/>
        <v>E22</v>
      </c>
      <c r="C11" s="258" t="s">
        <v>154</v>
      </c>
      <c r="D11" s="77"/>
      <c r="E11" s="259" t="str">
        <f t="shared" si="1"/>
        <v>坂祝</v>
      </c>
      <c r="F11" s="260">
        <v>2</v>
      </c>
    </row>
    <row r="12" spans="1:6" ht="13.5">
      <c r="A12" s="77" t="s">
        <v>195</v>
      </c>
      <c r="B12" t="str">
        <f t="shared" si="2"/>
        <v>E23</v>
      </c>
      <c r="C12" s="258" t="s">
        <v>154</v>
      </c>
      <c r="D12" s="77"/>
      <c r="E12" s="259" t="str">
        <f t="shared" si="1"/>
        <v>美濃</v>
      </c>
      <c r="F12" s="260">
        <v>3</v>
      </c>
    </row>
    <row r="13" spans="1:6" ht="13.5">
      <c r="A13" s="77" t="s">
        <v>196</v>
      </c>
      <c r="B13" t="str">
        <f t="shared" si="2"/>
        <v>E24</v>
      </c>
      <c r="C13" s="262" t="s">
        <v>154</v>
      </c>
      <c r="D13" s="263"/>
      <c r="E13" s="264" t="str">
        <f t="shared" si="1"/>
        <v>大和</v>
      </c>
      <c r="F13" s="265">
        <v>4</v>
      </c>
    </row>
    <row r="14" spans="1:6" ht="13.5">
      <c r="A14" s="77" t="s">
        <v>197</v>
      </c>
      <c r="B14" t="str">
        <f t="shared" si="2"/>
        <v>F21</v>
      </c>
      <c r="C14" s="254" t="s">
        <v>158</v>
      </c>
      <c r="D14" s="255"/>
      <c r="E14" s="259" t="str">
        <f t="shared" si="1"/>
        <v>八百津</v>
      </c>
      <c r="F14" s="257">
        <v>1</v>
      </c>
    </row>
    <row r="15" spans="1:6" ht="13.5">
      <c r="A15" s="77" t="s">
        <v>198</v>
      </c>
      <c r="B15" t="str">
        <f t="shared" si="2"/>
        <v>F22</v>
      </c>
      <c r="C15" s="258" t="s">
        <v>158</v>
      </c>
      <c r="D15" s="77"/>
      <c r="E15" s="259" t="str">
        <f t="shared" si="1"/>
        <v>下有知</v>
      </c>
      <c r="F15" s="260">
        <v>2</v>
      </c>
    </row>
    <row r="16" spans="1:6" ht="13.5">
      <c r="A16" s="77" t="s">
        <v>199</v>
      </c>
      <c r="B16" t="str">
        <f t="shared" si="2"/>
        <v>F23</v>
      </c>
      <c r="C16" s="258" t="s">
        <v>158</v>
      </c>
      <c r="D16" s="77"/>
      <c r="E16" s="259" t="str">
        <f t="shared" si="1"/>
        <v>中部</v>
      </c>
      <c r="F16" s="260">
        <v>3</v>
      </c>
    </row>
    <row r="17" spans="1:6" ht="13.5">
      <c r="A17" s="77" t="s">
        <v>200</v>
      </c>
      <c r="B17" t="str">
        <f t="shared" si="2"/>
        <v>F24</v>
      </c>
      <c r="C17" s="262" t="s">
        <v>158</v>
      </c>
      <c r="D17" s="263"/>
      <c r="E17" s="264" t="str">
        <f t="shared" si="1"/>
        <v>安桜</v>
      </c>
      <c r="F17" s="265">
        <v>4</v>
      </c>
    </row>
    <row r="18" spans="1:6" ht="13.5">
      <c r="A18" s="77" t="s">
        <v>201</v>
      </c>
      <c r="B18" t="str">
        <f t="shared" si="2"/>
        <v>G21</v>
      </c>
      <c r="C18" s="254" t="s">
        <v>161</v>
      </c>
      <c r="D18" s="255"/>
      <c r="E18" s="259" t="str">
        <f aca="true" t="shared" si="3" ref="E18:E24">IF(ISERROR(VLOOKUP(A18,組合せ2次,4,FALSE)),"",VLOOKUP(A18,組合せ2次,4,FALSE))</f>
        <v>瀬尻</v>
      </c>
      <c r="F18" s="257">
        <v>1</v>
      </c>
    </row>
    <row r="19" spans="1:6" ht="13.5">
      <c r="A19" s="77" t="s">
        <v>202</v>
      </c>
      <c r="B19" t="str">
        <f t="shared" si="2"/>
        <v>G22</v>
      </c>
      <c r="C19" s="258" t="s">
        <v>161</v>
      </c>
      <c r="D19" s="77"/>
      <c r="E19" s="259" t="str">
        <f>IF(ISERROR(VLOOKUP(A19,組合せ2次,4,FALSE)),"",VLOOKUP(A19,組合せ2次,4,FALSE))</f>
        <v>今渡</v>
      </c>
      <c r="F19" s="260">
        <v>2</v>
      </c>
    </row>
    <row r="20" spans="1:6" ht="13.5">
      <c r="A20" s="77" t="s">
        <v>203</v>
      </c>
      <c r="B20" t="str">
        <f t="shared" si="2"/>
        <v>G23</v>
      </c>
      <c r="C20" s="258" t="s">
        <v>161</v>
      </c>
      <c r="D20" s="77"/>
      <c r="E20" s="259" t="str">
        <f t="shared" si="3"/>
        <v>関さくら</v>
      </c>
      <c r="F20" s="260">
        <v>3</v>
      </c>
    </row>
    <row r="21" spans="1:6" ht="13.5">
      <c r="A21" s="77" t="s">
        <v>204</v>
      </c>
      <c r="B21" t="str">
        <f t="shared" si="2"/>
        <v>G24</v>
      </c>
      <c r="C21" s="258" t="s">
        <v>161</v>
      </c>
      <c r="D21" s="77"/>
      <c r="E21" s="264" t="str">
        <f t="shared" si="3"/>
        <v>旭ヶ丘</v>
      </c>
      <c r="F21" s="260">
        <v>4</v>
      </c>
    </row>
    <row r="22" spans="1:6" ht="13.5">
      <c r="A22" s="77" t="s">
        <v>205</v>
      </c>
      <c r="B22" t="str">
        <f t="shared" si="2"/>
        <v>H21</v>
      </c>
      <c r="C22" s="254" t="s">
        <v>206</v>
      </c>
      <c r="D22" s="255"/>
      <c r="E22" s="256" t="str">
        <f t="shared" si="3"/>
        <v>桜ヶ丘ＦＣ</v>
      </c>
      <c r="F22" s="257">
        <v>1</v>
      </c>
    </row>
    <row r="23" spans="1:6" ht="13.5">
      <c r="A23" s="77" t="s">
        <v>207</v>
      </c>
      <c r="B23" t="str">
        <f t="shared" si="2"/>
        <v>H22</v>
      </c>
      <c r="C23" s="258" t="s">
        <v>206</v>
      </c>
      <c r="D23" s="77"/>
      <c r="E23" s="259" t="str">
        <f>IF(ISERROR(VLOOKUP(A23,組合せ2次,4,FALSE)),"",VLOOKUP(A23,組合せ2次,4,FALSE))</f>
        <v>武芸川</v>
      </c>
      <c r="F23" s="260">
        <v>2</v>
      </c>
    </row>
    <row r="24" spans="1:6" ht="13.5">
      <c r="A24" s="77" t="s">
        <v>208</v>
      </c>
      <c r="B24" t="str">
        <f t="shared" si="2"/>
        <v>H23</v>
      </c>
      <c r="C24" s="262" t="s">
        <v>206</v>
      </c>
      <c r="D24" s="263"/>
      <c r="E24" s="264" t="str">
        <f t="shared" si="3"/>
        <v>太田</v>
      </c>
      <c r="F24" s="265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workbookViewId="0" topLeftCell="A1">
      <selection activeCell="B30" sqref="B30:F30"/>
    </sheetView>
  </sheetViews>
  <sheetFormatPr defaultColWidth="2.50390625" defaultRowHeight="13.5"/>
  <cols>
    <col min="1" max="16384" width="2.50390625" style="78" customWidth="1"/>
  </cols>
  <sheetData>
    <row r="1" spans="3:53" ht="14.25" customHeight="1">
      <c r="C1" s="157"/>
      <c r="D1" s="79" t="s">
        <v>209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242">
        <v>45445</v>
      </c>
      <c r="AT1" s="242"/>
      <c r="AU1" s="242"/>
      <c r="AV1" s="242"/>
      <c r="AW1" s="242"/>
      <c r="AX1" s="242"/>
      <c r="AY1" s="242"/>
      <c r="AZ1" s="242"/>
      <c r="BA1" s="242"/>
    </row>
    <row r="2" spans="3:53" ht="13.5" customHeight="1">
      <c r="C2" s="157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156"/>
      <c r="AT2" s="243" t="s">
        <v>210</v>
      </c>
      <c r="AU2" s="243"/>
      <c r="AV2" s="243"/>
      <c r="AW2" s="243"/>
      <c r="AX2" s="243"/>
      <c r="AY2" s="243"/>
      <c r="AZ2" s="243"/>
      <c r="BA2" s="246" t="s">
        <v>80</v>
      </c>
    </row>
    <row r="3" s="156" customFormat="1" ht="14.25"/>
    <row r="4" spans="27:28" s="156" customFormat="1" ht="14.25">
      <c r="AA4" s="205" t="s">
        <v>211</v>
      </c>
      <c r="AB4" s="205"/>
    </row>
    <row r="5" spans="27:28" s="156" customFormat="1" ht="14.25">
      <c r="AA5" s="206"/>
      <c r="AB5" s="206"/>
    </row>
    <row r="6" spans="11:42" s="156" customFormat="1" ht="14.25"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63"/>
    </row>
    <row r="7" spans="11:42" s="156" customFormat="1" ht="14.25">
      <c r="K7" s="160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205" t="s">
        <v>212</v>
      </c>
      <c r="AB7" s="205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5"/>
    </row>
    <row r="8" spans="11:42" s="156" customFormat="1" ht="14.25"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206"/>
      <c r="AB8" s="206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5"/>
    </row>
    <row r="9" spans="11:42" s="156" customFormat="1" ht="14.25">
      <c r="K9" s="160"/>
      <c r="L9" s="161"/>
      <c r="M9" s="161"/>
      <c r="N9" s="161"/>
      <c r="O9" s="161"/>
      <c r="P9" s="161"/>
      <c r="Q9" s="161"/>
      <c r="R9" s="158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63"/>
      <c r="AL9" s="161"/>
      <c r="AM9" s="161"/>
      <c r="AN9" s="161"/>
      <c r="AO9" s="161"/>
      <c r="AP9" s="165"/>
    </row>
    <row r="10" spans="11:42" s="156" customFormat="1" ht="14.25">
      <c r="K10" s="160"/>
      <c r="L10" s="161"/>
      <c r="M10" s="161"/>
      <c r="N10" s="161"/>
      <c r="O10" s="161"/>
      <c r="P10" s="161"/>
      <c r="Q10" s="161"/>
      <c r="R10" s="160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5"/>
      <c r="AL10" s="161"/>
      <c r="AM10" s="161"/>
      <c r="AN10" s="161"/>
      <c r="AO10" s="161"/>
      <c r="AP10" s="165"/>
    </row>
    <row r="11" spans="6:48" s="156" customFormat="1" ht="18.75">
      <c r="F11" s="158"/>
      <c r="G11" s="159"/>
      <c r="H11" s="159"/>
      <c r="I11" s="159"/>
      <c r="J11" s="162" t="s">
        <v>213</v>
      </c>
      <c r="K11" s="162"/>
      <c r="L11" s="162"/>
      <c r="M11" s="159"/>
      <c r="N11" s="159"/>
      <c r="O11" s="159"/>
      <c r="P11" s="159"/>
      <c r="Q11" s="159"/>
      <c r="R11" s="163"/>
      <c r="AK11" s="158"/>
      <c r="AL11" s="159"/>
      <c r="AM11" s="159"/>
      <c r="AN11" s="159"/>
      <c r="AO11" s="159"/>
      <c r="AP11" s="162" t="s">
        <v>214</v>
      </c>
      <c r="AQ11" s="162"/>
      <c r="AR11" s="159"/>
      <c r="AS11" s="159"/>
      <c r="AT11" s="159"/>
      <c r="AU11" s="159"/>
      <c r="AV11" s="163"/>
    </row>
    <row r="12" spans="6:48" s="156" customFormat="1" ht="18.75">
      <c r="F12" s="160"/>
      <c r="G12" s="161"/>
      <c r="H12" s="161"/>
      <c r="I12" s="161"/>
      <c r="J12" s="164"/>
      <c r="K12" s="164"/>
      <c r="L12" s="164"/>
      <c r="M12" s="161"/>
      <c r="N12" s="161"/>
      <c r="O12" s="161"/>
      <c r="P12" s="161"/>
      <c r="Q12" s="161"/>
      <c r="R12" s="165"/>
      <c r="AK12" s="160"/>
      <c r="AL12" s="161"/>
      <c r="AM12" s="161"/>
      <c r="AN12" s="161"/>
      <c r="AO12" s="161"/>
      <c r="AP12" s="164"/>
      <c r="AQ12" s="164"/>
      <c r="AR12" s="161"/>
      <c r="AS12" s="161"/>
      <c r="AT12" s="161"/>
      <c r="AU12" s="161"/>
      <c r="AV12" s="165"/>
    </row>
    <row r="13" spans="3:51" s="156" customFormat="1" ht="14.25">
      <c r="C13" s="158"/>
      <c r="D13" s="159"/>
      <c r="E13" s="162" t="s">
        <v>215</v>
      </c>
      <c r="F13" s="162"/>
      <c r="G13" s="159"/>
      <c r="H13" s="163"/>
      <c r="P13" s="158"/>
      <c r="Q13" s="159"/>
      <c r="R13" s="162" t="s">
        <v>216</v>
      </c>
      <c r="S13" s="162"/>
      <c r="T13" s="159"/>
      <c r="U13" s="163"/>
      <c r="AH13" s="158"/>
      <c r="AI13" s="159"/>
      <c r="AJ13" s="162" t="s">
        <v>217</v>
      </c>
      <c r="AK13" s="162"/>
      <c r="AL13" s="159"/>
      <c r="AM13" s="163"/>
      <c r="AT13" s="158"/>
      <c r="AU13" s="159"/>
      <c r="AV13" s="162" t="s">
        <v>218</v>
      </c>
      <c r="AW13" s="162"/>
      <c r="AX13" s="159"/>
      <c r="AY13" s="163"/>
    </row>
    <row r="14" spans="3:51" s="156" customFormat="1" ht="14.25">
      <c r="C14" s="160"/>
      <c r="D14" s="161"/>
      <c r="E14" s="164"/>
      <c r="F14" s="164"/>
      <c r="G14" s="161"/>
      <c r="H14" s="165"/>
      <c r="P14" s="160"/>
      <c r="Q14" s="161"/>
      <c r="R14" s="164"/>
      <c r="S14" s="164"/>
      <c r="T14" s="161"/>
      <c r="U14" s="165"/>
      <c r="AH14" s="160"/>
      <c r="AI14" s="161"/>
      <c r="AJ14" s="164"/>
      <c r="AK14" s="164"/>
      <c r="AL14" s="161"/>
      <c r="AM14" s="165"/>
      <c r="AT14" s="160"/>
      <c r="AU14" s="161"/>
      <c r="AV14" s="164"/>
      <c r="AW14" s="164"/>
      <c r="AX14" s="161"/>
      <c r="AY14" s="165"/>
    </row>
    <row r="15" spans="2:52" s="156" customFormat="1" ht="18.75">
      <c r="B15" s="166" t="s">
        <v>219</v>
      </c>
      <c r="C15" s="166"/>
      <c r="D15" s="161"/>
      <c r="E15" s="164"/>
      <c r="F15" s="164"/>
      <c r="G15" s="161"/>
      <c r="H15" s="166" t="s">
        <v>220</v>
      </c>
      <c r="I15" s="166"/>
      <c r="O15" s="166" t="s">
        <v>221</v>
      </c>
      <c r="P15" s="166"/>
      <c r="Q15" s="161"/>
      <c r="R15" s="164"/>
      <c r="S15" s="164"/>
      <c r="T15" s="161"/>
      <c r="U15" s="166" t="s">
        <v>222</v>
      </c>
      <c r="V15" s="166"/>
      <c r="AG15" s="166" t="s">
        <v>223</v>
      </c>
      <c r="AH15" s="166"/>
      <c r="AI15" s="161"/>
      <c r="AJ15" s="164"/>
      <c r="AK15" s="164"/>
      <c r="AL15" s="161"/>
      <c r="AM15" s="166" t="s">
        <v>224</v>
      </c>
      <c r="AN15" s="166"/>
      <c r="AS15" s="166" t="s">
        <v>225</v>
      </c>
      <c r="AT15" s="166"/>
      <c r="AU15" s="161"/>
      <c r="AV15" s="164"/>
      <c r="AW15" s="164"/>
      <c r="AX15" s="161"/>
      <c r="AY15" s="166" t="s">
        <v>226</v>
      </c>
      <c r="AZ15" s="166"/>
    </row>
    <row r="16" spans="2:52" s="156" customFormat="1" ht="14.25" customHeight="1">
      <c r="B16" s="167" t="str">
        <f>'3次リーグ組合せ'!E2</f>
        <v>コヴィーダ</v>
      </c>
      <c r="C16" s="168"/>
      <c r="H16" s="167" t="str">
        <f>'3次リーグ組合せ'!E3</f>
        <v>西可児</v>
      </c>
      <c r="I16" s="168"/>
      <c r="O16" s="167" t="str">
        <f>'3次リーグ組合せ'!E4</f>
        <v>加茂野</v>
      </c>
      <c r="P16" s="168"/>
      <c r="U16" s="167" t="str">
        <f>'3次リーグ組合せ'!E5</f>
        <v>御嵩</v>
      </c>
      <c r="V16" s="168"/>
      <c r="X16" s="217"/>
      <c r="AG16" s="167" t="str">
        <f>'3次リーグ組合せ'!E6</f>
        <v>郡上八幡</v>
      </c>
      <c r="AH16" s="168"/>
      <c r="AM16" s="167" t="str">
        <f>'3次リーグ組合せ'!E7</f>
        <v>白鳥</v>
      </c>
      <c r="AN16" s="168"/>
      <c r="AS16" s="167" t="str">
        <f>'3次リーグ組合せ'!E8</f>
        <v>山手</v>
      </c>
      <c r="AT16" s="168"/>
      <c r="AY16" s="167" t="str">
        <f>'3次リーグ組合せ'!E9</f>
        <v>土田</v>
      </c>
      <c r="AZ16" s="168"/>
    </row>
    <row r="17" spans="2:52" s="156" customFormat="1" ht="14.25" customHeight="1">
      <c r="B17" s="169"/>
      <c r="C17" s="170"/>
      <c r="H17" s="169"/>
      <c r="I17" s="170"/>
      <c r="O17" s="169"/>
      <c r="P17" s="170"/>
      <c r="U17" s="169"/>
      <c r="V17" s="170"/>
      <c r="AG17" s="169"/>
      <c r="AH17" s="170"/>
      <c r="AM17" s="169"/>
      <c r="AN17" s="170"/>
      <c r="AS17" s="169"/>
      <c r="AT17" s="170"/>
      <c r="AY17" s="169"/>
      <c r="AZ17" s="170"/>
    </row>
    <row r="18" spans="2:52" s="156" customFormat="1" ht="14.25" customHeight="1">
      <c r="B18" s="169"/>
      <c r="C18" s="170"/>
      <c r="H18" s="169"/>
      <c r="I18" s="170"/>
      <c r="O18" s="169"/>
      <c r="P18" s="170"/>
      <c r="U18" s="169"/>
      <c r="V18" s="170"/>
      <c r="AG18" s="169"/>
      <c r="AH18" s="170"/>
      <c r="AM18" s="169"/>
      <c r="AN18" s="170"/>
      <c r="AS18" s="169"/>
      <c r="AT18" s="170"/>
      <c r="AY18" s="169"/>
      <c r="AZ18" s="170"/>
    </row>
    <row r="19" spans="2:52" s="156" customFormat="1" ht="14.25" customHeight="1">
      <c r="B19" s="169"/>
      <c r="C19" s="170"/>
      <c r="H19" s="169"/>
      <c r="I19" s="170"/>
      <c r="O19" s="169"/>
      <c r="P19" s="170"/>
      <c r="U19" s="169"/>
      <c r="V19" s="170"/>
      <c r="AG19" s="169"/>
      <c r="AH19" s="170"/>
      <c r="AM19" s="169"/>
      <c r="AN19" s="170"/>
      <c r="AS19" s="169"/>
      <c r="AT19" s="170"/>
      <c r="AY19" s="169"/>
      <c r="AZ19" s="170"/>
    </row>
    <row r="20" spans="2:52" s="156" customFormat="1" ht="14.25" customHeight="1">
      <c r="B20" s="169"/>
      <c r="C20" s="170"/>
      <c r="H20" s="169"/>
      <c r="I20" s="170"/>
      <c r="O20" s="169"/>
      <c r="P20" s="170"/>
      <c r="T20" s="218"/>
      <c r="U20" s="169"/>
      <c r="V20" s="170"/>
      <c r="AG20" s="169"/>
      <c r="AH20" s="170"/>
      <c r="AM20" s="169"/>
      <c r="AN20" s="170"/>
      <c r="AS20" s="169"/>
      <c r="AT20" s="170"/>
      <c r="AY20" s="169"/>
      <c r="AZ20" s="170"/>
    </row>
    <row r="21" spans="2:52" s="156" customFormat="1" ht="14.25" customHeight="1">
      <c r="B21" s="171"/>
      <c r="C21" s="172"/>
      <c r="H21" s="171"/>
      <c r="I21" s="172"/>
      <c r="K21" s="205" t="s">
        <v>227</v>
      </c>
      <c r="L21" s="205"/>
      <c r="O21" s="171"/>
      <c r="P21" s="172"/>
      <c r="U21" s="171"/>
      <c r="V21" s="172"/>
      <c r="AG21" s="171"/>
      <c r="AH21" s="172"/>
      <c r="AM21" s="171"/>
      <c r="AN21" s="172"/>
      <c r="AP21" s="205" t="s">
        <v>228</v>
      </c>
      <c r="AQ21" s="205"/>
      <c r="AS21" s="171"/>
      <c r="AT21" s="172"/>
      <c r="AY21" s="171"/>
      <c r="AZ21" s="172"/>
    </row>
    <row r="22" spans="6:48" s="156" customFormat="1" ht="14.25">
      <c r="F22" s="173"/>
      <c r="G22" s="174"/>
      <c r="H22" s="174"/>
      <c r="I22" s="174"/>
      <c r="J22" s="174"/>
      <c r="K22" s="206"/>
      <c r="L22" s="206"/>
      <c r="M22" s="174"/>
      <c r="N22" s="174"/>
      <c r="O22" s="174"/>
      <c r="P22" s="174"/>
      <c r="Q22" s="174"/>
      <c r="R22" s="174"/>
      <c r="S22" s="160"/>
      <c r="AK22" s="173"/>
      <c r="AL22" s="174"/>
      <c r="AM22" s="174"/>
      <c r="AN22" s="174"/>
      <c r="AO22" s="174"/>
      <c r="AP22" s="206"/>
      <c r="AQ22" s="206"/>
      <c r="AR22" s="174"/>
      <c r="AS22" s="174"/>
      <c r="AT22" s="174"/>
      <c r="AU22" s="174"/>
      <c r="AV22" s="244"/>
    </row>
    <row r="23" spans="3:53" s="156" customFormat="1" ht="33.75" customHeight="1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</row>
    <row r="24" spans="2:53" s="156" customFormat="1" ht="33.75" customHeight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</row>
    <row r="25" spans="2:53" s="156" customFormat="1" ht="33.75" customHeight="1">
      <c r="B25" s="176" t="s">
        <v>135</v>
      </c>
      <c r="C25" s="177"/>
      <c r="D25" s="177"/>
      <c r="E25" s="177"/>
      <c r="F25" s="177"/>
      <c r="G25" s="176" t="s">
        <v>136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228"/>
      <c r="Z25" s="176" t="s">
        <v>137</v>
      </c>
      <c r="AA25" s="177"/>
      <c r="AB25" s="177"/>
      <c r="AC25" s="177"/>
      <c r="AD25" s="177"/>
      <c r="AE25" s="176" t="s">
        <v>136</v>
      </c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6" t="s">
        <v>137</v>
      </c>
      <c r="AX25" s="177"/>
      <c r="AY25" s="177"/>
      <c r="AZ25" s="177"/>
      <c r="BA25" s="228"/>
    </row>
    <row r="26" spans="2:53" s="156" customFormat="1" ht="33.75" customHeight="1">
      <c r="B26" s="178">
        <v>0.4166666666666667</v>
      </c>
      <c r="C26" s="179"/>
      <c r="D26" s="179"/>
      <c r="E26" s="179"/>
      <c r="F26" s="180"/>
      <c r="G26" s="181" t="s">
        <v>215</v>
      </c>
      <c r="H26" s="182" t="str">
        <f>B16</f>
        <v>コヴィーダ</v>
      </c>
      <c r="I26" s="182"/>
      <c r="J26" s="182"/>
      <c r="K26" s="182"/>
      <c r="L26" s="182"/>
      <c r="M26" s="182"/>
      <c r="N26" s="207"/>
      <c r="O26" s="182"/>
      <c r="P26" s="182"/>
      <c r="Q26" s="410" t="s">
        <v>138</v>
      </c>
      <c r="R26" s="182"/>
      <c r="S26" s="182"/>
      <c r="T26" s="207"/>
      <c r="U26" s="220" t="str">
        <f>H16</f>
        <v>西可児</v>
      </c>
      <c r="V26" s="220"/>
      <c r="W26" s="220"/>
      <c r="X26" s="220"/>
      <c r="Y26" s="229"/>
      <c r="Z26" s="230" t="s">
        <v>217</v>
      </c>
      <c r="AA26" s="230"/>
      <c r="AB26" s="230"/>
      <c r="AC26" s="230"/>
      <c r="AD26" s="231"/>
      <c r="AE26" s="181" t="s">
        <v>216</v>
      </c>
      <c r="AF26" s="232" t="str">
        <f>O16</f>
        <v>加茂野</v>
      </c>
      <c r="AG26" s="220"/>
      <c r="AH26" s="220"/>
      <c r="AI26" s="220"/>
      <c r="AJ26" s="220"/>
      <c r="AK26" s="207"/>
      <c r="AL26" s="182"/>
      <c r="AM26" s="182"/>
      <c r="AN26" s="410" t="s">
        <v>138</v>
      </c>
      <c r="AO26" s="182"/>
      <c r="AP26" s="182"/>
      <c r="AQ26" s="245"/>
      <c r="AR26" s="220" t="str">
        <f>U16</f>
        <v>御嵩</v>
      </c>
      <c r="AS26" s="220"/>
      <c r="AT26" s="220"/>
      <c r="AU26" s="220"/>
      <c r="AV26" s="229"/>
      <c r="AW26" s="230" t="s">
        <v>218</v>
      </c>
      <c r="AX26" s="230"/>
      <c r="AY26" s="230"/>
      <c r="AZ26" s="230"/>
      <c r="BA26" s="231"/>
    </row>
    <row r="27" spans="2:53" s="156" customFormat="1" ht="33.75" customHeight="1">
      <c r="B27" s="183">
        <f>B26+"０：5０"</f>
        <v>0.4513888888888889</v>
      </c>
      <c r="C27" s="184"/>
      <c r="D27" s="184"/>
      <c r="E27" s="184"/>
      <c r="F27" s="185"/>
      <c r="G27" s="186" t="s">
        <v>218</v>
      </c>
      <c r="H27" s="187" t="str">
        <f>AG16</f>
        <v>郡上八幡</v>
      </c>
      <c r="I27" s="187"/>
      <c r="J27" s="187"/>
      <c r="K27" s="187"/>
      <c r="L27" s="187"/>
      <c r="M27" s="187"/>
      <c r="N27" s="208"/>
      <c r="O27" s="187"/>
      <c r="P27" s="187"/>
      <c r="Q27" s="411" t="s">
        <v>138</v>
      </c>
      <c r="R27" s="187"/>
      <c r="S27" s="187"/>
      <c r="T27" s="208"/>
      <c r="U27" s="187" t="str">
        <f>AM16</f>
        <v>白鳥</v>
      </c>
      <c r="V27" s="187"/>
      <c r="W27" s="187"/>
      <c r="X27" s="187"/>
      <c r="Y27" s="233"/>
      <c r="Z27" s="234" t="s">
        <v>215</v>
      </c>
      <c r="AA27" s="234"/>
      <c r="AB27" s="234"/>
      <c r="AC27" s="234"/>
      <c r="AD27" s="235"/>
      <c r="AE27" s="186" t="s">
        <v>218</v>
      </c>
      <c r="AF27" s="236" t="str">
        <f>AS16</f>
        <v>山手</v>
      </c>
      <c r="AG27" s="187"/>
      <c r="AH27" s="187"/>
      <c r="AI27" s="187"/>
      <c r="AJ27" s="187"/>
      <c r="AK27" s="208"/>
      <c r="AL27" s="187"/>
      <c r="AM27" s="187"/>
      <c r="AN27" s="411" t="s">
        <v>138</v>
      </c>
      <c r="AO27" s="187"/>
      <c r="AP27" s="187"/>
      <c r="AQ27" s="208"/>
      <c r="AR27" s="187" t="str">
        <f>AY16</f>
        <v>土田</v>
      </c>
      <c r="AS27" s="187"/>
      <c r="AT27" s="187"/>
      <c r="AU27" s="187"/>
      <c r="AV27" s="233"/>
      <c r="AW27" s="234" t="s">
        <v>216</v>
      </c>
      <c r="AX27" s="234"/>
      <c r="AY27" s="234"/>
      <c r="AZ27" s="234"/>
      <c r="BA27" s="235"/>
    </row>
    <row r="28" spans="2:53" s="156" customFormat="1" ht="33.75" customHeight="1">
      <c r="B28" s="183">
        <f>B27+"０：7０"</f>
        <v>0.5</v>
      </c>
      <c r="C28" s="184"/>
      <c r="D28" s="184"/>
      <c r="E28" s="184"/>
      <c r="F28" s="185"/>
      <c r="G28" s="181" t="s">
        <v>213</v>
      </c>
      <c r="H28" s="187" t="s">
        <v>229</v>
      </c>
      <c r="I28" s="187"/>
      <c r="J28" s="187"/>
      <c r="K28" s="187"/>
      <c r="L28" s="187"/>
      <c r="M28" s="187"/>
      <c r="N28" s="208"/>
      <c r="O28" s="187"/>
      <c r="P28" s="187"/>
      <c r="Q28" s="410" t="s">
        <v>138</v>
      </c>
      <c r="R28" s="187"/>
      <c r="S28" s="187"/>
      <c r="T28" s="208"/>
      <c r="U28" s="187" t="s">
        <v>230</v>
      </c>
      <c r="V28" s="187"/>
      <c r="W28" s="187"/>
      <c r="X28" s="187"/>
      <c r="Y28" s="233"/>
      <c r="Z28" s="237" t="s">
        <v>231</v>
      </c>
      <c r="AA28" s="237"/>
      <c r="AB28" s="237"/>
      <c r="AC28" s="237"/>
      <c r="AD28" s="238"/>
      <c r="AE28" s="181" t="s">
        <v>214</v>
      </c>
      <c r="AF28" s="236" t="s">
        <v>232</v>
      </c>
      <c r="AG28" s="187"/>
      <c r="AH28" s="187"/>
      <c r="AI28" s="187"/>
      <c r="AJ28" s="187"/>
      <c r="AK28" s="208"/>
      <c r="AL28" s="187"/>
      <c r="AM28" s="187"/>
      <c r="AN28" s="410" t="s">
        <v>138</v>
      </c>
      <c r="AO28" s="187"/>
      <c r="AP28" s="187"/>
      <c r="AQ28" s="208"/>
      <c r="AR28" s="187" t="s">
        <v>233</v>
      </c>
      <c r="AS28" s="187"/>
      <c r="AT28" s="187"/>
      <c r="AU28" s="187"/>
      <c r="AV28" s="233"/>
      <c r="AW28" s="237" t="s">
        <v>234</v>
      </c>
      <c r="AX28" s="237"/>
      <c r="AY28" s="237"/>
      <c r="AZ28" s="237"/>
      <c r="BA28" s="238"/>
    </row>
    <row r="29" spans="2:53" ht="33" customHeight="1">
      <c r="B29" s="183">
        <f>B28+"０：5０"</f>
        <v>0.5347222222222222</v>
      </c>
      <c r="C29" s="184"/>
      <c r="D29" s="184"/>
      <c r="E29" s="184"/>
      <c r="F29" s="185"/>
      <c r="G29" s="188" t="s">
        <v>228</v>
      </c>
      <c r="H29" s="189" t="s">
        <v>235</v>
      </c>
      <c r="I29" s="189"/>
      <c r="J29" s="189"/>
      <c r="K29" s="189"/>
      <c r="L29" s="189"/>
      <c r="M29" s="189"/>
      <c r="N29" s="209"/>
      <c r="O29" s="189"/>
      <c r="P29" s="189"/>
      <c r="Q29" s="412" t="s">
        <v>138</v>
      </c>
      <c r="R29" s="189"/>
      <c r="S29" s="189"/>
      <c r="T29" s="208"/>
      <c r="U29" s="187" t="s">
        <v>236</v>
      </c>
      <c r="V29" s="187"/>
      <c r="W29" s="187"/>
      <c r="X29" s="187"/>
      <c r="Y29" s="233"/>
      <c r="Z29" s="234" t="s">
        <v>237</v>
      </c>
      <c r="AA29" s="234"/>
      <c r="AB29" s="234"/>
      <c r="AC29" s="234"/>
      <c r="AD29" s="235"/>
      <c r="AE29" s="188" t="s">
        <v>227</v>
      </c>
      <c r="AF29" s="236" t="s">
        <v>238</v>
      </c>
      <c r="AG29" s="187"/>
      <c r="AH29" s="187"/>
      <c r="AI29" s="187"/>
      <c r="AJ29" s="187"/>
      <c r="AK29" s="208"/>
      <c r="AL29" s="187"/>
      <c r="AM29" s="187"/>
      <c r="AN29" s="411" t="s">
        <v>138</v>
      </c>
      <c r="AO29" s="187"/>
      <c r="AP29" s="187"/>
      <c r="AQ29" s="208"/>
      <c r="AR29" s="187" t="s">
        <v>239</v>
      </c>
      <c r="AS29" s="187"/>
      <c r="AT29" s="187"/>
      <c r="AU29" s="187"/>
      <c r="AV29" s="233"/>
      <c r="AW29" s="247" t="s">
        <v>240</v>
      </c>
      <c r="AX29" s="247"/>
      <c r="AY29" s="247"/>
      <c r="AZ29" s="247"/>
      <c r="BA29" s="248"/>
    </row>
    <row r="30" spans="2:53" ht="33.75" customHeight="1">
      <c r="B30" s="190">
        <f>B29+"０：5０"</f>
        <v>0.5694444444444444</v>
      </c>
      <c r="C30" s="191"/>
      <c r="D30" s="191"/>
      <c r="E30" s="191"/>
      <c r="F30" s="192"/>
      <c r="G30" s="193" t="s">
        <v>211</v>
      </c>
      <c r="H30" s="194" t="s">
        <v>241</v>
      </c>
      <c r="I30" s="210"/>
      <c r="J30" s="210"/>
      <c r="K30" s="210"/>
      <c r="L30" s="210"/>
      <c r="M30" s="210"/>
      <c r="N30" s="211"/>
      <c r="O30" s="212"/>
      <c r="P30" s="212"/>
      <c r="Q30" s="413" t="s">
        <v>138</v>
      </c>
      <c r="R30" s="212"/>
      <c r="S30" s="212"/>
      <c r="T30" s="211"/>
      <c r="U30" s="210" t="s">
        <v>242</v>
      </c>
      <c r="V30" s="210"/>
      <c r="W30" s="210"/>
      <c r="X30" s="210"/>
      <c r="Y30" s="239"/>
      <c r="Z30" s="240" t="s">
        <v>243</v>
      </c>
      <c r="AA30" s="240"/>
      <c r="AB30" s="240"/>
      <c r="AC30" s="240"/>
      <c r="AD30" s="241"/>
      <c r="AE30" s="193" t="s">
        <v>212</v>
      </c>
      <c r="AF30" s="240" t="s">
        <v>244</v>
      </c>
      <c r="AG30" s="240"/>
      <c r="AH30" s="240"/>
      <c r="AI30" s="240"/>
      <c r="AJ30" s="240"/>
      <c r="AK30" s="211"/>
      <c r="AL30" s="212"/>
      <c r="AM30" s="212"/>
      <c r="AN30" s="413" t="s">
        <v>138</v>
      </c>
      <c r="AO30" s="212"/>
      <c r="AP30" s="212"/>
      <c r="AQ30" s="211"/>
      <c r="AR30" s="210" t="s">
        <v>245</v>
      </c>
      <c r="AS30" s="210"/>
      <c r="AT30" s="210"/>
      <c r="AU30" s="210"/>
      <c r="AV30" s="239"/>
      <c r="AW30" s="249" t="s">
        <v>243</v>
      </c>
      <c r="AX30" s="250"/>
      <c r="AY30" s="250"/>
      <c r="AZ30" s="250"/>
      <c r="BA30" s="251"/>
    </row>
    <row r="31" spans="7:41" ht="24">
      <c r="G31" s="195"/>
      <c r="H31" s="195"/>
      <c r="I31" s="195"/>
      <c r="M31" s="195"/>
      <c r="N31" s="195"/>
      <c r="O31" s="195"/>
      <c r="P31" s="195"/>
      <c r="Q31" s="195"/>
      <c r="R31" s="19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</row>
    <row r="32" spans="7:41" ht="24">
      <c r="G32" s="196" t="s">
        <v>246</v>
      </c>
      <c r="H32" s="195"/>
      <c r="I32" s="195"/>
      <c r="M32" s="195"/>
      <c r="N32" s="195"/>
      <c r="O32" s="195"/>
      <c r="P32" s="195"/>
      <c r="Q32" s="195"/>
      <c r="R32" s="195"/>
      <c r="V32" s="195" t="s">
        <v>247</v>
      </c>
      <c r="X32" s="155"/>
      <c r="Y32" s="155"/>
      <c r="Z32" s="155"/>
      <c r="AA32" s="155"/>
      <c r="AB32" s="155"/>
      <c r="AC32" s="155"/>
      <c r="AD32" s="155"/>
      <c r="AE32" s="155"/>
      <c r="AF32" s="155"/>
      <c r="AH32" s="155"/>
      <c r="AI32" s="155"/>
      <c r="AJ32" s="155"/>
      <c r="AK32" s="195" t="s">
        <v>248</v>
      </c>
      <c r="AL32" s="155"/>
      <c r="AM32" s="155"/>
      <c r="AN32" s="155"/>
      <c r="AO32" s="155"/>
    </row>
    <row r="33" spans="5:48" ht="24" customHeight="1">
      <c r="E33" s="197"/>
      <c r="F33" s="198"/>
      <c r="G33" s="199" t="s">
        <v>249</v>
      </c>
      <c r="H33" s="198"/>
      <c r="I33" s="197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</row>
    <row r="34" spans="5:45" ht="13.5">
      <c r="E34" s="197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197"/>
      <c r="Z34" s="198"/>
      <c r="AA34" s="198"/>
      <c r="AB34" s="197"/>
      <c r="AC34" s="197"/>
      <c r="AD34" s="197"/>
      <c r="AE34" s="197"/>
      <c r="AH34" s="197"/>
      <c r="AI34" s="198"/>
      <c r="AL34" s="197"/>
      <c r="AM34" s="197"/>
      <c r="AN34" s="197"/>
      <c r="AQ34" s="197"/>
      <c r="AR34" s="197"/>
      <c r="AS34" s="197"/>
    </row>
    <row r="35" spans="5:48" ht="17.25" customHeight="1">
      <c r="E35" s="197" t="s">
        <v>87</v>
      </c>
      <c r="F35" s="198" t="s">
        <v>135</v>
      </c>
      <c r="G35" s="198"/>
      <c r="H35" s="198"/>
      <c r="I35" s="197"/>
      <c r="J35" s="213" t="s">
        <v>250</v>
      </c>
      <c r="K35" s="213"/>
      <c r="L35" s="213"/>
      <c r="M35" s="213"/>
      <c r="N35" s="213"/>
      <c r="O35" s="214" t="s">
        <v>251</v>
      </c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197"/>
      <c r="AC35" s="213" t="s">
        <v>252</v>
      </c>
      <c r="AD35" s="213"/>
      <c r="AE35" s="213"/>
      <c r="AF35" s="213"/>
      <c r="AG35" s="213"/>
      <c r="AH35" s="213"/>
      <c r="AI35" s="213" t="s">
        <v>253</v>
      </c>
      <c r="AJ35" s="213"/>
      <c r="AK35" s="213"/>
      <c r="AL35" s="213"/>
      <c r="AM35" s="213"/>
      <c r="AN35" s="213"/>
      <c r="AO35" s="213"/>
      <c r="AP35" s="213" t="s">
        <v>254</v>
      </c>
      <c r="AQ35" s="213"/>
      <c r="AR35" s="213"/>
      <c r="AS35" s="213"/>
      <c r="AT35" s="213"/>
      <c r="AU35" s="213"/>
      <c r="AV35" s="213"/>
    </row>
    <row r="36" spans="5:59" ht="17.25">
      <c r="E36" s="197" t="s">
        <v>87</v>
      </c>
      <c r="F36" s="201" t="s">
        <v>255</v>
      </c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197" t="s">
        <v>87</v>
      </c>
      <c r="S36" s="224" t="s">
        <v>256</v>
      </c>
      <c r="T36" s="224"/>
      <c r="U36" s="224"/>
      <c r="V36" s="224"/>
      <c r="W36" s="224"/>
      <c r="X36" s="224"/>
      <c r="Y36" s="197"/>
      <c r="Z36" s="198"/>
      <c r="AA36" s="198"/>
      <c r="AB36" s="197"/>
      <c r="AC36" s="197"/>
      <c r="AD36" s="197"/>
      <c r="AE36" s="197"/>
      <c r="AH36" s="197"/>
      <c r="AI36" s="198"/>
      <c r="AL36" s="197"/>
      <c r="AM36" s="197"/>
      <c r="AN36" s="197"/>
      <c r="AO36" s="78" t="s">
        <v>257</v>
      </c>
      <c r="AQ36" s="197"/>
      <c r="AR36" s="197"/>
      <c r="AS36" s="197"/>
      <c r="AW36" s="155"/>
      <c r="AX36" s="155"/>
      <c r="AY36" s="155"/>
      <c r="AZ36" s="155"/>
      <c r="BA36" s="252"/>
      <c r="BB36" s="155"/>
      <c r="BC36" s="155"/>
      <c r="BD36" s="155"/>
      <c r="BE36" s="155"/>
      <c r="BF36" s="155"/>
      <c r="BG36" s="155"/>
    </row>
    <row r="37" spans="5:59" ht="17.25">
      <c r="E37" s="197" t="s">
        <v>87</v>
      </c>
      <c r="F37" s="198" t="s">
        <v>258</v>
      </c>
      <c r="K37" s="198" t="s">
        <v>259</v>
      </c>
      <c r="T37" s="198"/>
      <c r="U37" s="225" t="s">
        <v>260</v>
      </c>
      <c r="V37" s="225"/>
      <c r="W37" s="225"/>
      <c r="X37" s="225"/>
      <c r="Y37" s="225"/>
      <c r="Z37" s="225"/>
      <c r="AA37" s="225"/>
      <c r="AB37" s="225"/>
      <c r="AC37" s="225"/>
      <c r="AD37" s="224"/>
      <c r="AE37" s="224"/>
      <c r="AF37" s="224"/>
      <c r="AG37" s="224"/>
      <c r="AH37" s="224"/>
      <c r="AI37" s="198"/>
      <c r="AL37" s="197"/>
      <c r="AN37" s="197"/>
      <c r="AO37" s="78" t="s">
        <v>246</v>
      </c>
      <c r="AQ37" s="197"/>
      <c r="AR37" s="78" t="s">
        <v>261</v>
      </c>
      <c r="AS37" s="197"/>
      <c r="AT37" s="197"/>
      <c r="AW37" s="155"/>
      <c r="AX37" s="155"/>
      <c r="AY37" s="155"/>
      <c r="AZ37" s="155"/>
      <c r="BA37" s="252"/>
      <c r="BB37" s="155"/>
      <c r="BC37" s="155"/>
      <c r="BD37" s="155"/>
      <c r="BE37" s="155"/>
      <c r="BF37" s="155"/>
      <c r="BG37" s="155"/>
    </row>
    <row r="38" spans="6:59" ht="17.25">
      <c r="F38" s="202"/>
      <c r="Z38" s="202"/>
      <c r="AA38" s="202"/>
      <c r="AB38" s="198"/>
      <c r="AC38" s="197"/>
      <c r="AD38" s="197"/>
      <c r="AE38" s="197"/>
      <c r="AF38" s="197"/>
      <c r="AG38" s="197"/>
      <c r="AH38" s="197"/>
      <c r="AI38" s="197"/>
      <c r="AL38" s="197"/>
      <c r="AN38" s="197"/>
      <c r="AO38" s="78" t="s">
        <v>247</v>
      </c>
      <c r="AQ38" s="197"/>
      <c r="AR38" s="78" t="s">
        <v>262</v>
      </c>
      <c r="AS38" s="197"/>
      <c r="AT38" s="197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</row>
    <row r="39" spans="5:59" ht="18.75">
      <c r="E39" s="203" t="s">
        <v>171</v>
      </c>
      <c r="F39" s="204" t="s">
        <v>263</v>
      </c>
      <c r="G39" s="204"/>
      <c r="H39" s="204"/>
      <c r="I39" s="204"/>
      <c r="J39" s="204"/>
      <c r="K39" s="204"/>
      <c r="L39" s="204"/>
      <c r="M39" s="204"/>
      <c r="N39" s="215"/>
      <c r="O39" s="197"/>
      <c r="P39" s="216"/>
      <c r="Q39" s="216"/>
      <c r="R39" s="216"/>
      <c r="S39" s="216"/>
      <c r="T39" s="216"/>
      <c r="U39" s="216"/>
      <c r="V39" s="216"/>
      <c r="W39" s="226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198"/>
      <c r="AO39" s="78" t="s">
        <v>248</v>
      </c>
      <c r="AQ39" s="202"/>
      <c r="AR39" s="78" t="s">
        <v>264</v>
      </c>
      <c r="AS39" s="198"/>
      <c r="AT39" s="197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</row>
    <row r="40" spans="35:59" ht="17.25">
      <c r="AI40" s="151"/>
      <c r="AJ40" s="149"/>
      <c r="AK40" s="149"/>
      <c r="AL40" s="149"/>
      <c r="AM40" s="149"/>
      <c r="AN40" s="149"/>
      <c r="AO40" s="149"/>
      <c r="AP40" s="149"/>
      <c r="AT40" s="155"/>
      <c r="AU40" s="155"/>
      <c r="AV40" s="155"/>
      <c r="AW40" s="155"/>
      <c r="AX40" s="155"/>
      <c r="AY40" s="155"/>
      <c r="AZ40" s="155"/>
      <c r="BA40" s="252"/>
      <c r="BB40" s="155"/>
      <c r="BC40" s="155"/>
      <c r="BD40" s="155"/>
      <c r="BE40" s="155"/>
      <c r="BF40" s="155"/>
      <c r="BG40" s="155"/>
    </row>
    <row r="41" spans="35:59" ht="17.25">
      <c r="AI41" s="151"/>
      <c r="AJ41" s="149"/>
      <c r="AK41" s="149"/>
      <c r="AL41" s="149"/>
      <c r="AM41" s="149"/>
      <c r="AN41" s="149"/>
      <c r="AO41" s="149"/>
      <c r="AP41" s="149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</row>
    <row r="42" ht="13.5">
      <c r="AI42" s="151"/>
    </row>
    <row r="43" ht="13.5">
      <c r="AI43" s="151"/>
    </row>
    <row r="44" ht="13.5">
      <c r="AI44" s="151"/>
    </row>
    <row r="45" ht="13.5">
      <c r="AI45" s="151"/>
    </row>
  </sheetData>
  <sheetProtection/>
  <mergeCells count="97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S36:X36"/>
    <mergeCell ref="U37:AC37"/>
    <mergeCell ref="K21:L22"/>
    <mergeCell ref="AP21:AQ22"/>
    <mergeCell ref="AA4:AB5"/>
    <mergeCell ref="AA7:AB8"/>
    <mergeCell ref="J11:K12"/>
    <mergeCell ref="AP11:AQ12"/>
    <mergeCell ref="D1:AR2"/>
    <mergeCell ref="E13:F14"/>
    <mergeCell ref="R13:S14"/>
    <mergeCell ref="AJ13:AK14"/>
    <mergeCell ref="AV13:AW14"/>
    <mergeCell ref="B16:C21"/>
    <mergeCell ref="H16:I21"/>
    <mergeCell ref="O16:P21"/>
    <mergeCell ref="U16:V21"/>
    <mergeCell ref="AG16:AH21"/>
    <mergeCell ref="AM16:AN21"/>
    <mergeCell ref="AS16:AT21"/>
    <mergeCell ref="AY16:AZ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P24" sqref="P24"/>
    </sheetView>
  </sheetViews>
  <sheetFormatPr defaultColWidth="2.50390625" defaultRowHeight="13.5"/>
  <cols>
    <col min="1" max="7" width="2.50390625" style="78" customWidth="1"/>
    <col min="8" max="44" width="4.25390625" style="78" customWidth="1"/>
    <col min="45" max="47" width="2.50390625" style="78" customWidth="1"/>
    <col min="48" max="16384" width="2.50390625" style="78" customWidth="1"/>
  </cols>
  <sheetData>
    <row r="1" spans="5:34" ht="24" customHeight="1">
      <c r="E1" s="79" t="s">
        <v>265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116" t="s">
        <v>266</v>
      </c>
      <c r="W1" s="116"/>
      <c r="X1" s="116"/>
      <c r="Y1" s="116"/>
      <c r="Z1" s="116"/>
      <c r="AA1" s="116"/>
      <c r="AB1" s="116"/>
      <c r="AC1" s="116"/>
      <c r="AD1" s="116" t="s">
        <v>72</v>
      </c>
      <c r="AE1" s="116"/>
      <c r="AF1" s="116"/>
      <c r="AG1" s="116"/>
      <c r="AH1" s="142"/>
    </row>
    <row r="2" spans="5:38" ht="13.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42"/>
      <c r="AJ2" s="78" t="s">
        <v>71</v>
      </c>
      <c r="AK2" s="143"/>
      <c r="AL2" s="143"/>
    </row>
    <row r="3" spans="2:40" ht="14.25">
      <c r="B3" s="80"/>
      <c r="C3" s="80"/>
      <c r="D3" s="80"/>
      <c r="E3" s="80" t="s">
        <v>87</v>
      </c>
      <c r="F3" s="80"/>
      <c r="G3" s="80"/>
      <c r="H3" s="78" t="s">
        <v>172</v>
      </c>
      <c r="AE3" s="94"/>
      <c r="AF3" s="94"/>
      <c r="AG3" s="94"/>
      <c r="AH3" s="94"/>
      <c r="AI3" s="144"/>
      <c r="AJ3" s="94"/>
      <c r="AK3" s="144"/>
      <c r="AL3" s="144"/>
      <c r="AN3" s="143"/>
    </row>
    <row r="4" spans="2:37" ht="14.25">
      <c r="B4" s="80"/>
      <c r="C4" s="80"/>
      <c r="D4" s="80"/>
      <c r="E4" s="81"/>
      <c r="F4" s="81"/>
      <c r="G4" s="81"/>
      <c r="H4" s="82" t="s">
        <v>188</v>
      </c>
      <c r="I4" s="97"/>
      <c r="J4" s="97"/>
      <c r="K4" s="97"/>
      <c r="L4" s="97"/>
      <c r="M4" s="97"/>
      <c r="N4" s="97"/>
      <c r="O4" s="98"/>
      <c r="P4" s="82" t="s">
        <v>154</v>
      </c>
      <c r="Q4" s="97"/>
      <c r="R4" s="97"/>
      <c r="S4" s="98"/>
      <c r="T4" s="82" t="s">
        <v>158</v>
      </c>
      <c r="U4" s="97"/>
      <c r="V4" s="97"/>
      <c r="W4" s="98"/>
      <c r="X4" s="82" t="s">
        <v>161</v>
      </c>
      <c r="Y4" s="97"/>
      <c r="Z4" s="97"/>
      <c r="AA4" s="97"/>
      <c r="AB4" s="82" t="s">
        <v>206</v>
      </c>
      <c r="AC4" s="97"/>
      <c r="AD4" s="97"/>
      <c r="AE4" s="131"/>
      <c r="AF4" s="132"/>
      <c r="AG4" s="132"/>
      <c r="AH4" s="132"/>
      <c r="AI4" s="94"/>
      <c r="AJ4" s="145"/>
      <c r="AK4" s="78" t="s">
        <v>81</v>
      </c>
    </row>
    <row r="5" spans="3:37" ht="13.5" customHeight="1">
      <c r="C5" s="83" t="s">
        <v>82</v>
      </c>
      <c r="D5" s="83"/>
      <c r="E5" s="83"/>
      <c r="F5" s="83"/>
      <c r="G5" s="83"/>
      <c r="H5" s="84" t="s">
        <v>267</v>
      </c>
      <c r="I5" s="99"/>
      <c r="J5" s="99"/>
      <c r="K5" s="99"/>
      <c r="L5" s="99"/>
      <c r="M5" s="99"/>
      <c r="N5" s="99"/>
      <c r="O5" s="100"/>
      <c r="P5" s="101">
        <v>2</v>
      </c>
      <c r="Q5" s="117"/>
      <c r="R5" s="118"/>
      <c r="S5" s="119"/>
      <c r="T5" s="101">
        <v>3</v>
      </c>
      <c r="U5" s="117"/>
      <c r="V5" s="118"/>
      <c r="W5" s="119"/>
      <c r="X5" s="120">
        <v>4</v>
      </c>
      <c r="Y5" s="133"/>
      <c r="Z5" s="133"/>
      <c r="AA5" s="133"/>
      <c r="AB5" s="120">
        <v>5</v>
      </c>
      <c r="AC5" s="133"/>
      <c r="AD5" s="133"/>
      <c r="AE5" s="131"/>
      <c r="AF5" s="132"/>
      <c r="AG5" s="132"/>
      <c r="AH5" s="132"/>
      <c r="AI5" s="94"/>
      <c r="AJ5" s="94"/>
      <c r="AK5" s="146" t="s">
        <v>83</v>
      </c>
    </row>
    <row r="6" spans="3:37" ht="13.5" customHeight="1">
      <c r="C6" s="83" t="s">
        <v>84</v>
      </c>
      <c r="D6" s="83"/>
      <c r="E6" s="83"/>
      <c r="F6" s="83"/>
      <c r="G6" s="83"/>
      <c r="H6" s="85">
        <v>45445</v>
      </c>
      <c r="I6" s="102"/>
      <c r="J6" s="102"/>
      <c r="K6" s="102"/>
      <c r="L6" s="102"/>
      <c r="M6" s="102"/>
      <c r="N6" s="102"/>
      <c r="O6" s="103"/>
      <c r="P6" s="104">
        <f>C10</f>
        <v>45445</v>
      </c>
      <c r="Q6" s="121"/>
      <c r="R6" s="122"/>
      <c r="S6" s="123"/>
      <c r="T6" s="104">
        <f>C10</f>
        <v>45445</v>
      </c>
      <c r="U6" s="121"/>
      <c r="V6" s="122"/>
      <c r="W6" s="123"/>
      <c r="X6" s="85">
        <f>C10</f>
        <v>45445</v>
      </c>
      <c r="Y6" s="102"/>
      <c r="Z6" s="102"/>
      <c r="AA6" s="102"/>
      <c r="AB6" s="85">
        <f>C10</f>
        <v>45445</v>
      </c>
      <c r="AC6" s="102"/>
      <c r="AD6" s="102"/>
      <c r="AE6" s="131"/>
      <c r="AF6" s="132"/>
      <c r="AG6" s="132"/>
      <c r="AH6" s="132"/>
      <c r="AI6" s="94"/>
      <c r="AJ6" s="94"/>
      <c r="AK6" s="78" t="s">
        <v>85</v>
      </c>
    </row>
    <row r="7" spans="3:45" ht="13.5" customHeight="1">
      <c r="C7" s="83" t="s">
        <v>86</v>
      </c>
      <c r="D7" s="83"/>
      <c r="E7" s="83"/>
      <c r="F7" s="83"/>
      <c r="G7" s="83"/>
      <c r="H7" s="86">
        <v>0.4166666666666667</v>
      </c>
      <c r="I7" s="105"/>
      <c r="J7" s="105"/>
      <c r="K7" s="105"/>
      <c r="L7" s="105"/>
      <c r="M7" s="105"/>
      <c r="N7" s="105"/>
      <c r="O7" s="106"/>
      <c r="P7" s="107">
        <v>0.4375</v>
      </c>
      <c r="Q7" s="121"/>
      <c r="R7" s="122"/>
      <c r="S7" s="123"/>
      <c r="T7" s="107">
        <v>0.479166666666667</v>
      </c>
      <c r="U7" s="121"/>
      <c r="V7" s="122"/>
      <c r="W7" s="123"/>
      <c r="X7" s="107">
        <v>0.520833333333333</v>
      </c>
      <c r="Y7" s="134"/>
      <c r="Z7" s="121"/>
      <c r="AA7" s="122"/>
      <c r="AB7" s="107">
        <v>0.5625</v>
      </c>
      <c r="AC7" s="134"/>
      <c r="AD7" s="121"/>
      <c r="AE7" s="131"/>
      <c r="AF7" s="132"/>
      <c r="AG7" s="132"/>
      <c r="AH7" s="132"/>
      <c r="AI7" s="94"/>
      <c r="AJ7" s="94"/>
      <c r="AS7" s="149"/>
    </row>
    <row r="8" spans="8:45" ht="13.5">
      <c r="H8" s="87">
        <v>1</v>
      </c>
      <c r="I8" s="108">
        <v>2</v>
      </c>
      <c r="J8" s="109">
        <v>3</v>
      </c>
      <c r="K8" s="109">
        <v>4</v>
      </c>
      <c r="L8" s="109">
        <v>5</v>
      </c>
      <c r="M8" s="109">
        <v>6</v>
      </c>
      <c r="N8" s="109">
        <v>7</v>
      </c>
      <c r="O8" s="109">
        <v>8</v>
      </c>
      <c r="P8" s="87">
        <v>1</v>
      </c>
      <c r="Q8" s="108">
        <v>2</v>
      </c>
      <c r="R8" s="109">
        <v>3</v>
      </c>
      <c r="S8" s="124">
        <v>4</v>
      </c>
      <c r="T8" s="87">
        <v>1</v>
      </c>
      <c r="U8" s="108">
        <v>2</v>
      </c>
      <c r="V8" s="109">
        <v>3</v>
      </c>
      <c r="W8" s="124">
        <v>4</v>
      </c>
      <c r="X8" s="87">
        <v>1</v>
      </c>
      <c r="Y8" s="108">
        <v>2</v>
      </c>
      <c r="Z8" s="108">
        <v>3</v>
      </c>
      <c r="AA8" s="109">
        <v>4</v>
      </c>
      <c r="AB8" s="87">
        <v>1</v>
      </c>
      <c r="AC8" s="108">
        <v>2</v>
      </c>
      <c r="AD8" s="108">
        <v>3</v>
      </c>
      <c r="AE8" s="135"/>
      <c r="AF8" s="136"/>
      <c r="AG8" s="136"/>
      <c r="AH8" s="136"/>
      <c r="AI8" s="147"/>
      <c r="AJ8" s="147" t="s">
        <v>87</v>
      </c>
      <c r="AK8" s="148" t="s">
        <v>88</v>
      </c>
      <c r="AL8" s="149"/>
      <c r="AM8" s="149"/>
      <c r="AN8" s="149"/>
      <c r="AO8" s="149"/>
      <c r="AP8" s="149"/>
      <c r="AQ8" s="149"/>
      <c r="AS8" s="149"/>
    </row>
    <row r="9" spans="3:43" ht="13.5" customHeight="1">
      <c r="C9" s="78" t="s">
        <v>266</v>
      </c>
      <c r="H9" s="88" t="str">
        <f>'3次リーグ組合せ'!E2</f>
        <v>コヴィーダ</v>
      </c>
      <c r="I9" s="110" t="str">
        <f>'3次リーグ組合せ'!E3</f>
        <v>西可児</v>
      </c>
      <c r="J9" s="110" t="str">
        <f>'3次リーグ組合せ'!E4</f>
        <v>加茂野</v>
      </c>
      <c r="K9" s="111" t="str">
        <f>'3次リーグ組合せ'!E5</f>
        <v>御嵩</v>
      </c>
      <c r="L9" s="110" t="str">
        <f>'3次リーグ組合せ'!$E$6</f>
        <v>郡上八幡</v>
      </c>
      <c r="M9" s="110" t="str">
        <f>'3次リーグ組合せ'!$E$7</f>
        <v>白鳥</v>
      </c>
      <c r="N9" s="110" t="str">
        <f>'3次リーグ組合せ'!$E$8</f>
        <v>山手</v>
      </c>
      <c r="O9" s="111" t="str">
        <f>'3次リーグ組合せ'!$E$9</f>
        <v>土田</v>
      </c>
      <c r="P9" s="88" t="str">
        <f>'3次リーグ組合せ'!$E$10</f>
        <v>金竜</v>
      </c>
      <c r="Q9" s="110" t="str">
        <f>'3次リーグ組合せ'!$E$11</f>
        <v>坂祝</v>
      </c>
      <c r="R9" s="110" t="str">
        <f>'3次リーグ組合せ'!$E$12</f>
        <v>美濃</v>
      </c>
      <c r="S9" s="125" t="str">
        <f>'3次リーグ組合せ'!$E$13</f>
        <v>大和</v>
      </c>
      <c r="T9" s="126" t="str">
        <f>'3次リーグ組合せ'!$E$14</f>
        <v>八百津</v>
      </c>
      <c r="U9" s="110" t="str">
        <f>'3次リーグ組合せ'!$E$15</f>
        <v>下有知</v>
      </c>
      <c r="V9" s="110" t="str">
        <f>'3次リーグ組合せ'!$E$16</f>
        <v>中部</v>
      </c>
      <c r="W9" s="111" t="str">
        <f>'3次リーグ組合せ'!$E$17</f>
        <v>安桜</v>
      </c>
      <c r="X9" s="88" t="str">
        <f>'3次リーグ組合せ'!$E$18</f>
        <v>瀬尻</v>
      </c>
      <c r="Y9" s="110" t="str">
        <f>'3次リーグ組合せ'!E19</f>
        <v>今渡</v>
      </c>
      <c r="Z9" s="110" t="str">
        <f>'3次リーグ組合せ'!$E$20</f>
        <v>関さくら</v>
      </c>
      <c r="AA9" s="111" t="str">
        <f>'3次リーグ組合せ'!$E$21</f>
        <v>旭ヶ丘</v>
      </c>
      <c r="AB9" s="137" t="str">
        <f>'3次リーグ組合せ'!$E$22</f>
        <v>桜ヶ丘ＦＣ</v>
      </c>
      <c r="AC9" s="110" t="str">
        <f>'3次リーグ組合せ'!E23</f>
        <v>武芸川</v>
      </c>
      <c r="AD9" s="110" t="str">
        <f>'3次リーグ組合せ'!E24</f>
        <v>太田</v>
      </c>
      <c r="AE9" s="138"/>
      <c r="AF9" s="139"/>
      <c r="AG9" s="139"/>
      <c r="AH9" s="139"/>
      <c r="AI9" s="150"/>
      <c r="AK9" s="149"/>
      <c r="AL9" s="149"/>
      <c r="AM9" s="149"/>
      <c r="AN9" s="148" t="s">
        <v>90</v>
      </c>
      <c r="AO9" s="149"/>
      <c r="AP9" s="149"/>
      <c r="AQ9" s="149"/>
    </row>
    <row r="10" spans="3:45" ht="13.5" customHeight="1">
      <c r="C10" s="89">
        <v>45445</v>
      </c>
      <c r="D10" s="89"/>
      <c r="E10" s="89"/>
      <c r="F10" s="89"/>
      <c r="G10" s="90"/>
      <c r="H10" s="91"/>
      <c r="I10" s="112"/>
      <c r="J10" s="112"/>
      <c r="K10" s="113"/>
      <c r="L10" s="112"/>
      <c r="M10" s="112"/>
      <c r="N10" s="112"/>
      <c r="O10" s="113"/>
      <c r="P10" s="91"/>
      <c r="Q10" s="112"/>
      <c r="R10" s="112"/>
      <c r="S10" s="127"/>
      <c r="T10" s="128"/>
      <c r="U10" s="112"/>
      <c r="V10" s="112"/>
      <c r="W10" s="113"/>
      <c r="X10" s="91"/>
      <c r="Y10" s="112"/>
      <c r="Z10" s="112"/>
      <c r="AA10" s="113"/>
      <c r="AB10" s="140"/>
      <c r="AC10" s="112"/>
      <c r="AD10" s="112"/>
      <c r="AE10" s="138"/>
      <c r="AF10" s="139"/>
      <c r="AG10" s="139"/>
      <c r="AH10" s="139"/>
      <c r="AI10" s="150"/>
      <c r="AJ10" s="151" t="s">
        <v>87</v>
      </c>
      <c r="AK10" s="78" t="s">
        <v>91</v>
      </c>
      <c r="AS10" s="153"/>
    </row>
    <row r="11" spans="8:45" ht="13.5" customHeight="1">
      <c r="H11" s="91"/>
      <c r="I11" s="112"/>
      <c r="J11" s="112"/>
      <c r="K11" s="113"/>
      <c r="L11" s="112"/>
      <c r="M11" s="112"/>
      <c r="N11" s="112"/>
      <c r="O11" s="113"/>
      <c r="P11" s="91"/>
      <c r="Q11" s="112"/>
      <c r="R11" s="112"/>
      <c r="S11" s="127"/>
      <c r="T11" s="128"/>
      <c r="U11" s="112"/>
      <c r="V11" s="112"/>
      <c r="W11" s="113"/>
      <c r="X11" s="91"/>
      <c r="Y11" s="112"/>
      <c r="Z11" s="112"/>
      <c r="AA11" s="113"/>
      <c r="AB11" s="140"/>
      <c r="AC11" s="112"/>
      <c r="AD11" s="112"/>
      <c r="AE11" s="138"/>
      <c r="AF11" s="139"/>
      <c r="AG11" s="139"/>
      <c r="AH11" s="139"/>
      <c r="AI11" s="150"/>
      <c r="AJ11" s="152" t="s">
        <v>87</v>
      </c>
      <c r="AK11" s="153" t="s">
        <v>92</v>
      </c>
      <c r="AL11" s="153"/>
      <c r="AM11" s="153"/>
      <c r="AN11" s="153"/>
      <c r="AO11" s="153"/>
      <c r="AP11" s="153"/>
      <c r="AQ11" s="153"/>
      <c r="AS11" s="153"/>
    </row>
    <row r="12" spans="8:43" ht="13.5" customHeight="1">
      <c r="H12" s="91"/>
      <c r="I12" s="112"/>
      <c r="J12" s="112"/>
      <c r="K12" s="113"/>
      <c r="L12" s="112"/>
      <c r="M12" s="112"/>
      <c r="N12" s="112"/>
      <c r="O12" s="113"/>
      <c r="P12" s="91"/>
      <c r="Q12" s="112"/>
      <c r="R12" s="112"/>
      <c r="S12" s="127"/>
      <c r="T12" s="128"/>
      <c r="U12" s="112"/>
      <c r="V12" s="112"/>
      <c r="W12" s="113"/>
      <c r="X12" s="91"/>
      <c r="Y12" s="112"/>
      <c r="Z12" s="112"/>
      <c r="AA12" s="113"/>
      <c r="AB12" s="140"/>
      <c r="AC12" s="112"/>
      <c r="AD12" s="112"/>
      <c r="AE12" s="138"/>
      <c r="AF12" s="139"/>
      <c r="AG12" s="139"/>
      <c r="AH12" s="139"/>
      <c r="AI12" s="150"/>
      <c r="AJ12" s="152" t="s">
        <v>87</v>
      </c>
      <c r="AK12" s="153" t="s">
        <v>93</v>
      </c>
      <c r="AL12" s="153"/>
      <c r="AM12" s="153"/>
      <c r="AN12" s="153"/>
      <c r="AO12" s="153"/>
      <c r="AP12" s="153"/>
      <c r="AQ12" s="153"/>
    </row>
    <row r="13" spans="8:42" ht="13.5" customHeight="1">
      <c r="H13" s="92"/>
      <c r="I13" s="114"/>
      <c r="J13" s="114"/>
      <c r="K13" s="115"/>
      <c r="L13" s="114"/>
      <c r="M13" s="114"/>
      <c r="N13" s="114"/>
      <c r="O13" s="115"/>
      <c r="P13" s="92"/>
      <c r="Q13" s="114"/>
      <c r="R13" s="114"/>
      <c r="S13" s="129"/>
      <c r="T13" s="130"/>
      <c r="U13" s="114"/>
      <c r="V13" s="114"/>
      <c r="W13" s="115"/>
      <c r="X13" s="92"/>
      <c r="Y13" s="114"/>
      <c r="Z13" s="114"/>
      <c r="AA13" s="115"/>
      <c r="AB13" s="141"/>
      <c r="AC13" s="114"/>
      <c r="AD13" s="114"/>
      <c r="AE13" s="138"/>
      <c r="AF13" s="139"/>
      <c r="AG13" s="139"/>
      <c r="AH13" s="139"/>
      <c r="AI13" s="150"/>
      <c r="AJ13" s="152" t="s">
        <v>87</v>
      </c>
      <c r="AK13" s="149" t="s">
        <v>94</v>
      </c>
      <c r="AL13" s="154"/>
      <c r="AM13" s="154"/>
      <c r="AN13" s="154"/>
      <c r="AO13" s="154"/>
      <c r="AP13" s="149"/>
    </row>
    <row r="14" spans="36:37" ht="13.5">
      <c r="AJ14" s="151" t="s">
        <v>87</v>
      </c>
      <c r="AK14" s="78" t="s">
        <v>95</v>
      </c>
    </row>
    <row r="15" spans="8:60" ht="17.25" customHeight="1">
      <c r="H15" s="93" t="s">
        <v>97</v>
      </c>
      <c r="AJ15" s="151" t="s">
        <v>87</v>
      </c>
      <c r="AK15" s="149" t="s">
        <v>96</v>
      </c>
      <c r="AL15" s="149"/>
      <c r="AM15" s="149"/>
      <c r="AN15" s="149"/>
      <c r="AO15" s="149"/>
      <c r="AS15" s="153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</row>
    <row r="16" spans="8:60" ht="17.25">
      <c r="H16" s="94"/>
      <c r="AJ16" s="152" t="s">
        <v>87</v>
      </c>
      <c r="AK16" s="153" t="s">
        <v>98</v>
      </c>
      <c r="AL16" s="153"/>
      <c r="AM16" s="153"/>
      <c r="AN16" s="153"/>
      <c r="AO16" s="153"/>
      <c r="AP16" s="153"/>
      <c r="AQ16" s="153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</row>
    <row r="17" spans="8:60" ht="17.25">
      <c r="H17" s="95" t="s">
        <v>100</v>
      </c>
      <c r="AJ17" s="151" t="s">
        <v>87</v>
      </c>
      <c r="AK17" s="78" t="s">
        <v>99</v>
      </c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</row>
    <row r="18" spans="8:60" ht="17.25">
      <c r="H18" s="94"/>
      <c r="AJ18" s="151" t="s">
        <v>87</v>
      </c>
      <c r="AK18" s="149" t="s">
        <v>101</v>
      </c>
      <c r="AL18" s="149"/>
      <c r="AS18" s="149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</row>
    <row r="19" spans="8:60" ht="17.25" customHeight="1">
      <c r="H19" s="96" t="s">
        <v>103</v>
      </c>
      <c r="AJ19" s="147" t="s">
        <v>87</v>
      </c>
      <c r="AK19" s="149" t="s">
        <v>102</v>
      </c>
      <c r="AL19" s="149"/>
      <c r="AM19" s="149"/>
      <c r="AN19" s="149"/>
      <c r="AO19" s="149"/>
      <c r="AP19" s="149"/>
      <c r="AQ19" s="149"/>
      <c r="AS19" s="153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</row>
    <row r="20" spans="36:60" ht="17.25">
      <c r="AJ20" s="152" t="s">
        <v>87</v>
      </c>
      <c r="AK20" s="153" t="s">
        <v>104</v>
      </c>
      <c r="AL20" s="153"/>
      <c r="AM20" s="153"/>
      <c r="AN20" s="153"/>
      <c r="AO20" s="153"/>
      <c r="AP20" s="153"/>
      <c r="AQ20" s="153"/>
      <c r="AS20" s="149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</row>
    <row r="21" spans="36:60" ht="17.25">
      <c r="AJ21" s="151" t="s">
        <v>87</v>
      </c>
      <c r="AK21" s="149" t="s">
        <v>105</v>
      </c>
      <c r="AL21" s="149"/>
      <c r="AM21" s="149"/>
      <c r="AN21" s="149"/>
      <c r="AO21" s="149"/>
      <c r="AP21" s="149"/>
      <c r="AQ21" s="149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</row>
    <row r="22" spans="36:60" ht="17.25">
      <c r="AJ22" s="147" t="s">
        <v>87</v>
      </c>
      <c r="AK22" s="149" t="s">
        <v>106</v>
      </c>
      <c r="AL22" s="149"/>
      <c r="AM22" s="149"/>
      <c r="AN22" s="149"/>
      <c r="AO22" s="149"/>
      <c r="AP22" s="149"/>
      <c r="AS22" s="149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</row>
    <row r="23" spans="36:43" ht="13.5">
      <c r="AJ23" s="151" t="s">
        <v>87</v>
      </c>
      <c r="AK23" s="149" t="s">
        <v>110</v>
      </c>
      <c r="AL23" s="149"/>
      <c r="AM23" s="149"/>
      <c r="AN23" s="149"/>
      <c r="AO23" s="149"/>
      <c r="AP23" s="149"/>
      <c r="AQ23" s="149"/>
    </row>
    <row r="24" spans="36:37" ht="13.5">
      <c r="AJ24" s="151" t="s">
        <v>87</v>
      </c>
      <c r="AK24" s="78" t="s">
        <v>111</v>
      </c>
    </row>
    <row r="25" spans="36:37" ht="13.5">
      <c r="AJ25" s="151" t="s">
        <v>87</v>
      </c>
      <c r="AK25" s="78" t="s">
        <v>116</v>
      </c>
    </row>
    <row r="26" spans="36:37" ht="13.5">
      <c r="AJ26" s="151" t="s">
        <v>87</v>
      </c>
      <c r="AK26" s="78" t="s">
        <v>117</v>
      </c>
    </row>
    <row r="27" spans="36:37" ht="13.5">
      <c r="AJ27" s="151" t="s">
        <v>87</v>
      </c>
      <c r="AK27" s="78" t="s">
        <v>118</v>
      </c>
    </row>
    <row r="28" spans="36:37" ht="13.5">
      <c r="AJ28" s="151" t="s">
        <v>87</v>
      </c>
      <c r="AK28" s="149" t="s">
        <v>119</v>
      </c>
    </row>
    <row r="29" spans="36:37" ht="13.5">
      <c r="AJ29" s="151" t="s">
        <v>87</v>
      </c>
      <c r="AK29" s="149" t="s">
        <v>120</v>
      </c>
    </row>
    <row r="30" spans="36:47" ht="13.5">
      <c r="AJ30" s="151" t="s">
        <v>87</v>
      </c>
      <c r="AK30" s="78" t="s">
        <v>121</v>
      </c>
      <c r="AS30" s="153"/>
      <c r="AT30" s="153"/>
      <c r="AU30" s="153"/>
    </row>
    <row r="31" spans="36:44" ht="13.5">
      <c r="AJ31" s="152" t="s">
        <v>87</v>
      </c>
      <c r="AK31" s="153" t="s">
        <v>122</v>
      </c>
      <c r="AL31" s="153"/>
      <c r="AM31" s="153"/>
      <c r="AN31" s="153"/>
      <c r="AO31" s="153"/>
      <c r="AP31" s="153"/>
      <c r="AQ31" s="153"/>
      <c r="AR31" s="153"/>
    </row>
  </sheetData>
  <sheetProtection/>
  <mergeCells count="57"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E1:U2"/>
    <mergeCell ref="V1:AC2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2024-03-22T07:31:51Z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