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tabRatio="892" activeTab="0"/>
  </bookViews>
  <sheets>
    <sheet name="予選リーグ組合せ" sheetId="1" r:id="rId1"/>
    <sheet name="リーグ１次" sheetId="2" r:id="rId2"/>
    <sheet name="予選リーグ対戦表" sheetId="3" r:id="rId3"/>
    <sheet name="2次リーグ組合せ" sheetId="4" r:id="rId4"/>
    <sheet name="決勝トーナメント" sheetId="5" r:id="rId5"/>
    <sheet name="リーグ２次" sheetId="6" r:id="rId6"/>
  </sheets>
  <definedNames>
    <definedName name="ku">#REF!</definedName>
    <definedName name="_xlnm.Print_Area" localSheetId="1">'リーグ１次'!$A$1:$AW$59</definedName>
    <definedName name="_xlnm.Print_Area" localSheetId="5">'リーグ２次'!$A$1:$AS$49</definedName>
    <definedName name="_xlnm.Print_Area" localSheetId="2">'予選リーグ対戦表'!$A$3:$AG$103</definedName>
    <definedName name="組合せ">'予選リーグ組合せ'!$A$2:$E$22</definedName>
    <definedName name="組合せ2次">'2次リーグ組合せ'!$B$2:$F$25</definedName>
    <definedName name="組合せ3次">#REF!</definedName>
  </definedNames>
  <calcPr fullCalcOnLoad="1"/>
</workbook>
</file>

<file path=xl/sharedStrings.xml><?xml version="1.0" encoding="utf-8"?>
<sst xmlns="http://schemas.openxmlformats.org/spreadsheetml/2006/main" count="565" uniqueCount="224">
  <si>
    <t>１次ブロック順位</t>
  </si>
  <si>
    <t>ブロック</t>
  </si>
  <si>
    <t>No</t>
  </si>
  <si>
    <t>チーム名</t>
  </si>
  <si>
    <t>１次リーグブロック順位想定</t>
  </si>
  <si>
    <t>A</t>
  </si>
  <si>
    <t>瀬尻</t>
  </si>
  <si>
    <t>中濃１</t>
  </si>
  <si>
    <t>旭ヶ丘</t>
  </si>
  <si>
    <t>白鳥</t>
  </si>
  <si>
    <t>中濃２</t>
  </si>
  <si>
    <t>関さくら</t>
  </si>
  <si>
    <t>コヴィーダ1</t>
  </si>
  <si>
    <t>中濃３</t>
  </si>
  <si>
    <t>武儀（安桜）</t>
  </si>
  <si>
    <t>中濃４</t>
  </si>
  <si>
    <t>金竜</t>
  </si>
  <si>
    <t>B</t>
  </si>
  <si>
    <t>山手</t>
  </si>
  <si>
    <t>中濃５</t>
  </si>
  <si>
    <t>加茂野</t>
  </si>
  <si>
    <t>中濃６</t>
  </si>
  <si>
    <t>武芸川</t>
  </si>
  <si>
    <t>美濃</t>
  </si>
  <si>
    <t>中濃７</t>
  </si>
  <si>
    <t>中濃８</t>
  </si>
  <si>
    <t>太田</t>
  </si>
  <si>
    <t>C</t>
  </si>
  <si>
    <t>大和1</t>
  </si>
  <si>
    <t>中濃９</t>
  </si>
  <si>
    <t>中濃１０</t>
  </si>
  <si>
    <t>中濃１１</t>
  </si>
  <si>
    <t>コヴィーダ2　</t>
  </si>
  <si>
    <t>中濃１２</t>
  </si>
  <si>
    <t>コヴィーダ2　オープン参加</t>
  </si>
  <si>
    <t>D</t>
  </si>
  <si>
    <t>中濃１３</t>
  </si>
  <si>
    <t>川辺</t>
  </si>
  <si>
    <t>御嵩</t>
  </si>
  <si>
    <t>中濃１４</t>
  </si>
  <si>
    <t>今渡</t>
  </si>
  <si>
    <t>中濃１５</t>
  </si>
  <si>
    <t>土田</t>
  </si>
  <si>
    <t>下有知</t>
  </si>
  <si>
    <t>中濃１６</t>
  </si>
  <si>
    <t>西可児</t>
  </si>
  <si>
    <t>E</t>
  </si>
  <si>
    <t>中濃１７</t>
  </si>
  <si>
    <t>郡上八幡</t>
  </si>
  <si>
    <t>中濃１８</t>
  </si>
  <si>
    <t>中濃１９</t>
  </si>
  <si>
    <t>F</t>
  </si>
  <si>
    <t>大和2</t>
  </si>
  <si>
    <t>中濃２０</t>
  </si>
  <si>
    <t>中濃２１</t>
  </si>
  <si>
    <t>中濃２２</t>
  </si>
  <si>
    <t>中濃２３</t>
  </si>
  <si>
    <t>中濃２４</t>
  </si>
  <si>
    <t>中濃２５</t>
  </si>
  <si>
    <t>中濃２６</t>
  </si>
  <si>
    <t>中濃２７</t>
  </si>
  <si>
    <t>第17回めぐみのカップ中濃地区大会一次リーグ</t>
  </si>
  <si>
    <t>抽選</t>
  </si>
  <si>
    <t>クラス</t>
  </si>
  <si>
    <t>Ａ・Ｂブロック２位上り・その他ブロック１位上り</t>
  </si>
  <si>
    <t>Ａ</t>
  </si>
  <si>
    <t>Ｂ</t>
  </si>
  <si>
    <t>Ｃ</t>
  </si>
  <si>
    <t>Ｄ</t>
  </si>
  <si>
    <t>結果報告責任チーム</t>
  </si>
  <si>
    <t>会場</t>
  </si>
  <si>
    <t>中濃</t>
  </si>
  <si>
    <t>牧野</t>
  </si>
  <si>
    <t>古今伝授</t>
  </si>
  <si>
    <t>中池多目</t>
  </si>
  <si>
    <t>南帷子小</t>
  </si>
  <si>
    <t>主管チームでお願いします。</t>
  </si>
  <si>
    <t>試合日</t>
  </si>
  <si>
    <t>（ピッチ提供チーム）</t>
  </si>
  <si>
    <t>キックオフ</t>
  </si>
  <si>
    <t>*</t>
  </si>
  <si>
    <t>白鳥＝郡上市合併記念公園</t>
  </si>
  <si>
    <t>１次リーグ</t>
  </si>
  <si>
    <t>市民総合運動広場</t>
  </si>
  <si>
    <t>大和＝古今伝授の里Ｇ</t>
  </si>
  <si>
    <t>八幡＝八幡総合グランド</t>
  </si>
  <si>
    <t>美並＝まん真ん中広場</t>
  </si>
  <si>
    <t>台山＝美濃台山ヒロック</t>
  </si>
  <si>
    <t>中池＝中池公園多目的広場</t>
  </si>
  <si>
    <t>片倉＝片倉グラウンド</t>
  </si>
  <si>
    <t>＊１次リーグ会場は、各ブロック「１」のチームが調整・決定すること。</t>
  </si>
  <si>
    <t>中濃＝旧中濃高校</t>
  </si>
  <si>
    <t>武芸川南＝武芸川南Ｇ</t>
  </si>
  <si>
    <t>牧野グランド</t>
  </si>
  <si>
    <t>エコパ＝あじさいエコパーク</t>
  </si>
  <si>
    <t>坂祝総＝坂祝町総合運動場</t>
  </si>
  <si>
    <t>川辺北＝川辺町立川辺北小学校</t>
  </si>
  <si>
    <t>5人制</t>
  </si>
  <si>
    <t>蘇水＝蘇水公園多目的広場</t>
  </si>
  <si>
    <t>南帷子＝可児市立南帷子小学校</t>
  </si>
  <si>
    <t>試合時間</t>
  </si>
  <si>
    <t>10*5*10</t>
  </si>
  <si>
    <t>＊</t>
  </si>
  <si>
    <t>自由な交代</t>
  </si>
  <si>
    <t>再出場可</t>
  </si>
  <si>
    <t>中濃ルール有　　　　　　　　　（1試合終了までには全員出場）</t>
  </si>
  <si>
    <t>今渡北＝可児市立今渡北小学校</t>
  </si>
  <si>
    <t>東明＝可児市東明小学校</t>
  </si>
  <si>
    <t>ピッチサイズ　　</t>
  </si>
  <si>
    <t>35×25</t>
  </si>
  <si>
    <t>審判１人制</t>
  </si>
  <si>
    <t>メンバー表必要</t>
  </si>
  <si>
    <t>桜ヶ丘＝可児市桜ヶ丘小学校</t>
  </si>
  <si>
    <t>土田＝可児市土田小学校</t>
  </si>
  <si>
    <t>登録人数　16人まで</t>
  </si>
  <si>
    <t>フットサルゴール</t>
  </si>
  <si>
    <t>試合ボール軽量級</t>
  </si>
  <si>
    <t>Ｌポート</t>
  </si>
  <si>
    <t>塩河グランド</t>
  </si>
  <si>
    <t>坂戸＝可児市坂戸グランド</t>
  </si>
  <si>
    <t>白山＝御嵩町白山多目的グランド</t>
  </si>
  <si>
    <t>第17回めぐみのカップ中濃地区大会一次リーグ対戦表</t>
  </si>
  <si>
    <t>Ａブロック</t>
  </si>
  <si>
    <t>G</t>
  </si>
  <si>
    <t>勝</t>
  </si>
  <si>
    <t>負</t>
  </si>
  <si>
    <t>引分</t>
  </si>
  <si>
    <t>得点</t>
  </si>
  <si>
    <t>失点</t>
  </si>
  <si>
    <t>得失点差</t>
  </si>
  <si>
    <t>勝点</t>
  </si>
  <si>
    <t>順位</t>
  </si>
  <si>
    <t>ＮＯ</t>
  </si>
  <si>
    <t>対　　戦</t>
  </si>
  <si>
    <t>審　　判</t>
  </si>
  <si>
    <t>－</t>
  </si>
  <si>
    <t>Ｂブロック</t>
  </si>
  <si>
    <t>Ｃブロック</t>
  </si>
  <si>
    <t>Ｄブロック</t>
  </si>
  <si>
    <t>Ｅブロック</t>
  </si>
  <si>
    <t>Ｆブロック</t>
  </si>
  <si>
    <t>Ｈブロック</t>
  </si>
  <si>
    <t>Ｇ</t>
  </si>
  <si>
    <r>
      <rPr>
        <b/>
        <sz val="11"/>
        <color indexed="10"/>
        <rFont val="ＭＳ Ｐゴシック"/>
        <family val="3"/>
      </rPr>
      <t>２次リーグ</t>
    </r>
    <r>
      <rPr>
        <b/>
        <sz val="11"/>
        <rFont val="ＭＳ Ｐゴシック"/>
        <family val="3"/>
      </rPr>
      <t>ブロック順位</t>
    </r>
  </si>
  <si>
    <t>A1</t>
  </si>
  <si>
    <t>N01</t>
  </si>
  <si>
    <t>E1</t>
  </si>
  <si>
    <t>D1</t>
  </si>
  <si>
    <t>B2</t>
  </si>
  <si>
    <t>B1</t>
  </si>
  <si>
    <t>F1</t>
  </si>
  <si>
    <t>C1</t>
  </si>
  <si>
    <t>A2</t>
  </si>
  <si>
    <t>F2</t>
  </si>
  <si>
    <t>C2</t>
  </si>
  <si>
    <t>D2</t>
  </si>
  <si>
    <t>E2</t>
  </si>
  <si>
    <t>D3</t>
  </si>
  <si>
    <t>A3</t>
  </si>
  <si>
    <t>F3</t>
  </si>
  <si>
    <t>E3</t>
  </si>
  <si>
    <t>B3</t>
  </si>
  <si>
    <t>C3</t>
  </si>
  <si>
    <t>C4</t>
  </si>
  <si>
    <t>A4</t>
  </si>
  <si>
    <t>B4</t>
  </si>
  <si>
    <t>第17回めぐみのカップ中濃地区大会決勝トーナメントDクラス</t>
  </si>
  <si>
    <t>中池多目Ｇ</t>
  </si>
  <si>
    <t>⑩</t>
  </si>
  <si>
    <t>⑨</t>
  </si>
  <si>
    <t>⑤</t>
  </si>
  <si>
    <t>⑥</t>
  </si>
  <si>
    <t>①</t>
  </si>
  <si>
    <t>②</t>
  </si>
  <si>
    <t>③</t>
  </si>
  <si>
    <t>④</t>
  </si>
  <si>
    <t>Ａ１</t>
  </si>
  <si>
    <t>Ｅ１</t>
  </si>
  <si>
    <t>Ｄ１</t>
  </si>
  <si>
    <t>Ｂ２</t>
  </si>
  <si>
    <t>Ｂ１</t>
  </si>
  <si>
    <t>Ｆ１</t>
  </si>
  <si>
    <t>Ｃ１</t>
  </si>
  <si>
    <t>Ａ２</t>
  </si>
  <si>
    <t>⑦</t>
  </si>
  <si>
    <t>⑧</t>
  </si>
  <si>
    <t>①勝</t>
  </si>
  <si>
    <t>②勝</t>
  </si>
  <si>
    <t>審判部              ③負</t>
  </si>
  <si>
    <t>③勝</t>
  </si>
  <si>
    <t>④勝</t>
  </si>
  <si>
    <t>審判部　　　　　　　④負</t>
  </si>
  <si>
    <t>①負</t>
  </si>
  <si>
    <t>②負</t>
  </si>
  <si>
    <t>①②勝</t>
  </si>
  <si>
    <t>③負</t>
  </si>
  <si>
    <t>④負</t>
  </si>
  <si>
    <t>③④勝</t>
  </si>
  <si>
    <t>⑤負</t>
  </si>
  <si>
    <t>⑥負</t>
  </si>
  <si>
    <t>審判部</t>
  </si>
  <si>
    <t>⑤勝</t>
  </si>
  <si>
    <t>⑥勝</t>
  </si>
  <si>
    <t>１位</t>
  </si>
  <si>
    <t>２位</t>
  </si>
  <si>
    <t>３位</t>
  </si>
  <si>
    <t>5人制　試合時間10＊5＊10</t>
  </si>
  <si>
    <t>中濃ルール有</t>
  </si>
  <si>
    <t>トイレ掃除</t>
  </si>
  <si>
    <t>男子トイレ</t>
  </si>
  <si>
    <t>引分け</t>
  </si>
  <si>
    <t>ＰＫ3人　サドンデス</t>
  </si>
  <si>
    <t>決勝・3決</t>
  </si>
  <si>
    <t>５＊5延長</t>
  </si>
  <si>
    <t>女子トイレ</t>
  </si>
  <si>
    <t>ステージ</t>
  </si>
  <si>
    <t>指導者・審判証必要</t>
  </si>
  <si>
    <t>決勝トーナメント</t>
  </si>
  <si>
    <t>Ｄ２</t>
  </si>
  <si>
    <t>Ｅ２</t>
  </si>
  <si>
    <t>２次リーグ</t>
  </si>
  <si>
    <t>＊２次リーグ会場は、各ブロック「１」のチームが調整・決定すること。</t>
  </si>
  <si>
    <t>＊３次リーグ、決勝トーナメント会場は、各ブロック「１」のチームが調整・決定すること。</t>
  </si>
  <si>
    <t>登録人数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</si>
</sst>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69">
    <font>
      <sz val="11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color indexed="10"/>
      <name val="ＭＳ 明朝"/>
      <family val="1"/>
    </font>
    <font>
      <b/>
      <sz val="14"/>
      <color indexed="17"/>
      <name val="ＭＳ 明朝"/>
      <family val="1"/>
    </font>
    <font>
      <b/>
      <sz val="14"/>
      <color indexed="12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1"/>
      <name val="ＭＳ ゴシック"/>
      <family val="3"/>
    </font>
    <font>
      <b/>
      <sz val="20"/>
      <name val="ＭＳ 明朝"/>
      <family val="1"/>
    </font>
    <font>
      <b/>
      <sz val="11"/>
      <color indexed="10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4"/>
      <name val="ＭＳ Ｐ明朝"/>
      <family val="1"/>
    </font>
    <font>
      <b/>
      <sz val="11"/>
      <color indexed="10"/>
      <name val="ＭＳ 明朝"/>
      <family val="1"/>
    </font>
    <font>
      <b/>
      <sz val="16"/>
      <color indexed="10"/>
      <name val="ＭＳ 明朝"/>
      <family val="1"/>
    </font>
    <font>
      <b/>
      <sz val="10"/>
      <name val="ＭＳ 明朝"/>
      <family val="1"/>
    </font>
    <font>
      <sz val="11"/>
      <color indexed="10"/>
      <name val="ＭＳ 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6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sz val="11"/>
      <color indexed="16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3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53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sz val="11"/>
      <color rgb="FFFF0000"/>
      <name val="ＭＳ 明朝"/>
      <family val="1"/>
    </font>
    <font>
      <b/>
      <sz val="12"/>
      <color rgb="FFFF0000"/>
      <name val="ＭＳ 明朝"/>
      <family val="1"/>
    </font>
    <font>
      <b/>
      <sz val="11"/>
      <color rgb="FFFF0000"/>
      <name val="ＭＳ 明朝"/>
      <family val="1"/>
    </font>
    <font>
      <b/>
      <sz val="11"/>
      <color rgb="FFFF0000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7" fillId="2" borderId="1" applyNumberFormat="0" applyAlignment="0" applyProtection="0"/>
    <xf numFmtId="177" fontId="48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" borderId="0" applyNumberFormat="0" applyBorder="0" applyAlignment="0" applyProtection="0"/>
    <xf numFmtId="176" fontId="48" fillId="0" borderId="0" applyFont="0" applyFill="0" applyBorder="0" applyAlignment="0" applyProtection="0"/>
    <xf numFmtId="0" fontId="49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0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6" fillId="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9" borderId="1" applyNumberFormat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61" fillId="11" borderId="8" applyNumberFormat="0" applyAlignment="0" applyProtection="0"/>
    <xf numFmtId="0" fontId="49" fillId="12" borderId="0" applyNumberFormat="0" applyBorder="0" applyAlignment="0" applyProtection="0"/>
    <xf numFmtId="0" fontId="62" fillId="0" borderId="9" applyNumberFormat="0" applyFill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distributed" vertical="center"/>
    </xf>
    <xf numFmtId="0" fontId="1" fillId="0" borderId="11" xfId="0" applyFont="1" applyBorder="1" applyAlignment="1">
      <alignment horizontal="center"/>
    </xf>
    <xf numFmtId="56" fontId="1" fillId="0" borderId="12" xfId="0" applyNumberFormat="1" applyFont="1" applyBorder="1" applyAlignment="1">
      <alignment horizontal="center"/>
    </xf>
    <xf numFmtId="20" fontId="1" fillId="0" borderId="12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distributed" vertical="distributed" wrapText="1"/>
    </xf>
    <xf numFmtId="56" fontId="1" fillId="0" borderId="0" xfId="0" applyNumberFormat="1" applyFont="1" applyAlignment="1">
      <alignment horizontal="center"/>
    </xf>
    <xf numFmtId="56" fontId="1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distributed" vertical="distributed" wrapText="1"/>
    </xf>
    <xf numFmtId="0" fontId="4" fillId="0" borderId="17" xfId="0" applyFont="1" applyBorder="1" applyAlignment="1">
      <alignment horizontal="distributed" vertical="distributed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56" fontId="1" fillId="0" borderId="23" xfId="0" applyNumberFormat="1" applyFont="1" applyBorder="1" applyAlignment="1">
      <alignment horizontal="center"/>
    </xf>
    <xf numFmtId="56" fontId="1" fillId="0" borderId="24" xfId="0" applyNumberFormat="1" applyFont="1" applyBorder="1" applyAlignment="1">
      <alignment horizontal="center"/>
    </xf>
    <xf numFmtId="56" fontId="1" fillId="0" borderId="13" xfId="0" applyNumberFormat="1" applyFont="1" applyBorder="1" applyAlignment="1">
      <alignment horizontal="center"/>
    </xf>
    <xf numFmtId="20" fontId="1" fillId="0" borderId="23" xfId="0" applyNumberFormat="1" applyFont="1" applyBorder="1" applyAlignment="1">
      <alignment horizontal="center"/>
    </xf>
    <xf numFmtId="20" fontId="1" fillId="0" borderId="24" xfId="0" applyNumberFormat="1" applyFont="1" applyBorder="1" applyAlignment="1">
      <alignment horizontal="center"/>
    </xf>
    <xf numFmtId="20" fontId="1" fillId="0" borderId="13" xfId="0" applyNumberFormat="1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distributed" vertical="distributed" wrapText="1"/>
    </xf>
    <xf numFmtId="0" fontId="4" fillId="0" borderId="29" xfId="0" applyFont="1" applyFill="1" applyBorder="1" applyAlignment="1">
      <alignment horizontal="distributed" vertical="distributed" wrapText="1"/>
    </xf>
    <xf numFmtId="0" fontId="4" fillId="0" borderId="28" xfId="0" applyFont="1" applyFill="1" applyBorder="1" applyAlignment="1">
      <alignment horizontal="distributed" vertical="distributed" wrapText="1"/>
    </xf>
    <xf numFmtId="0" fontId="4" fillId="0" borderId="14" xfId="0" applyFont="1" applyFill="1" applyBorder="1" applyAlignment="1">
      <alignment horizontal="distributed" vertical="distributed" wrapText="1"/>
    </xf>
    <xf numFmtId="0" fontId="4" fillId="0" borderId="30" xfId="0" applyFont="1" applyBorder="1" applyAlignment="1">
      <alignment horizontal="distributed" vertical="distributed" wrapText="1"/>
    </xf>
    <xf numFmtId="0" fontId="4" fillId="0" borderId="31" xfId="0" applyFont="1" applyFill="1" applyBorder="1" applyAlignment="1">
      <alignment horizontal="distributed" vertical="distributed" wrapText="1"/>
    </xf>
    <xf numFmtId="0" fontId="4" fillId="0" borderId="30" xfId="0" applyFont="1" applyFill="1" applyBorder="1" applyAlignment="1">
      <alignment horizontal="distributed" vertical="distributed" wrapText="1"/>
    </xf>
    <xf numFmtId="0" fontId="4" fillId="0" borderId="16" xfId="0" applyFont="1" applyFill="1" applyBorder="1" applyAlignment="1">
      <alignment horizontal="distributed" vertical="distributed" wrapText="1"/>
    </xf>
    <xf numFmtId="0" fontId="4" fillId="0" borderId="32" xfId="0" applyFont="1" applyBorder="1" applyAlignment="1">
      <alignment horizontal="distributed" vertical="distributed" wrapText="1"/>
    </xf>
    <xf numFmtId="0" fontId="4" fillId="0" borderId="33" xfId="0" applyFont="1" applyFill="1" applyBorder="1" applyAlignment="1">
      <alignment horizontal="distributed" vertical="distributed" wrapText="1"/>
    </xf>
    <xf numFmtId="0" fontId="4" fillId="0" borderId="32" xfId="0" applyFont="1" applyFill="1" applyBorder="1" applyAlignment="1">
      <alignment horizontal="distributed" vertical="distributed" wrapText="1"/>
    </xf>
    <xf numFmtId="0" fontId="4" fillId="0" borderId="17" xfId="0" applyFont="1" applyFill="1" applyBorder="1" applyAlignment="1">
      <alignment horizontal="distributed" vertical="distributed"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0" fontId="1" fillId="0" borderId="37" xfId="0" applyNumberFormat="1" applyFont="1" applyBorder="1" applyAlignment="1">
      <alignment horizontal="center"/>
    </xf>
    <xf numFmtId="0" fontId="4" fillId="0" borderId="38" xfId="0" applyFont="1" applyFill="1" applyBorder="1" applyAlignment="1">
      <alignment horizontal="distributed" vertical="distributed" wrapText="1"/>
    </xf>
    <xf numFmtId="0" fontId="4" fillId="0" borderId="39" xfId="0" applyFont="1" applyFill="1" applyBorder="1" applyAlignment="1">
      <alignment horizontal="distributed" vertical="distributed" wrapText="1"/>
    </xf>
    <xf numFmtId="0" fontId="4" fillId="0" borderId="40" xfId="0" applyFont="1" applyFill="1" applyBorder="1" applyAlignment="1">
      <alignment horizontal="distributed" vertical="distributed" wrapText="1"/>
    </xf>
    <xf numFmtId="0" fontId="4" fillId="0" borderId="41" xfId="0" applyFont="1" applyFill="1" applyBorder="1" applyAlignment="1">
      <alignment horizontal="distributed" vertical="distributed" wrapText="1"/>
    </xf>
    <xf numFmtId="0" fontId="4" fillId="0" borderId="42" xfId="0" applyFont="1" applyFill="1" applyBorder="1" applyAlignment="1">
      <alignment horizontal="distributed" vertical="distributed" wrapText="1"/>
    </xf>
    <xf numFmtId="0" fontId="4" fillId="0" borderId="43" xfId="0" applyFont="1" applyFill="1" applyBorder="1" applyAlignment="1">
      <alignment horizontal="distributed" vertical="distributed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distributed" vertical="center"/>
    </xf>
    <xf numFmtId="58" fontId="1" fillId="0" borderId="0" xfId="0" applyNumberFormat="1" applyFont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56" fontId="1" fillId="0" borderId="44" xfId="0" applyNumberFormat="1" applyFont="1" applyBorder="1" applyAlignment="1">
      <alignment horizontal="center"/>
    </xf>
    <xf numFmtId="56" fontId="1" fillId="0" borderId="0" xfId="0" applyNumberFormat="1" applyFont="1" applyBorder="1" applyAlignment="1">
      <alignment horizontal="center"/>
    </xf>
    <xf numFmtId="20" fontId="1" fillId="0" borderId="44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distributed" vertical="distributed" wrapText="1"/>
    </xf>
    <xf numFmtId="0" fontId="4" fillId="0" borderId="44" xfId="0" applyFont="1" applyFill="1" applyBorder="1" applyAlignment="1">
      <alignment horizontal="distributed" vertical="distributed" wrapText="1"/>
    </xf>
    <xf numFmtId="0" fontId="4" fillId="0" borderId="0" xfId="0" applyFont="1" applyFill="1" applyBorder="1" applyAlignment="1">
      <alignment horizontal="distributed" vertical="distributed" wrapText="1"/>
    </xf>
    <xf numFmtId="0" fontId="4" fillId="0" borderId="46" xfId="0" applyFont="1" applyFill="1" applyBorder="1" applyAlignment="1">
      <alignment horizontal="distributed" vertical="distributed" wrapText="1"/>
    </xf>
    <xf numFmtId="0" fontId="1" fillId="0" borderId="0" xfId="0" applyFont="1" applyAlignment="1">
      <alignment vertical="center"/>
    </xf>
    <xf numFmtId="58" fontId="1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" fillId="33" borderId="4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distributed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distributed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distributed"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/>
    </xf>
    <xf numFmtId="0" fontId="15" fillId="0" borderId="49" xfId="0" applyFont="1" applyBorder="1" applyAlignment="1">
      <alignment horizontal="center" vertical="top"/>
    </xf>
    <xf numFmtId="0" fontId="4" fillId="0" borderId="50" xfId="0" applyFont="1" applyBorder="1" applyAlignment="1">
      <alignment/>
    </xf>
    <xf numFmtId="0" fontId="15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14" fillId="0" borderId="48" xfId="0" applyFont="1" applyBorder="1" applyAlignment="1">
      <alignment horizontal="center" vertical="distributed"/>
    </xf>
    <xf numFmtId="0" fontId="14" fillId="0" borderId="50" xfId="0" applyFont="1" applyBorder="1" applyAlignment="1">
      <alignment horizontal="center" vertical="distributed"/>
    </xf>
    <xf numFmtId="0" fontId="14" fillId="0" borderId="44" xfId="0" applyFont="1" applyBorder="1" applyAlignment="1">
      <alignment horizontal="center" vertical="distributed"/>
    </xf>
    <xf numFmtId="0" fontId="14" fillId="0" borderId="15" xfId="0" applyFont="1" applyBorder="1" applyAlignment="1">
      <alignment horizontal="center" vertical="distributed"/>
    </xf>
    <xf numFmtId="0" fontId="14" fillId="0" borderId="51" xfId="0" applyFont="1" applyBorder="1" applyAlignment="1">
      <alignment horizontal="center" vertical="distributed"/>
    </xf>
    <xf numFmtId="0" fontId="14" fillId="0" borderId="52" xfId="0" applyFont="1" applyBorder="1" applyAlignment="1">
      <alignment horizontal="center" vertical="distributed"/>
    </xf>
    <xf numFmtId="0" fontId="14" fillId="0" borderId="46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20" fontId="14" fillId="0" borderId="53" xfId="0" applyNumberFormat="1" applyFont="1" applyBorder="1" applyAlignment="1">
      <alignment horizontal="center" vertical="center"/>
    </xf>
    <xf numFmtId="20" fontId="14" fillId="0" borderId="54" xfId="0" applyNumberFormat="1" applyFont="1" applyBorder="1" applyAlignment="1">
      <alignment horizontal="center" vertical="center"/>
    </xf>
    <xf numFmtId="20" fontId="14" fillId="0" borderId="5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distributed" vertical="center"/>
    </xf>
    <xf numFmtId="0" fontId="2" fillId="0" borderId="54" xfId="0" applyFont="1" applyBorder="1" applyAlignment="1">
      <alignment horizontal="center" vertical="center"/>
    </xf>
    <xf numFmtId="20" fontId="16" fillId="0" borderId="13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20" fontId="16" fillId="0" borderId="56" xfId="0" applyNumberFormat="1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" fillId="0" borderId="49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0" borderId="51" xfId="0" applyFont="1" applyBorder="1" applyAlignment="1">
      <alignment/>
    </xf>
    <xf numFmtId="0" fontId="4" fillId="0" borderId="46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12" fillId="0" borderId="46" xfId="0" applyFont="1" applyBorder="1" applyAlignment="1">
      <alignment/>
    </xf>
    <xf numFmtId="0" fontId="12" fillId="0" borderId="46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distributed"/>
    </xf>
    <xf numFmtId="0" fontId="19" fillId="0" borderId="0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4" fillId="0" borderId="49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20" xfId="0" applyFont="1" applyBorder="1" applyAlignment="1">
      <alignment horizontal="distributed" vertical="center"/>
    </xf>
    <xf numFmtId="0" fontId="19" fillId="0" borderId="20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19" fillId="0" borderId="25" xfId="0" applyFont="1" applyBorder="1" applyAlignment="1">
      <alignment vertical="center"/>
    </xf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4" fillId="0" borderId="5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46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34" borderId="50" xfId="0" applyFill="1" applyBorder="1" applyAlignment="1">
      <alignment/>
    </xf>
    <xf numFmtId="0" fontId="0" fillId="0" borderId="44" xfId="0" applyBorder="1" applyAlignment="1">
      <alignment/>
    </xf>
    <xf numFmtId="0" fontId="0" fillId="34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1" xfId="0" applyBorder="1" applyAlignment="1">
      <alignment/>
    </xf>
    <xf numFmtId="0" fontId="0" fillId="0" borderId="46" xfId="0" applyBorder="1" applyAlignment="1">
      <alignment/>
    </xf>
    <xf numFmtId="0" fontId="0" fillId="34" borderId="52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56" fontId="0" fillId="0" borderId="46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20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20" fontId="0" fillId="0" borderId="25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20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20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0" xfId="0" applyFont="1" applyAlignment="1">
      <alignment horizontal="center"/>
    </xf>
    <xf numFmtId="20" fontId="0" fillId="0" borderId="57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20" fontId="0" fillId="0" borderId="37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20" fontId="0" fillId="0" borderId="65" xfId="0" applyNumberFormat="1" applyFont="1" applyBorder="1" applyAlignment="1">
      <alignment horizontal="center" vertical="center"/>
    </xf>
    <xf numFmtId="20" fontId="0" fillId="0" borderId="60" xfId="0" applyNumberFormat="1" applyFont="1" applyBorder="1" applyAlignment="1">
      <alignment horizontal="center" vertical="center"/>
    </xf>
    <xf numFmtId="20" fontId="0" fillId="0" borderId="64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distributed" vertical="center"/>
    </xf>
    <xf numFmtId="0" fontId="21" fillId="0" borderId="29" xfId="0" applyFont="1" applyBorder="1" applyAlignment="1">
      <alignment horizontal="distributed" vertical="center"/>
    </xf>
    <xf numFmtId="0" fontId="21" fillId="0" borderId="0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5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21" fillId="0" borderId="30" xfId="0" applyFont="1" applyBorder="1" applyAlignment="1">
      <alignment horizontal="distributed" vertical="center"/>
    </xf>
    <xf numFmtId="0" fontId="21" fillId="0" borderId="31" xfId="0" applyFont="1" applyBorder="1" applyAlignment="1">
      <alignment horizontal="distributed" vertical="center"/>
    </xf>
    <xf numFmtId="0" fontId="21" fillId="0" borderId="32" xfId="0" applyFont="1" applyBorder="1" applyAlignment="1">
      <alignment horizontal="distributed" vertical="center"/>
    </xf>
    <xf numFmtId="0" fontId="21" fillId="0" borderId="33" xfId="0" applyFont="1" applyBorder="1" applyAlignment="1">
      <alignment horizontal="distributed" vertical="center"/>
    </xf>
    <xf numFmtId="0" fontId="21" fillId="0" borderId="46" xfId="0" applyFont="1" applyBorder="1" applyAlignment="1">
      <alignment vertical="center"/>
    </xf>
    <xf numFmtId="0" fontId="21" fillId="0" borderId="66" xfId="0" applyFont="1" applyBorder="1" applyAlignment="1">
      <alignment horizontal="distributed" vertical="center"/>
    </xf>
    <xf numFmtId="0" fontId="21" fillId="0" borderId="67" xfId="0" applyFont="1" applyBorder="1" applyAlignment="1">
      <alignment horizontal="distributed" vertical="center"/>
    </xf>
    <xf numFmtId="0" fontId="0" fillId="0" borderId="45" xfId="0" applyFont="1" applyBorder="1" applyAlignment="1">
      <alignment/>
    </xf>
    <xf numFmtId="0" fontId="21" fillId="0" borderId="57" xfId="0" applyFont="1" applyBorder="1" applyAlignment="1">
      <alignment horizontal="distributed" vertical="center"/>
    </xf>
    <xf numFmtId="0" fontId="21" fillId="0" borderId="65" xfId="0" applyFont="1" applyBorder="1" applyAlignment="1">
      <alignment horizontal="distributed" vertical="center"/>
    </xf>
    <xf numFmtId="0" fontId="0" fillId="0" borderId="46" xfId="0" applyFont="1" applyBorder="1" applyAlignment="1">
      <alignment/>
    </xf>
    <xf numFmtId="0" fontId="21" fillId="0" borderId="23" xfId="0" applyFont="1" applyBorder="1" applyAlignment="1">
      <alignment horizontal="distributed" vertical="center"/>
    </xf>
    <xf numFmtId="0" fontId="21" fillId="0" borderId="60" xfId="0" applyFont="1" applyBorder="1" applyAlignment="1">
      <alignment horizontal="distributed" vertical="center"/>
    </xf>
    <xf numFmtId="0" fontId="0" fillId="0" borderId="46" xfId="0" applyFont="1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56" fontId="0" fillId="0" borderId="0" xfId="0" applyNumberFormat="1" applyFill="1" applyAlignment="1">
      <alignment horizontal="center" vertical="center"/>
    </xf>
    <xf numFmtId="0" fontId="21" fillId="35" borderId="0" xfId="0" applyFont="1" applyFill="1" applyBorder="1" applyAlignment="1">
      <alignment vertical="center"/>
    </xf>
    <xf numFmtId="0" fontId="21" fillId="35" borderId="23" xfId="0" applyFont="1" applyFill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1" fillId="35" borderId="46" xfId="0" applyFont="1" applyFill="1" applyBorder="1" applyAlignment="1">
      <alignment vertical="center"/>
    </xf>
    <xf numFmtId="0" fontId="21" fillId="0" borderId="46" xfId="0" applyFont="1" applyBorder="1" applyAlignment="1">
      <alignment horizontal="distributed" vertical="center"/>
    </xf>
    <xf numFmtId="0" fontId="21" fillId="0" borderId="60" xfId="0" applyFont="1" applyBorder="1" applyAlignment="1">
      <alignment vertical="center"/>
    </xf>
    <xf numFmtId="56" fontId="0" fillId="0" borderId="46" xfId="0" applyNumberFormat="1" applyFill="1" applyBorder="1" applyAlignment="1">
      <alignment horizontal="center" vertical="center"/>
    </xf>
    <xf numFmtId="0" fontId="21" fillId="36" borderId="0" xfId="0" applyFont="1" applyFill="1" applyAlignment="1">
      <alignment/>
    </xf>
    <xf numFmtId="0" fontId="21" fillId="0" borderId="54" xfId="0" applyFont="1" applyBorder="1" applyAlignment="1">
      <alignment horizontal="distributed" vertical="center"/>
    </xf>
    <xf numFmtId="0" fontId="21" fillId="36" borderId="23" xfId="0" applyFont="1" applyFill="1" applyBorder="1" applyAlignment="1">
      <alignment vertical="center"/>
    </xf>
    <xf numFmtId="0" fontId="21" fillId="36" borderId="0" xfId="0" applyFont="1" applyFill="1" applyBorder="1" applyAlignment="1">
      <alignment/>
    </xf>
    <xf numFmtId="0" fontId="21" fillId="36" borderId="0" xfId="0" applyFont="1" applyFill="1" applyAlignment="1">
      <alignment/>
    </xf>
    <xf numFmtId="0" fontId="21" fillId="36" borderId="46" xfId="0" applyFont="1" applyFill="1" applyBorder="1" applyAlignment="1">
      <alignment/>
    </xf>
    <xf numFmtId="0" fontId="0" fillId="0" borderId="43" xfId="0" applyFont="1" applyBorder="1" applyAlignment="1">
      <alignment/>
    </xf>
    <xf numFmtId="0" fontId="24" fillId="0" borderId="0" xfId="0" applyFont="1" applyAlignment="1">
      <alignment/>
    </xf>
    <xf numFmtId="20" fontId="0" fillId="0" borderId="46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63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distributed" vertical="center"/>
    </xf>
    <xf numFmtId="0" fontId="21" fillId="0" borderId="26" xfId="0" applyFont="1" applyBorder="1" applyAlignment="1">
      <alignment horizontal="right" vertical="center" shrinkToFit="1"/>
    </xf>
    <xf numFmtId="0" fontId="21" fillId="0" borderId="23" xfId="0" applyFont="1" applyBorder="1" applyAlignment="1">
      <alignment horizontal="right" vertical="center" shrinkToFit="1"/>
    </xf>
    <xf numFmtId="0" fontId="21" fillId="0" borderId="65" xfId="0" applyFont="1" applyBorder="1" applyAlignment="1">
      <alignment horizontal="right" vertical="center" shrinkToFit="1"/>
    </xf>
    <xf numFmtId="0" fontId="21" fillId="0" borderId="60" xfId="0" applyFont="1" applyBorder="1" applyAlignment="1">
      <alignment horizontal="right" vertical="center" shrinkToFit="1"/>
    </xf>
    <xf numFmtId="0" fontId="21" fillId="0" borderId="68" xfId="0" applyFont="1" applyBorder="1" applyAlignment="1">
      <alignment horizontal="distributed" vertical="center"/>
    </xf>
    <xf numFmtId="0" fontId="21" fillId="0" borderId="29" xfId="0" applyFont="1" applyBorder="1" applyAlignment="1">
      <alignment horizontal="right" vertical="center" shrinkToFit="1"/>
    </xf>
    <xf numFmtId="0" fontId="21" fillId="0" borderId="45" xfId="0" applyFont="1" applyBorder="1" applyAlignment="1">
      <alignment horizontal="right" vertical="center" shrinkToFit="1"/>
    </xf>
    <xf numFmtId="0" fontId="21" fillId="0" borderId="26" xfId="0" applyFont="1" applyBorder="1" applyAlignment="1">
      <alignment horizontal="right" vertical="center"/>
    </xf>
    <xf numFmtId="0" fontId="21" fillId="0" borderId="23" xfId="0" applyFont="1" applyBorder="1" applyAlignment="1">
      <alignment horizontal="right" vertical="center"/>
    </xf>
    <xf numFmtId="0" fontId="21" fillId="0" borderId="64" xfId="0" applyFont="1" applyBorder="1" applyAlignment="1">
      <alignment horizontal="distributed" vertical="center"/>
    </xf>
    <xf numFmtId="0" fontId="21" fillId="0" borderId="65" xfId="0" applyFont="1" applyBorder="1" applyAlignment="1">
      <alignment horizontal="right" vertical="center"/>
    </xf>
    <xf numFmtId="0" fontId="21" fillId="0" borderId="60" xfId="0" applyFont="1" applyBorder="1" applyAlignment="1">
      <alignment horizontal="right" vertical="center"/>
    </xf>
    <xf numFmtId="0" fontId="21" fillId="0" borderId="29" xfId="0" applyFont="1" applyBorder="1" applyAlignment="1">
      <alignment horizontal="right" vertical="center"/>
    </xf>
    <xf numFmtId="0" fontId="21" fillId="0" borderId="45" xfId="0" applyFont="1" applyBorder="1" applyAlignment="1">
      <alignment horizontal="right" vertical="center"/>
    </xf>
    <xf numFmtId="0" fontId="21" fillId="0" borderId="33" xfId="0" applyFont="1" applyBorder="1" applyAlignment="1">
      <alignment horizontal="right" vertical="center"/>
    </xf>
    <xf numFmtId="0" fontId="21" fillId="0" borderId="46" xfId="0" applyFont="1" applyBorder="1" applyAlignment="1">
      <alignment horizontal="right" vertical="center"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right" vertical="center" shrinkToFit="1"/>
    </xf>
    <xf numFmtId="0" fontId="21" fillId="0" borderId="0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21" fillId="0" borderId="61" xfId="0" applyFont="1" applyBorder="1" applyAlignment="1">
      <alignment horizontal="right" vertical="center" shrinkToFit="1"/>
    </xf>
    <xf numFmtId="0" fontId="0" fillId="0" borderId="36" xfId="0" applyFont="1" applyBorder="1" applyAlignment="1">
      <alignment horizontal="center" vertical="center"/>
    </xf>
    <xf numFmtId="0" fontId="21" fillId="0" borderId="69" xfId="0" applyFont="1" applyBorder="1" applyAlignment="1">
      <alignment horizontal="right" vertical="center" shrinkToFit="1"/>
    </xf>
    <xf numFmtId="56" fontId="0" fillId="0" borderId="0" xfId="0" applyNumberFormat="1" applyAlignment="1">
      <alignment/>
    </xf>
    <xf numFmtId="0" fontId="0" fillId="0" borderId="21" xfId="0" applyFont="1" applyBorder="1" applyAlignment="1">
      <alignment horizontal="center" vertical="center"/>
    </xf>
    <xf numFmtId="0" fontId="21" fillId="0" borderId="24" xfId="0" applyFont="1" applyBorder="1" applyAlignment="1">
      <alignment horizontal="right" vertical="center"/>
    </xf>
    <xf numFmtId="0" fontId="21" fillId="0" borderId="61" xfId="0" applyFont="1" applyBorder="1" applyAlignment="1">
      <alignment horizontal="right" vertical="center"/>
    </xf>
    <xf numFmtId="0" fontId="21" fillId="0" borderId="69" xfId="0" applyFont="1" applyBorder="1" applyAlignment="1">
      <alignment horizontal="right" vertical="center"/>
    </xf>
    <xf numFmtId="0" fontId="21" fillId="0" borderId="52" xfId="0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56" fontId="0" fillId="0" borderId="46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0" xfId="0" applyAlignment="1">
      <alignment shrinkToFit="1"/>
    </xf>
    <xf numFmtId="0" fontId="25" fillId="0" borderId="0" xfId="0" applyFont="1" applyAlignment="1">
      <alignment horizontal="distributed" vertical="center"/>
    </xf>
    <xf numFmtId="56" fontId="1" fillId="0" borderId="37" xfId="0" applyNumberFormat="1" applyFont="1" applyBorder="1" applyAlignment="1">
      <alignment horizontal="center"/>
    </xf>
    <xf numFmtId="0" fontId="4" fillId="37" borderId="14" xfId="0" applyFont="1" applyFill="1" applyBorder="1" applyAlignment="1">
      <alignment horizontal="distributed" vertical="distributed" wrapText="1"/>
    </xf>
    <xf numFmtId="0" fontId="4" fillId="0" borderId="38" xfId="0" applyFont="1" applyBorder="1" applyAlignment="1">
      <alignment horizontal="distributed" vertical="distributed" wrapText="1"/>
    </xf>
    <xf numFmtId="0" fontId="4" fillId="37" borderId="25" xfId="0" applyFont="1" applyFill="1" applyBorder="1" applyAlignment="1">
      <alignment horizontal="distributed" vertical="distributed" wrapText="1"/>
    </xf>
    <xf numFmtId="0" fontId="4" fillId="0" borderId="25" xfId="0" applyFont="1" applyBorder="1" applyAlignment="1">
      <alignment horizontal="distributed" vertical="distributed" wrapText="1"/>
    </xf>
    <xf numFmtId="0" fontId="4" fillId="0" borderId="38" xfId="0" applyFont="1" applyBorder="1" applyAlignment="1">
      <alignment horizontal="center" vertical="distributed" wrapText="1"/>
    </xf>
    <xf numFmtId="0" fontId="4" fillId="37" borderId="16" xfId="0" applyFont="1" applyFill="1" applyBorder="1" applyAlignment="1">
      <alignment horizontal="distributed" vertical="distributed" wrapText="1"/>
    </xf>
    <xf numFmtId="0" fontId="4" fillId="0" borderId="40" xfId="0" applyFont="1" applyBorder="1" applyAlignment="1">
      <alignment horizontal="distributed" vertical="distributed" wrapText="1"/>
    </xf>
    <xf numFmtId="0" fontId="4" fillId="0" borderId="40" xfId="0" applyFont="1" applyBorder="1" applyAlignment="1">
      <alignment horizontal="center" vertical="distributed" wrapText="1"/>
    </xf>
    <xf numFmtId="0" fontId="4" fillId="37" borderId="17" xfId="0" applyFont="1" applyFill="1" applyBorder="1" applyAlignment="1">
      <alignment horizontal="distributed" vertical="distributed" wrapText="1"/>
    </xf>
    <xf numFmtId="0" fontId="4" fillId="0" borderId="42" xfId="0" applyFont="1" applyBorder="1" applyAlignment="1">
      <alignment horizontal="distributed" vertical="distributed" wrapText="1"/>
    </xf>
    <xf numFmtId="0" fontId="4" fillId="37" borderId="57" xfId="0" applyFont="1" applyFill="1" applyBorder="1" applyAlignment="1">
      <alignment horizontal="distributed" vertical="distributed" wrapText="1"/>
    </xf>
    <xf numFmtId="0" fontId="4" fillId="0" borderId="57" xfId="0" applyFont="1" applyBorder="1" applyAlignment="1">
      <alignment horizontal="distributed" vertical="distributed" wrapText="1"/>
    </xf>
    <xf numFmtId="0" fontId="4" fillId="0" borderId="42" xfId="0" applyFont="1" applyBorder="1" applyAlignment="1">
      <alignment horizontal="center" vertical="distributed" wrapText="1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4" fillId="37" borderId="37" xfId="0" applyFont="1" applyFill="1" applyBorder="1" applyAlignment="1">
      <alignment horizontal="distributed" vertical="distributed" wrapText="1"/>
    </xf>
    <xf numFmtId="0" fontId="4" fillId="0" borderId="37" xfId="0" applyFont="1" applyBorder="1" applyAlignment="1">
      <alignment horizontal="distributed" vertical="distributed" wrapText="1"/>
    </xf>
    <xf numFmtId="0" fontId="4" fillId="0" borderId="28" xfId="0" applyFont="1" applyBorder="1" applyAlignment="1">
      <alignment horizontal="center" vertical="distributed" wrapText="1"/>
    </xf>
    <xf numFmtId="0" fontId="4" fillId="38" borderId="69" xfId="0" applyFont="1" applyFill="1" applyBorder="1" applyAlignment="1">
      <alignment horizontal="distributed" vertical="distributed" wrapText="1"/>
    </xf>
    <xf numFmtId="0" fontId="4" fillId="0" borderId="30" xfId="0" applyFont="1" applyBorder="1" applyAlignment="1">
      <alignment horizontal="center" vertical="distributed" wrapText="1"/>
    </xf>
    <xf numFmtId="0" fontId="4" fillId="38" borderId="15" xfId="0" applyFont="1" applyFill="1" applyBorder="1" applyAlignment="1">
      <alignment horizontal="distributed" vertical="distributed" wrapText="1"/>
    </xf>
    <xf numFmtId="0" fontId="4" fillId="37" borderId="64" xfId="0" applyFont="1" applyFill="1" applyBorder="1" applyAlignment="1">
      <alignment horizontal="distributed" vertical="distributed" wrapText="1"/>
    </xf>
    <xf numFmtId="0" fontId="4" fillId="0" borderId="64" xfId="0" applyFont="1" applyBorder="1" applyAlignment="1">
      <alignment horizontal="distributed" vertical="distributed" wrapText="1"/>
    </xf>
    <xf numFmtId="0" fontId="4" fillId="0" borderId="32" xfId="0" applyFont="1" applyBorder="1" applyAlignment="1">
      <alignment horizontal="center" vertical="distributed" wrapText="1"/>
    </xf>
    <xf numFmtId="0" fontId="4" fillId="38" borderId="52" xfId="0" applyFont="1" applyFill="1" applyBorder="1" applyAlignment="1">
      <alignment horizontal="distributed" vertical="distributed" wrapText="1"/>
    </xf>
    <xf numFmtId="0" fontId="66" fillId="0" borderId="0" xfId="0" applyFont="1" applyAlignment="1">
      <alignment horizontal="center"/>
    </xf>
    <xf numFmtId="20" fontId="1" fillId="0" borderId="15" xfId="0" applyNumberFormat="1" applyFont="1" applyBorder="1" applyAlignment="1">
      <alignment horizontal="center"/>
    </xf>
    <xf numFmtId="0" fontId="4" fillId="37" borderId="39" xfId="0" applyFont="1" applyFill="1" applyBorder="1" applyAlignment="1">
      <alignment horizontal="distributed" vertical="distributed" wrapText="1"/>
    </xf>
    <xf numFmtId="0" fontId="4" fillId="38" borderId="45" xfId="0" applyFont="1" applyFill="1" applyBorder="1" applyAlignment="1">
      <alignment horizontal="distributed" vertical="distributed" wrapText="1"/>
    </xf>
    <xf numFmtId="0" fontId="4" fillId="0" borderId="29" xfId="0" applyFont="1" applyBorder="1" applyAlignment="1">
      <alignment horizontal="distributed" vertical="distributed" wrapText="1"/>
    </xf>
    <xf numFmtId="0" fontId="4" fillId="37" borderId="41" xfId="0" applyFont="1" applyFill="1" applyBorder="1" applyAlignment="1">
      <alignment horizontal="distributed" vertical="distributed" wrapText="1"/>
    </xf>
    <xf numFmtId="0" fontId="4" fillId="38" borderId="0" xfId="0" applyFont="1" applyFill="1" applyBorder="1" applyAlignment="1">
      <alignment horizontal="distributed" vertical="distributed" wrapText="1"/>
    </xf>
    <xf numFmtId="0" fontId="4" fillId="0" borderId="31" xfId="0" applyFont="1" applyBorder="1" applyAlignment="1">
      <alignment horizontal="distributed" vertical="distributed" wrapText="1"/>
    </xf>
    <xf numFmtId="0" fontId="4" fillId="37" borderId="43" xfId="0" applyFont="1" applyFill="1" applyBorder="1" applyAlignment="1">
      <alignment horizontal="distributed" vertical="distributed" wrapText="1"/>
    </xf>
    <xf numFmtId="0" fontId="4" fillId="38" borderId="46" xfId="0" applyFont="1" applyFill="1" applyBorder="1" applyAlignment="1">
      <alignment horizontal="distributed" vertical="distributed" wrapText="1"/>
    </xf>
    <xf numFmtId="0" fontId="4" fillId="0" borderId="33" xfId="0" applyFont="1" applyBorder="1" applyAlignment="1">
      <alignment horizontal="distributed" vertical="distributed" wrapText="1"/>
    </xf>
    <xf numFmtId="0" fontId="68" fillId="0" borderId="0" xfId="0" applyFont="1" applyAlignment="1">
      <alignment horizontal="left" wrapText="1"/>
    </xf>
    <xf numFmtId="0" fontId="4" fillId="0" borderId="0" xfId="0" applyFont="1" applyBorder="1" applyAlignment="1">
      <alignment horizontal="distributed" vertical="distributed" wrapText="1"/>
    </xf>
    <xf numFmtId="0" fontId="9" fillId="0" borderId="46" xfId="0" applyFont="1" applyBorder="1" applyAlignment="1">
      <alignment/>
    </xf>
    <xf numFmtId="0" fontId="1" fillId="0" borderId="48" xfId="0" applyFont="1" applyBorder="1" applyAlignment="1">
      <alignment/>
    </xf>
    <xf numFmtId="0" fontId="1" fillId="34" borderId="50" xfId="0" applyFont="1" applyFill="1" applyBorder="1" applyAlignment="1">
      <alignment/>
    </xf>
    <xf numFmtId="0" fontId="1" fillId="0" borderId="44" xfId="0" applyFont="1" applyBorder="1" applyAlignment="1">
      <alignment/>
    </xf>
    <xf numFmtId="0" fontId="1" fillId="34" borderId="15" xfId="0" applyFont="1" applyFill="1" applyBorder="1" applyAlignment="1">
      <alignment/>
    </xf>
    <xf numFmtId="0" fontId="1" fillId="0" borderId="51" xfId="0" applyFont="1" applyBorder="1" applyAlignment="1">
      <alignment/>
    </xf>
    <xf numFmtId="0" fontId="1" fillId="0" borderId="46" xfId="0" applyFont="1" applyFill="1" applyBorder="1" applyAlignment="1">
      <alignment/>
    </xf>
    <xf numFmtId="0" fontId="1" fillId="34" borderId="52" xfId="0" applyFont="1" applyFill="1" applyBorder="1" applyAlignment="1">
      <alignment/>
    </xf>
    <xf numFmtId="0" fontId="1" fillId="38" borderId="46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1" fillId="0" borderId="0" xfId="0" applyFont="1" applyBorder="1" applyAlignment="1" quotePrefix="1">
      <alignment vertical="center"/>
    </xf>
    <xf numFmtId="0" fontId="21" fillId="0" borderId="23" xfId="0" applyFont="1" applyBorder="1" applyAlignment="1" quotePrefix="1">
      <alignment vertical="center"/>
    </xf>
    <xf numFmtId="0" fontId="21" fillId="0" borderId="46" xfId="0" applyFont="1" applyBorder="1" applyAlignment="1" quotePrefix="1">
      <alignment vertical="center"/>
    </xf>
    <xf numFmtId="0" fontId="21" fillId="0" borderId="60" xfId="0" applyFont="1" applyBorder="1" applyAlignment="1" quotePrefix="1">
      <alignment vertical="center"/>
    </xf>
    <xf numFmtId="0" fontId="19" fillId="0" borderId="0" xfId="0" applyFont="1" applyBorder="1" applyAlignment="1" quotePrefix="1">
      <alignment vertical="center"/>
    </xf>
    <xf numFmtId="0" fontId="19" fillId="0" borderId="20" xfId="0" applyFont="1" applyBorder="1" applyAlignment="1" quotePrefix="1">
      <alignment vertical="center"/>
    </xf>
    <xf numFmtId="0" fontId="19" fillId="0" borderId="23" xfId="0" applyFont="1" applyBorder="1" applyAlignment="1" quotePrefix="1">
      <alignment vertical="center"/>
    </xf>
    <xf numFmtId="0" fontId="19" fillId="0" borderId="25" xfId="0" applyFont="1" applyBorder="1" applyAlignment="1" quotePrefix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30" zoomScaleNormal="130" workbookViewId="0" topLeftCell="A1">
      <selection activeCell="F25" sqref="F25"/>
    </sheetView>
  </sheetViews>
  <sheetFormatPr defaultColWidth="9.00390625" defaultRowHeight="13.5"/>
  <cols>
    <col min="1" max="1" width="19.00390625" style="1" customWidth="1"/>
    <col min="2" max="2" width="8.75390625" style="1" customWidth="1"/>
    <col min="3" max="3" width="4.00390625" style="1" bestFit="1" customWidth="1"/>
    <col min="4" max="4" width="13.75390625" style="1" customWidth="1"/>
    <col min="5" max="5" width="23.125" style="1" customWidth="1"/>
    <col min="6" max="9" width="9.00390625" style="1" customWidth="1"/>
    <col min="10" max="10" width="17.375" style="1" customWidth="1"/>
    <col min="11" max="16384" width="9.00390625" style="1" customWidth="1"/>
  </cols>
  <sheetData>
    <row r="1" spans="1:5" ht="13.5">
      <c r="A1" s="1" t="s">
        <v>0</v>
      </c>
      <c r="B1" s="21" t="s">
        <v>1</v>
      </c>
      <c r="C1" s="371" t="s">
        <v>2</v>
      </c>
      <c r="D1" s="371" t="s">
        <v>3</v>
      </c>
      <c r="E1" s="138" t="s">
        <v>4</v>
      </c>
    </row>
    <row r="2" spans="1:10" ht="13.5">
      <c r="A2" s="1" t="str">
        <f>B2&amp;ASC(E2)</f>
        <v>A3</v>
      </c>
      <c r="B2" s="372" t="s">
        <v>5</v>
      </c>
      <c r="C2" s="194">
        <v>1</v>
      </c>
      <c r="D2" s="1" t="s">
        <v>6</v>
      </c>
      <c r="E2" s="373">
        <v>3</v>
      </c>
      <c r="G2"/>
      <c r="H2" s="1" t="s">
        <v>7</v>
      </c>
      <c r="J2" s="87" t="s">
        <v>8</v>
      </c>
    </row>
    <row r="3" spans="1:10" ht="13.5">
      <c r="A3" s="1" t="str">
        <f aca="true" t="shared" si="0" ref="A3:A23">B3&amp;ASC(E3)</f>
        <v>A4</v>
      </c>
      <c r="B3" s="374" t="s">
        <v>5</v>
      </c>
      <c r="C3" s="194">
        <v>2</v>
      </c>
      <c r="D3" s="87" t="s">
        <v>9</v>
      </c>
      <c r="E3" s="375">
        <v>4</v>
      </c>
      <c r="G3"/>
      <c r="H3" s="1" t="s">
        <v>10</v>
      </c>
      <c r="J3" s="87" t="s">
        <v>11</v>
      </c>
    </row>
    <row r="4" spans="1:10" ht="13.5">
      <c r="A4" s="1" t="str">
        <f t="shared" si="0"/>
        <v>A1</v>
      </c>
      <c r="B4" s="374" t="s">
        <v>5</v>
      </c>
      <c r="C4" s="194">
        <v>3</v>
      </c>
      <c r="D4" s="87" t="s">
        <v>12</v>
      </c>
      <c r="E4" s="375">
        <v>1</v>
      </c>
      <c r="G4"/>
      <c r="H4" s="1" t="s">
        <v>13</v>
      </c>
      <c r="J4" s="1" t="s">
        <v>6</v>
      </c>
    </row>
    <row r="5" spans="1:10" ht="13.5">
      <c r="A5" s="1" t="str">
        <f t="shared" si="0"/>
        <v>A2</v>
      </c>
      <c r="B5" s="376" t="s">
        <v>5</v>
      </c>
      <c r="C5" s="186">
        <v>4</v>
      </c>
      <c r="D5" s="377" t="s">
        <v>14</v>
      </c>
      <c r="E5" s="378">
        <v>2</v>
      </c>
      <c r="G5"/>
      <c r="H5" s="1" t="s">
        <v>15</v>
      </c>
      <c r="J5" s="87" t="s">
        <v>16</v>
      </c>
    </row>
    <row r="6" spans="1:10" ht="13.5">
      <c r="A6" s="1" t="str">
        <f t="shared" si="0"/>
        <v>B1</v>
      </c>
      <c r="B6" s="374" t="s">
        <v>17</v>
      </c>
      <c r="C6" s="194">
        <v>5</v>
      </c>
      <c r="D6" s="87" t="s">
        <v>18</v>
      </c>
      <c r="E6" s="375">
        <v>1</v>
      </c>
      <c r="G6"/>
      <c r="H6" s="1" t="s">
        <v>19</v>
      </c>
      <c r="J6" s="87" t="s">
        <v>14</v>
      </c>
    </row>
    <row r="7" spans="1:10" ht="13.5">
      <c r="A7" s="1" t="str">
        <f t="shared" si="0"/>
        <v>B4</v>
      </c>
      <c r="B7" s="374" t="s">
        <v>17</v>
      </c>
      <c r="C7" s="194">
        <v>6</v>
      </c>
      <c r="D7" s="87" t="s">
        <v>20</v>
      </c>
      <c r="E7" s="375">
        <v>4</v>
      </c>
      <c r="G7"/>
      <c r="H7" s="1" t="s">
        <v>21</v>
      </c>
      <c r="J7" s="87" t="s">
        <v>22</v>
      </c>
    </row>
    <row r="8" spans="1:10" ht="13.5">
      <c r="A8" s="1" t="str">
        <f t="shared" si="0"/>
        <v>B2</v>
      </c>
      <c r="B8" s="374" t="s">
        <v>17</v>
      </c>
      <c r="C8" s="194">
        <v>7</v>
      </c>
      <c r="D8" s="87" t="s">
        <v>23</v>
      </c>
      <c r="E8" s="375">
        <v>2</v>
      </c>
      <c r="G8"/>
      <c r="H8" s="1" t="s">
        <v>24</v>
      </c>
      <c r="J8" s="87" t="s">
        <v>23</v>
      </c>
    </row>
    <row r="9" spans="1:10" ht="13.5">
      <c r="A9" s="1" t="str">
        <f t="shared" si="0"/>
        <v>B3</v>
      </c>
      <c r="B9" s="376" t="s">
        <v>17</v>
      </c>
      <c r="C9" s="186">
        <v>8</v>
      </c>
      <c r="D9" s="377" t="s">
        <v>16</v>
      </c>
      <c r="E9" s="378">
        <v>3</v>
      </c>
      <c r="G9"/>
      <c r="H9" s="1" t="s">
        <v>25</v>
      </c>
      <c r="J9" s="87" t="s">
        <v>26</v>
      </c>
    </row>
    <row r="10" spans="1:10" ht="13.5">
      <c r="A10" s="1" t="str">
        <f t="shared" si="0"/>
        <v>C1</v>
      </c>
      <c r="B10" s="374" t="s">
        <v>27</v>
      </c>
      <c r="C10" s="194">
        <v>9</v>
      </c>
      <c r="D10" s="87" t="s">
        <v>28</v>
      </c>
      <c r="E10" s="375">
        <v>1</v>
      </c>
      <c r="G10"/>
      <c r="H10" s="1" t="s">
        <v>29</v>
      </c>
      <c r="J10" s="87" t="s">
        <v>20</v>
      </c>
    </row>
    <row r="11" spans="1:10" ht="13.5">
      <c r="A11" s="1" t="str">
        <f t="shared" si="0"/>
        <v>C3</v>
      </c>
      <c r="B11" s="374" t="s">
        <v>27</v>
      </c>
      <c r="C11" s="194">
        <v>10</v>
      </c>
      <c r="D11" s="87" t="s">
        <v>11</v>
      </c>
      <c r="E11" s="375">
        <v>3</v>
      </c>
      <c r="G11"/>
      <c r="H11" s="1" t="s">
        <v>30</v>
      </c>
      <c r="J11" s="87" t="s">
        <v>18</v>
      </c>
    </row>
    <row r="12" spans="1:10" ht="13.5">
      <c r="A12" s="1" t="str">
        <f t="shared" si="0"/>
        <v>C2</v>
      </c>
      <c r="B12" s="374" t="s">
        <v>27</v>
      </c>
      <c r="C12" s="194">
        <v>11</v>
      </c>
      <c r="D12" s="87" t="s">
        <v>22</v>
      </c>
      <c r="E12" s="375">
        <v>2</v>
      </c>
      <c r="G12"/>
      <c r="H12" s="1" t="s">
        <v>31</v>
      </c>
      <c r="J12" s="87" t="s">
        <v>12</v>
      </c>
    </row>
    <row r="13" spans="1:12" ht="13.5">
      <c r="A13" s="1" t="str">
        <f t="shared" si="0"/>
        <v>C4</v>
      </c>
      <c r="B13" s="376" t="s">
        <v>27</v>
      </c>
      <c r="C13" s="186">
        <v>12</v>
      </c>
      <c r="D13" s="379" t="s">
        <v>32</v>
      </c>
      <c r="E13" s="378">
        <v>4</v>
      </c>
      <c r="G13"/>
      <c r="H13" s="1" t="s">
        <v>33</v>
      </c>
      <c r="J13" s="382" t="s">
        <v>34</v>
      </c>
      <c r="K13" s="383"/>
      <c r="L13" s="383"/>
    </row>
    <row r="14" spans="1:10" ht="13.5">
      <c r="A14" s="1" t="str">
        <f t="shared" si="0"/>
        <v>D2</v>
      </c>
      <c r="B14" s="380" t="s">
        <v>35</v>
      </c>
      <c r="C14" s="194">
        <v>13</v>
      </c>
      <c r="D14" s="87" t="s">
        <v>8</v>
      </c>
      <c r="E14" s="375">
        <v>2</v>
      </c>
      <c r="G14"/>
      <c r="H14" s="1" t="s">
        <v>36</v>
      </c>
      <c r="J14" s="87" t="s">
        <v>37</v>
      </c>
    </row>
    <row r="15" spans="1:10" ht="13.5">
      <c r="A15" s="1" t="str">
        <f t="shared" si="0"/>
        <v>D1</v>
      </c>
      <c r="B15" s="380" t="s">
        <v>35</v>
      </c>
      <c r="C15" s="194">
        <v>14</v>
      </c>
      <c r="D15" s="87" t="s">
        <v>38</v>
      </c>
      <c r="E15" s="375">
        <v>1</v>
      </c>
      <c r="G15"/>
      <c r="H15" s="1" t="s">
        <v>39</v>
      </c>
      <c r="J15" s="87" t="s">
        <v>38</v>
      </c>
    </row>
    <row r="16" spans="1:10" ht="13.5">
      <c r="A16" s="1" t="str">
        <f t="shared" si="0"/>
        <v>D4</v>
      </c>
      <c r="B16" s="380" t="s">
        <v>35</v>
      </c>
      <c r="C16" s="194">
        <v>15</v>
      </c>
      <c r="D16" s="87" t="s">
        <v>40</v>
      </c>
      <c r="E16" s="375">
        <v>4</v>
      </c>
      <c r="G16"/>
      <c r="H16" s="1" t="s">
        <v>41</v>
      </c>
      <c r="J16" s="87" t="s">
        <v>42</v>
      </c>
    </row>
    <row r="17" spans="1:10" ht="13.5">
      <c r="A17" s="1" t="str">
        <f t="shared" si="0"/>
        <v>D3</v>
      </c>
      <c r="B17" s="381" t="s">
        <v>35</v>
      </c>
      <c r="C17" s="186">
        <v>16</v>
      </c>
      <c r="D17" s="377" t="s">
        <v>43</v>
      </c>
      <c r="E17" s="378">
        <v>3</v>
      </c>
      <c r="G17"/>
      <c r="H17" s="1" t="s">
        <v>44</v>
      </c>
      <c r="J17" s="87" t="s">
        <v>45</v>
      </c>
    </row>
    <row r="18" spans="1:10" ht="13.5">
      <c r="A18" s="1" t="str">
        <f t="shared" si="0"/>
        <v>E2</v>
      </c>
      <c r="B18" s="380" t="s">
        <v>46</v>
      </c>
      <c r="C18" s="194">
        <v>17</v>
      </c>
      <c r="D18" s="87" t="s">
        <v>42</v>
      </c>
      <c r="E18" s="375">
        <v>2</v>
      </c>
      <c r="G18"/>
      <c r="H18" s="1" t="s">
        <v>47</v>
      </c>
      <c r="J18" s="87" t="s">
        <v>40</v>
      </c>
    </row>
    <row r="19" spans="1:10" ht="13.5">
      <c r="A19" s="1" t="str">
        <f t="shared" si="0"/>
        <v>E1</v>
      </c>
      <c r="B19" s="380" t="s">
        <v>46</v>
      </c>
      <c r="C19" s="194">
        <v>18</v>
      </c>
      <c r="D19" s="87" t="s">
        <v>48</v>
      </c>
      <c r="E19" s="375">
        <v>1</v>
      </c>
      <c r="G19"/>
      <c r="H19" s="1" t="s">
        <v>49</v>
      </c>
      <c r="J19" s="87" t="s">
        <v>48</v>
      </c>
    </row>
    <row r="20" spans="1:10" ht="13.5">
      <c r="A20" s="1" t="str">
        <f t="shared" si="0"/>
        <v>E3</v>
      </c>
      <c r="B20" s="381" t="s">
        <v>46</v>
      </c>
      <c r="C20" s="186">
        <v>19</v>
      </c>
      <c r="D20" s="377" t="s">
        <v>45</v>
      </c>
      <c r="E20" s="378">
        <v>3</v>
      </c>
      <c r="G20"/>
      <c r="H20" s="1" t="s">
        <v>50</v>
      </c>
      <c r="J20" s="87" t="s">
        <v>28</v>
      </c>
    </row>
    <row r="21" spans="1:10" ht="13.5">
      <c r="A21" s="1" t="str">
        <f t="shared" si="0"/>
        <v>F1</v>
      </c>
      <c r="B21" s="380" t="s">
        <v>51</v>
      </c>
      <c r="C21" s="194">
        <v>20</v>
      </c>
      <c r="D21" s="87" t="s">
        <v>52</v>
      </c>
      <c r="E21" s="375">
        <v>1</v>
      </c>
      <c r="G21"/>
      <c r="H21" s="1" t="s">
        <v>53</v>
      </c>
      <c r="J21" s="87" t="s">
        <v>52</v>
      </c>
    </row>
    <row r="22" spans="1:10" ht="13.5">
      <c r="A22" s="1" t="str">
        <f t="shared" si="0"/>
        <v>F2</v>
      </c>
      <c r="B22" s="380" t="s">
        <v>51</v>
      </c>
      <c r="C22" s="194">
        <v>21</v>
      </c>
      <c r="D22" s="87" t="s">
        <v>26</v>
      </c>
      <c r="E22" s="375">
        <v>2</v>
      </c>
      <c r="G22"/>
      <c r="H22" s="1" t="s">
        <v>54</v>
      </c>
      <c r="J22" s="87" t="s">
        <v>9</v>
      </c>
    </row>
    <row r="23" spans="1:10" ht="13.5">
      <c r="A23" s="1" t="str">
        <f t="shared" si="0"/>
        <v>F3</v>
      </c>
      <c r="B23" s="381" t="s">
        <v>51</v>
      </c>
      <c r="C23" s="186">
        <v>22</v>
      </c>
      <c r="D23" s="377" t="s">
        <v>37</v>
      </c>
      <c r="E23" s="378">
        <v>3</v>
      </c>
      <c r="H23" s="1" t="s">
        <v>55</v>
      </c>
      <c r="J23" s="87" t="s">
        <v>43</v>
      </c>
    </row>
    <row r="24" spans="8:10" ht="13.5">
      <c r="H24" s="1" t="s">
        <v>56</v>
      </c>
      <c r="J24" s="87"/>
    </row>
    <row r="25" spans="8:10" ht="13.5">
      <c r="H25" s="1" t="s">
        <v>57</v>
      </c>
      <c r="J25" s="87"/>
    </row>
    <row r="26" spans="8:10" ht="13.5">
      <c r="H26" s="1" t="s">
        <v>58</v>
      </c>
      <c r="J26" s="87"/>
    </row>
    <row r="27" ht="13.5">
      <c r="H27" s="1" t="s">
        <v>59</v>
      </c>
    </row>
    <row r="28" spans="8:10" ht="13.5">
      <c r="H28" s="1" t="s">
        <v>60</v>
      </c>
      <c r="J28" s="87"/>
    </row>
    <row r="29" ht="13.5">
      <c r="J29" s="87"/>
    </row>
  </sheetData>
  <sheetProtection/>
  <printOptions/>
  <pageMargins left="0" right="0" top="0.9842519685039371" bottom="0.9842519685039371" header="0.5118110236220472" footer="0.5118110236220472"/>
  <pageSetup orientation="landscape" paperSize="9" scale="1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50"/>
  <sheetViews>
    <sheetView zoomScale="110" zoomScaleNormal="110" workbookViewId="0" topLeftCell="A16">
      <selection activeCell="W28" sqref="W28"/>
    </sheetView>
  </sheetViews>
  <sheetFormatPr defaultColWidth="2.50390625" defaultRowHeight="13.5"/>
  <cols>
    <col min="1" max="8" width="2.50390625" style="1" customWidth="1"/>
    <col min="9" max="48" width="4.25390625" style="1" customWidth="1"/>
    <col min="49" max="49" width="2.50390625" style="1" customWidth="1"/>
    <col min="50" max="16384" width="2.50390625" style="1" customWidth="1"/>
  </cols>
  <sheetData>
    <row r="1" spans="1:34" ht="13.5" customHeight="1">
      <c r="A1" s="331" t="s">
        <v>61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69"/>
      <c r="AE1" s="69"/>
      <c r="AF1" s="69"/>
      <c r="AG1" s="69"/>
      <c r="AH1" s="69"/>
    </row>
    <row r="2" spans="1:39" ht="13.5" customHeight="1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69"/>
      <c r="AE2" s="69"/>
      <c r="AF2" s="70">
        <v>44632</v>
      </c>
      <c r="AG2" s="70"/>
      <c r="AH2" s="70"/>
      <c r="AI2" s="70"/>
      <c r="AK2" s="1" t="s">
        <v>62</v>
      </c>
      <c r="AL2" s="84"/>
      <c r="AM2" s="84"/>
    </row>
    <row r="3" spans="2:41" ht="14.25">
      <c r="B3" s="3"/>
      <c r="C3" s="3"/>
      <c r="D3" s="3"/>
      <c r="E3" s="4" t="s">
        <v>35</v>
      </c>
      <c r="F3" s="4"/>
      <c r="G3" s="4"/>
      <c r="H3" s="4"/>
      <c r="I3" s="1" t="s">
        <v>63</v>
      </c>
      <c r="M3" s="1" t="s">
        <v>64</v>
      </c>
      <c r="V3" s="194"/>
      <c r="AK3" s="17"/>
      <c r="AL3" s="85"/>
      <c r="AM3" s="85"/>
      <c r="AO3" s="84"/>
    </row>
    <row r="4" spans="2:38" ht="14.25">
      <c r="B4" s="3"/>
      <c r="C4" s="3"/>
      <c r="D4" s="3"/>
      <c r="E4" s="4"/>
      <c r="F4" s="4"/>
      <c r="G4" s="4"/>
      <c r="H4" s="4"/>
      <c r="I4" s="5" t="s">
        <v>65</v>
      </c>
      <c r="J4" s="23"/>
      <c r="K4" s="23"/>
      <c r="L4" s="24"/>
      <c r="M4" s="5" t="s">
        <v>66</v>
      </c>
      <c r="N4" s="23"/>
      <c r="O4" s="23"/>
      <c r="P4" s="24"/>
      <c r="Q4" s="5" t="s">
        <v>67</v>
      </c>
      <c r="R4" s="23"/>
      <c r="S4" s="23"/>
      <c r="T4" s="23"/>
      <c r="U4" s="5" t="s">
        <v>68</v>
      </c>
      <c r="V4" s="23"/>
      <c r="W4" s="23"/>
      <c r="X4" s="23"/>
      <c r="Y4" s="5" t="s">
        <v>46</v>
      </c>
      <c r="Z4" s="23"/>
      <c r="AA4" s="23"/>
      <c r="AB4" s="5" t="s">
        <v>51</v>
      </c>
      <c r="AC4" s="23"/>
      <c r="AD4" s="24"/>
      <c r="AE4"/>
      <c r="AF4"/>
      <c r="AG4" s="72"/>
      <c r="AH4"/>
      <c r="AI4"/>
      <c r="AJ4" s="72"/>
      <c r="AK4" s="86"/>
      <c r="AL4" s="1" t="s">
        <v>69</v>
      </c>
    </row>
    <row r="5" spans="3:38" ht="13.5" customHeight="1">
      <c r="C5" s="6" t="s">
        <v>70</v>
      </c>
      <c r="D5" s="6"/>
      <c r="E5" s="6"/>
      <c r="F5" s="6"/>
      <c r="G5" s="6"/>
      <c r="H5" s="6"/>
      <c r="I5" s="27" t="s">
        <v>71</v>
      </c>
      <c r="J5" s="52"/>
      <c r="K5" s="53"/>
      <c r="L5" s="54"/>
      <c r="M5" s="27" t="s">
        <v>72</v>
      </c>
      <c r="N5" s="52"/>
      <c r="O5" s="53"/>
      <c r="P5" s="54"/>
      <c r="Q5" s="27" t="s">
        <v>73</v>
      </c>
      <c r="R5" s="52"/>
      <c r="S5" s="52"/>
      <c r="T5" s="53"/>
      <c r="U5" s="7" t="s">
        <v>74</v>
      </c>
      <c r="V5" s="25"/>
      <c r="W5" s="25"/>
      <c r="X5" s="26"/>
      <c r="Y5" s="7" t="s">
        <v>75</v>
      </c>
      <c r="Z5" s="25"/>
      <c r="AA5" s="26"/>
      <c r="AB5" s="72" t="s">
        <v>73</v>
      </c>
      <c r="AC5" s="72"/>
      <c r="AD5" s="72"/>
      <c r="AE5" s="200"/>
      <c r="AF5"/>
      <c r="AG5" s="72"/>
      <c r="AH5"/>
      <c r="AI5"/>
      <c r="AJ5" s="72"/>
      <c r="AK5" s="17"/>
      <c r="AL5" s="87" t="s">
        <v>76</v>
      </c>
    </row>
    <row r="6" spans="3:38" ht="13.5" customHeight="1">
      <c r="C6" s="6" t="s">
        <v>77</v>
      </c>
      <c r="D6" s="6"/>
      <c r="E6" s="6"/>
      <c r="F6" s="6"/>
      <c r="G6" s="6"/>
      <c r="H6" s="6"/>
      <c r="I6" s="30">
        <v>44689</v>
      </c>
      <c r="J6" s="332"/>
      <c r="K6" s="57"/>
      <c r="L6" s="59"/>
      <c r="M6" s="30">
        <v>44668</v>
      </c>
      <c r="N6" s="332"/>
      <c r="O6" s="57"/>
      <c r="P6" s="59"/>
      <c r="Q6" s="30">
        <v>44668</v>
      </c>
      <c r="R6" s="332"/>
      <c r="S6" s="332"/>
      <c r="T6" s="57"/>
      <c r="U6" s="8">
        <v>44668</v>
      </c>
      <c r="V6" s="28"/>
      <c r="W6" s="28"/>
      <c r="X6" s="28"/>
      <c r="Y6" s="8">
        <v>44682</v>
      </c>
      <c r="Z6" s="28"/>
      <c r="AA6" s="28"/>
      <c r="AB6" s="73">
        <v>44668</v>
      </c>
      <c r="AC6" s="74"/>
      <c r="AD6" s="74"/>
      <c r="AE6" s="200"/>
      <c r="AF6"/>
      <c r="AG6" s="74"/>
      <c r="AH6"/>
      <c r="AI6"/>
      <c r="AJ6" s="72"/>
      <c r="AK6" s="17"/>
      <c r="AL6" s="1" t="s">
        <v>78</v>
      </c>
    </row>
    <row r="7" spans="3:37" ht="13.5" customHeight="1">
      <c r="C7" s="6" t="s">
        <v>79</v>
      </c>
      <c r="D7" s="6"/>
      <c r="E7" s="6"/>
      <c r="F7" s="6"/>
      <c r="G7" s="6"/>
      <c r="H7" s="6"/>
      <c r="I7" s="33">
        <v>0.3958333333333333</v>
      </c>
      <c r="J7" s="60"/>
      <c r="K7" s="57"/>
      <c r="L7" s="59"/>
      <c r="M7" s="33">
        <v>0.3958333333333333</v>
      </c>
      <c r="N7" s="60"/>
      <c r="O7" s="57"/>
      <c r="P7" s="59"/>
      <c r="Q7" s="33">
        <v>0.5416666666666666</v>
      </c>
      <c r="R7" s="60"/>
      <c r="S7" s="60"/>
      <c r="T7" s="57"/>
      <c r="U7" s="9">
        <v>0.3958333333333333</v>
      </c>
      <c r="V7" s="31"/>
      <c r="W7" s="31"/>
      <c r="X7" s="31"/>
      <c r="Y7" s="9">
        <v>0.5833333333333334</v>
      </c>
      <c r="Z7" s="31"/>
      <c r="AA7" s="31"/>
      <c r="AB7" s="75">
        <v>0.3958333333333333</v>
      </c>
      <c r="AC7" s="76"/>
      <c r="AD7" s="359"/>
      <c r="AE7" s="200"/>
      <c r="AF7"/>
      <c r="AG7" s="72"/>
      <c r="AH7"/>
      <c r="AI7"/>
      <c r="AJ7" s="72"/>
      <c r="AK7" s="17"/>
    </row>
    <row r="8" spans="9:44" ht="13.5">
      <c r="I8" s="10">
        <v>1</v>
      </c>
      <c r="J8" s="34">
        <v>2</v>
      </c>
      <c r="K8" s="34">
        <v>3</v>
      </c>
      <c r="L8" s="35">
        <v>4</v>
      </c>
      <c r="M8" s="10">
        <v>5</v>
      </c>
      <c r="N8" s="34">
        <v>6</v>
      </c>
      <c r="O8" s="34">
        <v>7</v>
      </c>
      <c r="P8" s="35">
        <v>8</v>
      </c>
      <c r="Q8" s="10">
        <v>9</v>
      </c>
      <c r="R8" s="34">
        <v>10</v>
      </c>
      <c r="S8" s="34">
        <v>11</v>
      </c>
      <c r="T8" s="35">
        <v>12</v>
      </c>
      <c r="U8" s="10">
        <v>13</v>
      </c>
      <c r="V8" s="34">
        <v>14</v>
      </c>
      <c r="W8" s="35">
        <v>15</v>
      </c>
      <c r="X8" s="37">
        <v>16</v>
      </c>
      <c r="Y8" s="10">
        <v>17</v>
      </c>
      <c r="Z8" s="35">
        <v>18</v>
      </c>
      <c r="AA8" s="37">
        <v>19</v>
      </c>
      <c r="AB8" s="10">
        <v>20</v>
      </c>
      <c r="AC8" s="34">
        <v>21</v>
      </c>
      <c r="AD8" s="78">
        <v>22</v>
      </c>
      <c r="AE8" s="200"/>
      <c r="AF8"/>
      <c r="AG8" s="78"/>
      <c r="AH8"/>
      <c r="AI8"/>
      <c r="AJ8" s="78"/>
      <c r="AK8" s="88" t="s">
        <v>80</v>
      </c>
      <c r="AL8" s="89" t="s">
        <v>81</v>
      </c>
      <c r="AM8" s="83"/>
      <c r="AN8" s="83"/>
      <c r="AO8" s="83"/>
      <c r="AP8" s="83"/>
      <c r="AQ8" s="83"/>
      <c r="AR8" s="83"/>
    </row>
    <row r="9" spans="3:44" ht="13.5" customHeight="1">
      <c r="C9" s="21" t="s">
        <v>82</v>
      </c>
      <c r="I9" s="333" t="str">
        <f>'予選リーグ組合せ'!D2</f>
        <v>瀬尻</v>
      </c>
      <c r="J9" s="38" t="str">
        <f>'予選リーグ組合せ'!D3</f>
        <v>白鳥</v>
      </c>
      <c r="K9" s="38" t="str">
        <f>'予選リーグ組合せ'!D4</f>
        <v>コヴィーダ1</v>
      </c>
      <c r="L9" s="334" t="str">
        <f>'予選リーグ組合せ'!D5</f>
        <v>武儀（安桜）</v>
      </c>
      <c r="M9" s="335" t="str">
        <f>'予選リーグ組合せ'!D6</f>
        <v>山手</v>
      </c>
      <c r="N9" s="336" t="str">
        <f>'予選リーグ組合せ'!D7</f>
        <v>加茂野</v>
      </c>
      <c r="O9" s="336" t="str">
        <f>'予選リーグ組合せ'!D8</f>
        <v>美濃</v>
      </c>
      <c r="P9" s="337" t="str">
        <f>'予選リーグ組合せ'!D9</f>
        <v>金竜</v>
      </c>
      <c r="Q9" s="348" t="str">
        <f>'予選リーグ組合せ'!D10</f>
        <v>大和1</v>
      </c>
      <c r="R9" s="349" t="str">
        <f>'予選リーグ組合せ'!D11</f>
        <v>関さくら</v>
      </c>
      <c r="S9" s="349" t="str">
        <f>'予選リーグ組合せ'!D12</f>
        <v>武芸川</v>
      </c>
      <c r="T9" s="350" t="str">
        <f>'予選リーグ組合せ'!D13</f>
        <v>コヴィーダ2　</v>
      </c>
      <c r="U9" s="333" t="str">
        <f>'予選リーグ組合せ'!D14</f>
        <v>旭ヶ丘</v>
      </c>
      <c r="V9" s="38" t="str">
        <f>'予選リーグ組合せ'!D15</f>
        <v>御嵩</v>
      </c>
      <c r="W9" s="38" t="str">
        <f>'予選リーグ組合せ'!D16</f>
        <v>今渡</v>
      </c>
      <c r="X9" s="351" t="str">
        <f>'予選リーグ組合せ'!D17</f>
        <v>下有知</v>
      </c>
      <c r="Y9" s="360" t="str">
        <f>'予選リーグ組合せ'!D18</f>
        <v>土田</v>
      </c>
      <c r="Z9" s="40" t="str">
        <f>'予選リーグ組合せ'!D19</f>
        <v>郡上八幡</v>
      </c>
      <c r="AA9" s="361" t="str">
        <f>'予選リーグ組合せ'!D20</f>
        <v>西可児</v>
      </c>
      <c r="AB9" s="333" t="str">
        <f>'予選リーグ組合せ'!D21</f>
        <v>大和2</v>
      </c>
      <c r="AC9" s="362" t="str">
        <f>'予選リーグ組合せ'!D22</f>
        <v>太田</v>
      </c>
      <c r="AD9" s="362" t="str">
        <f>'予選リーグ組合せ'!D23</f>
        <v>川辺</v>
      </c>
      <c r="AE9" s="200"/>
      <c r="AF9"/>
      <c r="AG9" s="370"/>
      <c r="AH9"/>
      <c r="AI9"/>
      <c r="AJ9"/>
      <c r="AL9" s="83"/>
      <c r="AM9" s="83"/>
      <c r="AN9" s="83"/>
      <c r="AO9" s="89" t="s">
        <v>83</v>
      </c>
      <c r="AP9" s="83"/>
      <c r="AQ9" s="83"/>
      <c r="AR9" s="83"/>
    </row>
    <row r="10" spans="3:38" ht="13.5" customHeight="1">
      <c r="C10" s="12">
        <v>44668</v>
      </c>
      <c r="D10" s="12"/>
      <c r="E10" s="12"/>
      <c r="F10" s="12"/>
      <c r="G10" s="12"/>
      <c r="H10" s="13"/>
      <c r="I10" s="338"/>
      <c r="J10" s="42"/>
      <c r="K10" s="42"/>
      <c r="L10" s="339"/>
      <c r="M10" s="335"/>
      <c r="N10" s="336"/>
      <c r="O10" s="336"/>
      <c r="P10" s="340"/>
      <c r="Q10" s="348"/>
      <c r="R10" s="349"/>
      <c r="S10" s="349"/>
      <c r="T10" s="352"/>
      <c r="U10" s="338"/>
      <c r="V10" s="42"/>
      <c r="W10" s="42"/>
      <c r="X10" s="353"/>
      <c r="Y10" s="363"/>
      <c r="Z10" s="44"/>
      <c r="AA10" s="364"/>
      <c r="AB10" s="338"/>
      <c r="AC10" s="365"/>
      <c r="AD10" s="365"/>
      <c r="AE10" s="200"/>
      <c r="AF10"/>
      <c r="AG10" s="370"/>
      <c r="AH10"/>
      <c r="AI10"/>
      <c r="AJ10"/>
      <c r="AK10" s="91" t="s">
        <v>80</v>
      </c>
      <c r="AL10" s="1" t="s">
        <v>84</v>
      </c>
    </row>
    <row r="11" spans="9:44" ht="21.75" customHeight="1">
      <c r="I11" s="338"/>
      <c r="J11" s="42"/>
      <c r="K11" s="42"/>
      <c r="L11" s="339"/>
      <c r="M11" s="335"/>
      <c r="N11" s="336"/>
      <c r="O11" s="336"/>
      <c r="P11" s="340"/>
      <c r="Q11" s="348"/>
      <c r="R11" s="349"/>
      <c r="S11" s="349"/>
      <c r="T11" s="352"/>
      <c r="U11" s="338"/>
      <c r="V11" s="42"/>
      <c r="W11" s="42"/>
      <c r="X11" s="353"/>
      <c r="Y11" s="363"/>
      <c r="Z11" s="44"/>
      <c r="AA11" s="364"/>
      <c r="AB11" s="338"/>
      <c r="AC11" s="365"/>
      <c r="AD11" s="365"/>
      <c r="AE11" s="200"/>
      <c r="AF11"/>
      <c r="AG11" s="370"/>
      <c r="AH11"/>
      <c r="AI11"/>
      <c r="AJ11"/>
      <c r="AK11" s="92" t="s">
        <v>80</v>
      </c>
      <c r="AL11" s="93" t="s">
        <v>85</v>
      </c>
      <c r="AM11" s="93"/>
      <c r="AN11" s="93"/>
      <c r="AO11" s="93"/>
      <c r="AP11" s="93"/>
      <c r="AQ11" s="93"/>
      <c r="AR11" s="93"/>
    </row>
    <row r="12" spans="9:44" ht="13.5" customHeight="1">
      <c r="I12" s="338"/>
      <c r="J12" s="42"/>
      <c r="K12" s="42"/>
      <c r="L12" s="339"/>
      <c r="M12" s="335"/>
      <c r="N12" s="336"/>
      <c r="O12" s="336"/>
      <c r="P12" s="340"/>
      <c r="Q12" s="348"/>
      <c r="R12" s="349"/>
      <c r="S12" s="349"/>
      <c r="T12" s="352"/>
      <c r="U12" s="338"/>
      <c r="V12" s="42"/>
      <c r="W12" s="42"/>
      <c r="X12" s="353"/>
      <c r="Y12" s="363"/>
      <c r="Z12" s="44"/>
      <c r="AA12" s="364"/>
      <c r="AB12" s="338"/>
      <c r="AC12" s="365"/>
      <c r="AD12" s="365"/>
      <c r="AE12" s="200"/>
      <c r="AF12"/>
      <c r="AG12" s="370"/>
      <c r="AH12"/>
      <c r="AI12"/>
      <c r="AJ12"/>
      <c r="AK12" s="92" t="s">
        <v>80</v>
      </c>
      <c r="AL12" s="93" t="s">
        <v>86</v>
      </c>
      <c r="AM12" s="93"/>
      <c r="AN12" s="93"/>
      <c r="AO12" s="93"/>
      <c r="AP12" s="93"/>
      <c r="AQ12" s="93"/>
      <c r="AR12" s="93"/>
    </row>
    <row r="13" spans="9:43" ht="35.25" customHeight="1">
      <c r="I13" s="341"/>
      <c r="J13" s="46"/>
      <c r="K13" s="46"/>
      <c r="L13" s="342"/>
      <c r="M13" s="343"/>
      <c r="N13" s="344"/>
      <c r="O13" s="344"/>
      <c r="P13" s="345"/>
      <c r="Q13" s="354"/>
      <c r="R13" s="355"/>
      <c r="S13" s="355"/>
      <c r="T13" s="356"/>
      <c r="U13" s="341"/>
      <c r="V13" s="46"/>
      <c r="W13" s="46"/>
      <c r="X13" s="357"/>
      <c r="Y13" s="366"/>
      <c r="Z13" s="48"/>
      <c r="AA13" s="367"/>
      <c r="AB13" s="341"/>
      <c r="AC13" s="368"/>
      <c r="AD13" s="368"/>
      <c r="AE13" s="200"/>
      <c r="AF13"/>
      <c r="AG13" s="370"/>
      <c r="AH13"/>
      <c r="AI13"/>
      <c r="AJ13"/>
      <c r="AK13" s="92" t="s">
        <v>80</v>
      </c>
      <c r="AL13" s="83" t="s">
        <v>87</v>
      </c>
      <c r="AM13" s="94"/>
      <c r="AN13" s="94"/>
      <c r="AO13" s="94"/>
      <c r="AP13" s="94"/>
      <c r="AQ13" s="83"/>
    </row>
    <row r="14" spans="37:38" ht="13.5">
      <c r="AK14" s="91" t="s">
        <v>80</v>
      </c>
      <c r="AL14" s="1" t="s">
        <v>88</v>
      </c>
    </row>
    <row r="15" spans="37:61" ht="17.25" customHeight="1">
      <c r="AK15" s="91" t="s">
        <v>80</v>
      </c>
      <c r="AL15" s="83" t="s">
        <v>89</v>
      </c>
      <c r="AM15" s="83"/>
      <c r="AN15" s="83"/>
      <c r="AO15" s="83"/>
      <c r="AP15" s="83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</row>
    <row r="16" spans="9:61" ht="17.25">
      <c r="I16" s="16" t="s">
        <v>90</v>
      </c>
      <c r="J16" s="17"/>
      <c r="K16" s="17"/>
      <c r="AG16" s="194"/>
      <c r="AK16" s="92" t="s">
        <v>80</v>
      </c>
      <c r="AL16" s="93" t="s">
        <v>91</v>
      </c>
      <c r="AM16" s="93"/>
      <c r="AN16" s="93"/>
      <c r="AO16" s="93"/>
      <c r="AP16" s="93"/>
      <c r="AQ16" s="93"/>
      <c r="AR16" s="93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</row>
    <row r="17" spans="9:61" ht="17.25">
      <c r="I17" s="17"/>
      <c r="J17" s="17"/>
      <c r="K17" s="17"/>
      <c r="AG17" s="194"/>
      <c r="AK17" s="91" t="s">
        <v>80</v>
      </c>
      <c r="AL17" s="1" t="s">
        <v>92</v>
      </c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</row>
    <row r="18" spans="9:61" ht="17.25"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91" t="s">
        <v>80</v>
      </c>
      <c r="AL18" s="83" t="s">
        <v>93</v>
      </c>
      <c r="AM18" s="83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</row>
    <row r="19" spans="9:61" ht="17.25" customHeight="1"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88" t="s">
        <v>80</v>
      </c>
      <c r="AL19" s="83" t="s">
        <v>94</v>
      </c>
      <c r="AM19" s="83"/>
      <c r="AN19" s="83"/>
      <c r="AO19" s="83"/>
      <c r="AP19" s="83"/>
      <c r="AQ19" s="83"/>
      <c r="AR19" s="83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</row>
    <row r="20" spans="9:61" ht="17.25"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92" t="s">
        <v>80</v>
      </c>
      <c r="AL20" s="93" t="s">
        <v>95</v>
      </c>
      <c r="AM20" s="93"/>
      <c r="AN20" s="93"/>
      <c r="AO20" s="93"/>
      <c r="AP20" s="93"/>
      <c r="AQ20" s="93"/>
      <c r="AR20" s="93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</row>
    <row r="21" spans="37:61" ht="17.25">
      <c r="AK21" s="91" t="s">
        <v>80</v>
      </c>
      <c r="AL21" s="83" t="s">
        <v>96</v>
      </c>
      <c r="AM21" s="83"/>
      <c r="AN21" s="83"/>
      <c r="AO21" s="83"/>
      <c r="AP21" s="83"/>
      <c r="AQ21" s="83"/>
      <c r="AR21" s="83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</row>
    <row r="22" spans="12:61" ht="17.25">
      <c r="L22" s="346" t="s">
        <v>97</v>
      </c>
      <c r="AK22" s="88" t="s">
        <v>80</v>
      </c>
      <c r="AL22" s="83" t="s">
        <v>98</v>
      </c>
      <c r="AM22" s="83"/>
      <c r="AN22" s="83"/>
      <c r="AO22" s="83"/>
      <c r="AP22" s="83"/>
      <c r="AQ22" s="83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</row>
    <row r="23" spans="33:61" ht="17.25">
      <c r="AG23" s="83"/>
      <c r="AK23" s="91" t="s">
        <v>80</v>
      </c>
      <c r="AL23" s="83" t="s">
        <v>99</v>
      </c>
      <c r="AM23" s="83"/>
      <c r="AN23" s="83"/>
      <c r="AO23" s="83"/>
      <c r="AP23" s="83"/>
      <c r="AQ23" s="83"/>
      <c r="AR23" s="83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</row>
    <row r="24" spans="6:61" ht="17.25">
      <c r="F24" s="20" t="s">
        <v>80</v>
      </c>
      <c r="G24" s="20" t="s">
        <v>100</v>
      </c>
      <c r="H24" s="20"/>
      <c r="I24" s="20"/>
      <c r="J24" s="51"/>
      <c r="K24" s="51"/>
      <c r="L24" s="20" t="s">
        <v>101</v>
      </c>
      <c r="M24" s="20"/>
      <c r="N24" s="51"/>
      <c r="O24" s="51"/>
      <c r="P24" s="51"/>
      <c r="Q24" s="20"/>
      <c r="R24" s="20" t="s">
        <v>102</v>
      </c>
      <c r="S24" s="20" t="s">
        <v>103</v>
      </c>
      <c r="V24" s="20"/>
      <c r="W24" s="20" t="s">
        <v>104</v>
      </c>
      <c r="X24" s="51"/>
      <c r="Y24" s="51"/>
      <c r="Z24" s="51"/>
      <c r="AB24" s="20" t="s">
        <v>80</v>
      </c>
      <c r="AC24" s="369" t="s">
        <v>105</v>
      </c>
      <c r="AD24" s="369"/>
      <c r="AE24" s="369"/>
      <c r="AF24" s="369"/>
      <c r="AG24" s="369"/>
      <c r="AH24" s="369"/>
      <c r="AI24" s="369"/>
      <c r="AJ24" s="369"/>
      <c r="AK24" s="91" t="s">
        <v>80</v>
      </c>
      <c r="AL24" s="1" t="s">
        <v>106</v>
      </c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</row>
    <row r="25" spans="29:61" ht="17.25">
      <c r="AC25" s="369"/>
      <c r="AD25" s="369"/>
      <c r="AE25" s="369"/>
      <c r="AF25" s="369"/>
      <c r="AG25" s="369"/>
      <c r="AH25" s="369"/>
      <c r="AI25" s="369"/>
      <c r="AJ25" s="369"/>
      <c r="AK25" s="91" t="s">
        <v>80</v>
      </c>
      <c r="AL25" s="1" t="s">
        <v>107</v>
      </c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</row>
    <row r="26" spans="6:61" ht="17.25" customHeight="1">
      <c r="F26" s="21" t="s">
        <v>80</v>
      </c>
      <c r="G26" s="21" t="s">
        <v>108</v>
      </c>
      <c r="H26" s="21"/>
      <c r="I26" s="21"/>
      <c r="J26" s="21"/>
      <c r="K26" s="21"/>
      <c r="L26" s="21"/>
      <c r="M26" s="347" t="s">
        <v>109</v>
      </c>
      <c r="R26" s="20" t="s">
        <v>102</v>
      </c>
      <c r="S26" s="67" t="s">
        <v>110</v>
      </c>
      <c r="W26" s="20" t="s">
        <v>102</v>
      </c>
      <c r="X26" s="358" t="s">
        <v>111</v>
      </c>
      <c r="Y26" s="358"/>
      <c r="Z26" s="358"/>
      <c r="AA26" s="358"/>
      <c r="AB26" s="358"/>
      <c r="AG26" s="83"/>
      <c r="AH26" s="83"/>
      <c r="AK26" s="91" t="s">
        <v>80</v>
      </c>
      <c r="AL26" s="1" t="s">
        <v>112</v>
      </c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</row>
    <row r="27" spans="37:38" ht="12.75" customHeight="1">
      <c r="AK27" s="91" t="s">
        <v>80</v>
      </c>
      <c r="AL27" s="1" t="s">
        <v>113</v>
      </c>
    </row>
    <row r="28" spans="6:38" ht="13.5">
      <c r="F28" s="20" t="s">
        <v>102</v>
      </c>
      <c r="G28" s="22" t="s">
        <v>114</v>
      </c>
      <c r="H28" s="22"/>
      <c r="I28" s="22"/>
      <c r="J28" s="22"/>
      <c r="K28" s="22"/>
      <c r="L28" s="22"/>
      <c r="P28" s="20" t="s">
        <v>102</v>
      </c>
      <c r="Q28" s="347" t="s">
        <v>115</v>
      </c>
      <c r="R28" s="173"/>
      <c r="V28" s="21" t="s">
        <v>80</v>
      </c>
      <c r="W28" s="21" t="s">
        <v>116</v>
      </c>
      <c r="AK28" s="91" t="s">
        <v>80</v>
      </c>
      <c r="AL28" s="83" t="s">
        <v>117</v>
      </c>
    </row>
    <row r="29" spans="37:38" ht="13.5">
      <c r="AK29" s="91" t="s">
        <v>80</v>
      </c>
      <c r="AL29" s="83" t="s">
        <v>118</v>
      </c>
    </row>
    <row r="30" spans="37:38" ht="13.5" customHeight="1">
      <c r="AK30" s="91" t="s">
        <v>80</v>
      </c>
      <c r="AL30" s="1" t="s">
        <v>119</v>
      </c>
    </row>
    <row r="31" spans="37:45" ht="13.5">
      <c r="AK31" s="92" t="s">
        <v>80</v>
      </c>
      <c r="AL31" s="93" t="s">
        <v>120</v>
      </c>
      <c r="AM31" s="93"/>
      <c r="AN31" s="93"/>
      <c r="AO31" s="93"/>
      <c r="AP31" s="93"/>
      <c r="AQ31" s="93"/>
      <c r="AR31" s="93"/>
      <c r="AS31" s="93"/>
    </row>
    <row r="41" spans="29:31" ht="13.5">
      <c r="AC41" s="83"/>
      <c r="AD41" s="83"/>
      <c r="AE41" s="83"/>
    </row>
    <row r="43" spans="29:31" ht="13.5">
      <c r="AC43" s="83"/>
      <c r="AD43" s="83"/>
      <c r="AE43" s="83"/>
    </row>
    <row r="44" spans="29:31" ht="13.5">
      <c r="AC44" s="83"/>
      <c r="AD44" s="83"/>
      <c r="AE44" s="83"/>
    </row>
    <row r="45" spans="29:31" ht="13.5">
      <c r="AC45" s="83"/>
      <c r="AD45" s="83"/>
      <c r="AE45" s="83"/>
    </row>
    <row r="46" spans="29:31" ht="13.5">
      <c r="AC46" s="83"/>
      <c r="AD46" s="83"/>
      <c r="AE46" s="83"/>
    </row>
    <row r="47" spans="29:31" ht="13.5">
      <c r="AC47" s="83"/>
      <c r="AD47" s="83"/>
      <c r="AE47" s="83"/>
    </row>
    <row r="48" spans="29:31" ht="13.5">
      <c r="AC48" s="83"/>
      <c r="AD48" s="83"/>
      <c r="AE48" s="83"/>
    </row>
    <row r="49" spans="29:31" ht="13.5">
      <c r="AC49" s="83"/>
      <c r="AD49" s="83"/>
      <c r="AE49" s="83"/>
    </row>
    <row r="50" spans="29:31" ht="13.5">
      <c r="AC50" s="83"/>
      <c r="AD50" s="83"/>
      <c r="AE50" s="83"/>
    </row>
  </sheetData>
  <sheetProtection/>
  <mergeCells count="61">
    <mergeCell ref="AF2:AI2"/>
    <mergeCell ref="E3:H3"/>
    <mergeCell ref="I4:L4"/>
    <mergeCell ref="M4:P4"/>
    <mergeCell ref="Q4:T4"/>
    <mergeCell ref="U4:X4"/>
    <mergeCell ref="Y4:AA4"/>
    <mergeCell ref="AB4:AD4"/>
    <mergeCell ref="C5:H5"/>
    <mergeCell ref="I5:L5"/>
    <mergeCell ref="M5:P5"/>
    <mergeCell ref="Q5:T5"/>
    <mergeCell ref="U5:X5"/>
    <mergeCell ref="Y5:AA5"/>
    <mergeCell ref="AB5:AD5"/>
    <mergeCell ref="C6:H6"/>
    <mergeCell ref="I6:L6"/>
    <mergeCell ref="M6:P6"/>
    <mergeCell ref="Q6:T6"/>
    <mergeCell ref="U6:X6"/>
    <mergeCell ref="Y6:AA6"/>
    <mergeCell ref="AB6:AD6"/>
    <mergeCell ref="C7:H7"/>
    <mergeCell ref="I7:L7"/>
    <mergeCell ref="M7:P7"/>
    <mergeCell ref="Q7:T7"/>
    <mergeCell ref="U7:X7"/>
    <mergeCell ref="Y7:AA7"/>
    <mergeCell ref="AB7:AD7"/>
    <mergeCell ref="C10:H10"/>
    <mergeCell ref="AL11:AR11"/>
    <mergeCell ref="AL12:AR12"/>
    <mergeCell ref="AL16:AR16"/>
    <mergeCell ref="AL20:AR20"/>
    <mergeCell ref="X26:AB26"/>
    <mergeCell ref="G28:L28"/>
    <mergeCell ref="AL31:AS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1:AC2"/>
    <mergeCell ref="AC24:AJ2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03"/>
  <sheetViews>
    <sheetView zoomScale="110" zoomScaleNormal="110" workbookViewId="0" topLeftCell="A1">
      <selection activeCell="AR14" sqref="AR14:AR15"/>
    </sheetView>
  </sheetViews>
  <sheetFormatPr defaultColWidth="9.00390625" defaultRowHeight="13.5"/>
  <cols>
    <col min="1" max="1" width="5.50390625" style="208" customWidth="1"/>
    <col min="2" max="16" width="2.125" style="208" customWidth="1"/>
    <col min="17" max="17" width="3.25390625" style="208" customWidth="1"/>
    <col min="18" max="18" width="2.125" style="208" customWidth="1"/>
    <col min="19" max="19" width="3.25390625" style="208" customWidth="1"/>
    <col min="20" max="27" width="2.125" style="208" customWidth="1"/>
    <col min="28" max="33" width="2.75390625" style="208" customWidth="1"/>
    <col min="34" max="34" width="9.00390625" style="208" customWidth="1"/>
    <col min="35" max="35" width="14.00390625" style="208" customWidth="1"/>
    <col min="36" max="16384" width="9.00390625" style="208" customWidth="1"/>
  </cols>
  <sheetData>
    <row r="1" spans="2:33" s="208" customFormat="1" ht="23.25" customHeight="1">
      <c r="B1" s="209" t="s">
        <v>121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</row>
    <row r="2" spans="3:31" s="208" customFormat="1" ht="18.75" customHeight="1"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85" t="s">
        <v>82</v>
      </c>
      <c r="AD2" s="285"/>
      <c r="AE2" s="285"/>
    </row>
    <row r="4" spans="2:16" s="208" customFormat="1" ht="13.5">
      <c r="B4" s="208" t="s">
        <v>122</v>
      </c>
      <c r="N4"/>
      <c r="P4"/>
    </row>
    <row r="5" spans="6:43" s="208" customFormat="1" ht="13.5">
      <c r="F5" s="211">
        <f>'リーグ１次'!I6</f>
        <v>44689</v>
      </c>
      <c r="G5" s="211"/>
      <c r="H5" s="211"/>
      <c r="I5" s="211"/>
      <c r="J5" s="211"/>
      <c r="K5" s="211"/>
      <c r="R5" s="268" t="str">
        <f>'リーグ１次'!I5</f>
        <v>中濃</v>
      </c>
      <c r="S5" s="269"/>
      <c r="T5" s="269"/>
      <c r="U5" s="269"/>
      <c r="V5" s="269"/>
      <c r="W5" s="269"/>
      <c r="X5" s="270" t="s">
        <v>123</v>
      </c>
      <c r="AB5" s="286">
        <f>'リーグ１次'!I7</f>
        <v>0.3958333333333333</v>
      </c>
      <c r="AC5" s="287"/>
      <c r="AD5" s="287"/>
      <c r="AE5" s="287"/>
      <c r="AJ5" s="307" t="s">
        <v>124</v>
      </c>
      <c r="AK5" s="308" t="s">
        <v>125</v>
      </c>
      <c r="AL5" s="308" t="s">
        <v>126</v>
      </c>
      <c r="AM5" s="308" t="s">
        <v>127</v>
      </c>
      <c r="AN5" s="308" t="s">
        <v>128</v>
      </c>
      <c r="AO5" s="308" t="s">
        <v>129</v>
      </c>
      <c r="AP5" s="308" t="s">
        <v>130</v>
      </c>
      <c r="AQ5" s="308" t="s">
        <v>131</v>
      </c>
    </row>
    <row r="6" spans="2:34" ht="13.5">
      <c r="B6" s="212" t="s">
        <v>132</v>
      </c>
      <c r="C6" s="213"/>
      <c r="D6" s="213" t="s">
        <v>100</v>
      </c>
      <c r="E6" s="213"/>
      <c r="F6" s="213"/>
      <c r="G6" s="213"/>
      <c r="H6" s="213"/>
      <c r="I6" s="213" t="s">
        <v>133</v>
      </c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88" t="s">
        <v>134</v>
      </c>
      <c r="AC6" s="289"/>
      <c r="AD6" s="289"/>
      <c r="AE6" s="289"/>
      <c r="AF6" s="289"/>
      <c r="AG6" s="309"/>
      <c r="AH6" s="310"/>
    </row>
    <row r="7" spans="2:44" ht="13.5">
      <c r="B7" s="214">
        <v>1</v>
      </c>
      <c r="C7" s="215"/>
      <c r="D7" s="216">
        <f>AB5</f>
        <v>0.3958333333333333</v>
      </c>
      <c r="E7" s="217"/>
      <c r="F7" s="217"/>
      <c r="G7" s="217"/>
      <c r="H7" s="217"/>
      <c r="I7" s="249" t="str">
        <f>'リーグ１次'!J9</f>
        <v>白鳥</v>
      </c>
      <c r="J7" s="249"/>
      <c r="K7" s="249"/>
      <c r="L7" s="249"/>
      <c r="M7" s="249"/>
      <c r="N7" s="249"/>
      <c r="O7" s="250"/>
      <c r="P7" s="251"/>
      <c r="Q7" s="271">
        <v>0</v>
      </c>
      <c r="R7" s="384" t="s">
        <v>135</v>
      </c>
      <c r="S7" s="271">
        <v>5</v>
      </c>
      <c r="T7" s="251"/>
      <c r="U7" s="266" t="str">
        <f>'リーグ１次'!K9</f>
        <v>コヴィーダ1</v>
      </c>
      <c r="V7" s="266"/>
      <c r="W7" s="266"/>
      <c r="X7" s="266"/>
      <c r="Y7" s="266"/>
      <c r="Z7" s="266"/>
      <c r="AA7" s="290"/>
      <c r="AB7" s="291" t="str">
        <f>I8</f>
        <v>瀬尻</v>
      </c>
      <c r="AC7" s="292"/>
      <c r="AD7" s="292"/>
      <c r="AE7" s="292"/>
      <c r="AF7" s="292"/>
      <c r="AG7" s="311"/>
      <c r="AH7" s="312"/>
      <c r="AI7" s="208" t="str">
        <f>I8</f>
        <v>瀬尻</v>
      </c>
      <c r="AJ7" s="313">
        <v>0</v>
      </c>
      <c r="AK7" s="313">
        <v>2</v>
      </c>
      <c r="AL7" s="313">
        <v>1</v>
      </c>
      <c r="AM7" s="313">
        <f>Q8+Q10+Q12</f>
        <v>1</v>
      </c>
      <c r="AN7" s="313">
        <f>S8+S10+S12</f>
        <v>8</v>
      </c>
      <c r="AO7" s="313">
        <f>AM7-AN7</f>
        <v>-7</v>
      </c>
      <c r="AP7" s="313">
        <f>AJ7*3+AL7*1</f>
        <v>1</v>
      </c>
      <c r="AQ7" s="323">
        <v>3</v>
      </c>
      <c r="AR7" s="323"/>
    </row>
    <row r="8" spans="2:44" ht="13.5">
      <c r="B8" s="214">
        <v>2</v>
      </c>
      <c r="C8" s="215"/>
      <c r="D8" s="218">
        <f>D7+"0：3０"</f>
        <v>0.41666666666666663</v>
      </c>
      <c r="E8" s="215"/>
      <c r="F8" s="215"/>
      <c r="G8" s="215"/>
      <c r="H8" s="215"/>
      <c r="I8" s="249" t="str">
        <f>'リーグ１次'!I9</f>
        <v>瀬尻</v>
      </c>
      <c r="J8" s="249"/>
      <c r="K8" s="249"/>
      <c r="L8" s="249"/>
      <c r="M8" s="249"/>
      <c r="N8" s="249"/>
      <c r="O8" s="250"/>
      <c r="P8" s="252"/>
      <c r="Q8" s="272">
        <v>0</v>
      </c>
      <c r="R8" s="385" t="s">
        <v>135</v>
      </c>
      <c r="S8" s="272">
        <v>2</v>
      </c>
      <c r="T8" s="252"/>
      <c r="U8" s="273" t="str">
        <f>'リーグ１次'!L9</f>
        <v>武儀（安桜）</v>
      </c>
      <c r="V8" s="273"/>
      <c r="W8" s="273"/>
      <c r="X8" s="273"/>
      <c r="Y8" s="273"/>
      <c r="Z8" s="273"/>
      <c r="AA8" s="273"/>
      <c r="AB8" s="291" t="str">
        <f>I7</f>
        <v>白鳥</v>
      </c>
      <c r="AC8" s="292"/>
      <c r="AD8" s="292"/>
      <c r="AE8" s="292"/>
      <c r="AF8" s="292"/>
      <c r="AG8" s="311"/>
      <c r="AH8" s="312"/>
      <c r="AI8" s="208" t="str">
        <f>I7</f>
        <v>白鳥</v>
      </c>
      <c r="AJ8" s="313">
        <v>0</v>
      </c>
      <c r="AK8" s="313">
        <v>2</v>
      </c>
      <c r="AL8" s="313">
        <v>1</v>
      </c>
      <c r="AM8" s="313">
        <f>Q7+Q9+S12</f>
        <v>2</v>
      </c>
      <c r="AN8" s="313">
        <f>S7+S9+Q12</f>
        <v>10</v>
      </c>
      <c r="AO8" s="313">
        <f>AM8-AN8</f>
        <v>-8</v>
      </c>
      <c r="AP8" s="313">
        <f>AJ8*3+AL8*1</f>
        <v>1</v>
      </c>
      <c r="AQ8" s="323">
        <v>4</v>
      </c>
      <c r="AR8" s="323"/>
    </row>
    <row r="9" spans="2:44" ht="13.5">
      <c r="B9" s="214">
        <v>3</v>
      </c>
      <c r="C9" s="215"/>
      <c r="D9" s="218">
        <f>D8+"１：0０"</f>
        <v>0.4583333333333333</v>
      </c>
      <c r="E9" s="215"/>
      <c r="F9" s="215"/>
      <c r="G9" s="215"/>
      <c r="H9" s="215"/>
      <c r="I9" s="253" t="str">
        <f>I7</f>
        <v>白鳥</v>
      </c>
      <c r="J9" s="253"/>
      <c r="K9" s="253"/>
      <c r="L9" s="253"/>
      <c r="M9" s="253"/>
      <c r="N9" s="253"/>
      <c r="O9" s="254"/>
      <c r="P9" s="252"/>
      <c r="Q9" s="272">
        <v>1</v>
      </c>
      <c r="R9" s="385" t="s">
        <v>135</v>
      </c>
      <c r="S9" s="272">
        <v>4</v>
      </c>
      <c r="T9" s="252"/>
      <c r="U9" s="266" t="str">
        <f>U8</f>
        <v>武儀（安桜）</v>
      </c>
      <c r="V9" s="266"/>
      <c r="W9" s="266"/>
      <c r="X9" s="266"/>
      <c r="Y9" s="266"/>
      <c r="Z9" s="266"/>
      <c r="AA9" s="266"/>
      <c r="AB9" s="291" t="str">
        <f>U7</f>
        <v>コヴィーダ1</v>
      </c>
      <c r="AC9" s="292"/>
      <c r="AD9" s="292"/>
      <c r="AE9" s="292"/>
      <c r="AF9" s="292"/>
      <c r="AG9" s="311"/>
      <c r="AH9" s="312"/>
      <c r="AI9" s="208" t="str">
        <f>U7</f>
        <v>コヴィーダ1</v>
      </c>
      <c r="AJ9" s="313">
        <v>3</v>
      </c>
      <c r="AK9" s="313">
        <v>0</v>
      </c>
      <c r="AL9" s="313">
        <v>0</v>
      </c>
      <c r="AM9" s="313">
        <f>S7+S10+Q11</f>
        <v>12</v>
      </c>
      <c r="AN9" s="313">
        <f>Q7+Q10+S11</f>
        <v>0</v>
      </c>
      <c r="AO9" s="313">
        <f>AM9-AN9</f>
        <v>12</v>
      </c>
      <c r="AP9" s="313">
        <f>AJ9*3+AL9*1</f>
        <v>9</v>
      </c>
      <c r="AQ9" s="323">
        <v>1</v>
      </c>
      <c r="AR9" s="323"/>
    </row>
    <row r="10" spans="2:44" ht="13.5">
      <c r="B10" s="214">
        <v>4</v>
      </c>
      <c r="C10" s="215"/>
      <c r="D10" s="218">
        <f>D9+"0：3０"</f>
        <v>0.47916666666666663</v>
      </c>
      <c r="E10" s="215"/>
      <c r="F10" s="215"/>
      <c r="G10" s="215"/>
      <c r="H10" s="215"/>
      <c r="I10" s="255" t="str">
        <f>I8</f>
        <v>瀬尻</v>
      </c>
      <c r="J10" s="255"/>
      <c r="K10" s="255"/>
      <c r="L10" s="255"/>
      <c r="M10" s="255"/>
      <c r="N10" s="255"/>
      <c r="O10" s="256"/>
      <c r="P10" s="251"/>
      <c r="Q10" s="271">
        <v>0</v>
      </c>
      <c r="R10" s="384" t="s">
        <v>135</v>
      </c>
      <c r="S10" s="271">
        <v>5</v>
      </c>
      <c r="T10" s="251"/>
      <c r="U10" s="273" t="str">
        <f>U7</f>
        <v>コヴィーダ1</v>
      </c>
      <c r="V10" s="273"/>
      <c r="W10" s="273"/>
      <c r="X10" s="273"/>
      <c r="Y10" s="273"/>
      <c r="Z10" s="273"/>
      <c r="AA10" s="273"/>
      <c r="AB10" s="291" t="str">
        <f>I7</f>
        <v>白鳥</v>
      </c>
      <c r="AC10" s="292"/>
      <c r="AD10" s="292"/>
      <c r="AE10" s="292"/>
      <c r="AF10" s="292"/>
      <c r="AG10" s="311"/>
      <c r="AH10" s="312"/>
      <c r="AI10" s="208" t="str">
        <f>U8</f>
        <v>武儀（安桜）</v>
      </c>
      <c r="AJ10" s="313">
        <v>2</v>
      </c>
      <c r="AK10" s="313">
        <v>1</v>
      </c>
      <c r="AL10" s="313">
        <v>0</v>
      </c>
      <c r="AM10" s="313">
        <f>S8+S9+S11</f>
        <v>6</v>
      </c>
      <c r="AN10" s="313">
        <f>Q8+Q9+Q11</f>
        <v>3</v>
      </c>
      <c r="AO10" s="313">
        <f>AM10-AN10</f>
        <v>3</v>
      </c>
      <c r="AP10" s="313">
        <f>AJ10*3+AL10*1</f>
        <v>6</v>
      </c>
      <c r="AQ10" s="323">
        <v>2</v>
      </c>
      <c r="AR10" s="323"/>
    </row>
    <row r="11" spans="2:34" ht="13.5">
      <c r="B11" s="214">
        <v>5</v>
      </c>
      <c r="C11" s="215"/>
      <c r="D11" s="218">
        <f>D10+"１：0０"</f>
        <v>0.5208333333333333</v>
      </c>
      <c r="E11" s="215"/>
      <c r="F11" s="215"/>
      <c r="G11" s="215"/>
      <c r="H11" s="215"/>
      <c r="I11" s="253" t="str">
        <f>U7</f>
        <v>コヴィーダ1</v>
      </c>
      <c r="J11" s="253"/>
      <c r="K11" s="253"/>
      <c r="L11" s="253"/>
      <c r="M11" s="253"/>
      <c r="N11" s="253"/>
      <c r="O11" s="254"/>
      <c r="P11" s="252"/>
      <c r="Q11" s="272">
        <v>2</v>
      </c>
      <c r="R11" s="385" t="s">
        <v>135</v>
      </c>
      <c r="S11" s="272">
        <v>0</v>
      </c>
      <c r="T11" s="252"/>
      <c r="U11" s="266" t="str">
        <f>U8</f>
        <v>武儀（安桜）</v>
      </c>
      <c r="V11" s="266"/>
      <c r="W11" s="266"/>
      <c r="X11" s="266"/>
      <c r="Y11" s="266"/>
      <c r="Z11" s="266"/>
      <c r="AA11" s="266"/>
      <c r="AB11" s="291" t="str">
        <f>I8</f>
        <v>瀬尻</v>
      </c>
      <c r="AC11" s="292"/>
      <c r="AD11" s="292"/>
      <c r="AE11" s="292"/>
      <c r="AF11" s="292"/>
      <c r="AG11" s="311"/>
      <c r="AH11" s="312"/>
    </row>
    <row r="12" spans="2:34" ht="13.5">
      <c r="B12" s="219">
        <v>6</v>
      </c>
      <c r="C12" s="220"/>
      <c r="D12" s="218">
        <f>D11+"0：3０"</f>
        <v>0.5416666666666666</v>
      </c>
      <c r="E12" s="215"/>
      <c r="F12" s="215"/>
      <c r="G12" s="215"/>
      <c r="H12" s="215"/>
      <c r="I12" s="257" t="str">
        <f>I8</f>
        <v>瀬尻</v>
      </c>
      <c r="J12" s="257"/>
      <c r="K12" s="257"/>
      <c r="L12" s="257"/>
      <c r="M12" s="257"/>
      <c r="N12" s="257"/>
      <c r="O12" s="258"/>
      <c r="P12" s="259"/>
      <c r="Q12" s="274">
        <v>1</v>
      </c>
      <c r="R12" s="386" t="s">
        <v>135</v>
      </c>
      <c r="S12" s="274">
        <v>1</v>
      </c>
      <c r="T12" s="259"/>
      <c r="U12" s="275" t="str">
        <f>I7</f>
        <v>白鳥</v>
      </c>
      <c r="V12" s="275"/>
      <c r="W12" s="275"/>
      <c r="X12" s="275"/>
      <c r="Y12" s="275"/>
      <c r="Z12" s="275"/>
      <c r="AA12" s="275"/>
      <c r="AB12" s="293" t="str">
        <f>U8</f>
        <v>武儀（安桜）</v>
      </c>
      <c r="AC12" s="294"/>
      <c r="AD12" s="294"/>
      <c r="AE12" s="294"/>
      <c r="AF12" s="294"/>
      <c r="AG12" s="314"/>
      <c r="AH12" s="312"/>
    </row>
    <row r="14" spans="2:16" ht="13.5">
      <c r="B14" s="208" t="s">
        <v>136</v>
      </c>
      <c r="N14"/>
      <c r="P14"/>
    </row>
    <row r="15" spans="6:43" s="208" customFormat="1" ht="13.5">
      <c r="F15" s="211">
        <f>'リーグ１次'!M6</f>
        <v>44668</v>
      </c>
      <c r="G15" s="211"/>
      <c r="H15" s="211"/>
      <c r="I15" s="211"/>
      <c r="J15" s="211"/>
      <c r="K15" s="211"/>
      <c r="R15" s="268" t="str">
        <f>'リーグ１次'!M5</f>
        <v>牧野</v>
      </c>
      <c r="S15" s="269"/>
      <c r="T15" s="269"/>
      <c r="U15" s="269"/>
      <c r="V15" s="269"/>
      <c r="W15" s="269"/>
      <c r="X15" s="270" t="s">
        <v>123</v>
      </c>
      <c r="AB15" s="286">
        <f>'リーグ１次'!M7</f>
        <v>0.3958333333333333</v>
      </c>
      <c r="AC15" s="287"/>
      <c r="AD15" s="287"/>
      <c r="AE15" s="287"/>
      <c r="AJ15" s="307" t="s">
        <v>124</v>
      </c>
      <c r="AK15" s="308" t="s">
        <v>125</v>
      </c>
      <c r="AL15" s="308" t="s">
        <v>126</v>
      </c>
      <c r="AM15" s="308" t="s">
        <v>127</v>
      </c>
      <c r="AN15" s="308" t="s">
        <v>128</v>
      </c>
      <c r="AO15" s="308" t="s">
        <v>129</v>
      </c>
      <c r="AP15" s="308" t="s">
        <v>130</v>
      </c>
      <c r="AQ15" s="308" t="s">
        <v>131</v>
      </c>
    </row>
    <row r="16" spans="2:34" ht="13.5">
      <c r="B16" s="212" t="s">
        <v>132</v>
      </c>
      <c r="C16" s="213"/>
      <c r="D16" s="213" t="s">
        <v>100</v>
      </c>
      <c r="E16" s="213"/>
      <c r="F16" s="213"/>
      <c r="G16" s="213"/>
      <c r="H16" s="213"/>
      <c r="I16" s="213" t="s">
        <v>133</v>
      </c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88" t="s">
        <v>134</v>
      </c>
      <c r="AC16" s="289"/>
      <c r="AD16" s="289"/>
      <c r="AE16" s="289"/>
      <c r="AF16" s="289"/>
      <c r="AG16" s="309"/>
      <c r="AH16" s="310"/>
    </row>
    <row r="17" spans="2:44" ht="13.5">
      <c r="B17" s="214">
        <v>1</v>
      </c>
      <c r="C17" s="215"/>
      <c r="D17" s="216">
        <f>AB15</f>
        <v>0.3958333333333333</v>
      </c>
      <c r="E17" s="217"/>
      <c r="F17" s="217"/>
      <c r="G17" s="217"/>
      <c r="H17" s="217"/>
      <c r="I17" s="249" t="str">
        <f>'リーグ１次'!N9</f>
        <v>加茂野</v>
      </c>
      <c r="J17" s="249"/>
      <c r="K17" s="249"/>
      <c r="L17" s="249"/>
      <c r="M17" s="249"/>
      <c r="N17" s="249"/>
      <c r="O17" s="250"/>
      <c r="P17" s="251"/>
      <c r="Q17" s="271">
        <v>0</v>
      </c>
      <c r="R17" s="385" t="s">
        <v>135</v>
      </c>
      <c r="S17" s="271">
        <v>2</v>
      </c>
      <c r="T17" s="251"/>
      <c r="U17" s="266" t="str">
        <f>'リーグ１次'!O9</f>
        <v>美濃</v>
      </c>
      <c r="V17" s="266"/>
      <c r="W17" s="266"/>
      <c r="X17" s="266"/>
      <c r="Y17" s="266"/>
      <c r="Z17" s="266"/>
      <c r="AA17" s="290"/>
      <c r="AB17" s="291" t="str">
        <f>I18</f>
        <v>山手</v>
      </c>
      <c r="AC17" s="292"/>
      <c r="AD17" s="292"/>
      <c r="AE17" s="292"/>
      <c r="AF17" s="292"/>
      <c r="AG17" s="311"/>
      <c r="AH17" s="312"/>
      <c r="AI17" s="208" t="str">
        <f>I18</f>
        <v>山手</v>
      </c>
      <c r="AJ17" s="313">
        <v>3</v>
      </c>
      <c r="AK17" s="313">
        <v>0</v>
      </c>
      <c r="AL17" s="313">
        <v>0</v>
      </c>
      <c r="AM17" s="313">
        <f>Q18+Q20+Q22</f>
        <v>12</v>
      </c>
      <c r="AN17" s="313">
        <f>S18+S20+S22</f>
        <v>2</v>
      </c>
      <c r="AO17" s="313">
        <f>AM17-AN17</f>
        <v>10</v>
      </c>
      <c r="AP17" s="313">
        <f>AJ17*3+AL17*1</f>
        <v>9</v>
      </c>
      <c r="AQ17" s="323">
        <v>1</v>
      </c>
      <c r="AR17" s="323"/>
    </row>
    <row r="18" spans="2:44" ht="13.5">
      <c r="B18" s="214">
        <v>2</v>
      </c>
      <c r="C18" s="215"/>
      <c r="D18" s="218">
        <f>D17+"０：3０"</f>
        <v>0.41666666666666663</v>
      </c>
      <c r="E18" s="215"/>
      <c r="F18" s="215"/>
      <c r="G18" s="215"/>
      <c r="H18" s="215"/>
      <c r="I18" s="249" t="str">
        <f>'リーグ１次'!M9</f>
        <v>山手</v>
      </c>
      <c r="J18" s="249"/>
      <c r="K18" s="249"/>
      <c r="L18" s="249"/>
      <c r="M18" s="249"/>
      <c r="N18" s="249"/>
      <c r="O18" s="250"/>
      <c r="P18" s="252"/>
      <c r="Q18" s="272">
        <v>4</v>
      </c>
      <c r="R18" s="385" t="s">
        <v>135</v>
      </c>
      <c r="S18" s="272">
        <v>0</v>
      </c>
      <c r="T18" s="252"/>
      <c r="U18" s="273" t="str">
        <f>'リーグ１次'!P9</f>
        <v>金竜</v>
      </c>
      <c r="V18" s="273"/>
      <c r="W18" s="273"/>
      <c r="X18" s="273"/>
      <c r="Y18" s="273"/>
      <c r="Z18" s="273"/>
      <c r="AA18" s="273"/>
      <c r="AB18" s="291" t="str">
        <f>I17</f>
        <v>加茂野</v>
      </c>
      <c r="AC18" s="292"/>
      <c r="AD18" s="292"/>
      <c r="AE18" s="292"/>
      <c r="AF18" s="292"/>
      <c r="AG18" s="311"/>
      <c r="AH18" s="312"/>
      <c r="AI18" s="208" t="str">
        <f>I17</f>
        <v>加茂野</v>
      </c>
      <c r="AJ18" s="313">
        <v>0</v>
      </c>
      <c r="AK18" s="313">
        <v>3</v>
      </c>
      <c r="AL18" s="313">
        <v>0</v>
      </c>
      <c r="AM18" s="313">
        <f>Q17+Q19+S22</f>
        <v>2</v>
      </c>
      <c r="AN18" s="313">
        <f>S17+S19+Q22</f>
        <v>10</v>
      </c>
      <c r="AO18" s="313">
        <f>AM18-AN18</f>
        <v>-8</v>
      </c>
      <c r="AP18" s="313">
        <f>AJ18*3+AL18*1</f>
        <v>0</v>
      </c>
      <c r="AQ18" s="323">
        <v>4</v>
      </c>
      <c r="AR18" s="323"/>
    </row>
    <row r="19" spans="2:44" ht="13.5">
      <c r="B19" s="214">
        <v>3</v>
      </c>
      <c r="C19" s="215"/>
      <c r="D19" s="218">
        <f>D18+"１：００"</f>
        <v>0.4583333333333333</v>
      </c>
      <c r="E19" s="215"/>
      <c r="F19" s="215"/>
      <c r="G19" s="215"/>
      <c r="H19" s="215"/>
      <c r="I19" s="253" t="str">
        <f>I17</f>
        <v>加茂野</v>
      </c>
      <c r="J19" s="253"/>
      <c r="K19" s="253"/>
      <c r="L19" s="253"/>
      <c r="M19" s="253"/>
      <c r="N19" s="253"/>
      <c r="O19" s="254"/>
      <c r="P19" s="252"/>
      <c r="Q19" s="272">
        <v>1</v>
      </c>
      <c r="R19" s="385" t="s">
        <v>135</v>
      </c>
      <c r="S19" s="272">
        <v>4</v>
      </c>
      <c r="T19" s="252"/>
      <c r="U19" s="266" t="str">
        <f>U18</f>
        <v>金竜</v>
      </c>
      <c r="V19" s="266"/>
      <c r="W19" s="266"/>
      <c r="X19" s="266"/>
      <c r="Y19" s="266"/>
      <c r="Z19" s="266"/>
      <c r="AA19" s="266"/>
      <c r="AB19" s="291" t="str">
        <f>U17</f>
        <v>美濃</v>
      </c>
      <c r="AC19" s="292"/>
      <c r="AD19" s="292"/>
      <c r="AE19" s="292"/>
      <c r="AF19" s="292"/>
      <c r="AG19" s="311"/>
      <c r="AH19" s="312"/>
      <c r="AI19" s="208" t="str">
        <f>U17</f>
        <v>美濃</v>
      </c>
      <c r="AJ19" s="313">
        <v>2</v>
      </c>
      <c r="AK19" s="313">
        <v>1</v>
      </c>
      <c r="AL19" s="313">
        <v>0</v>
      </c>
      <c r="AM19" s="313">
        <f>S17+S20+Q21</f>
        <v>5</v>
      </c>
      <c r="AN19" s="313">
        <f>Q17+Q20+S21</f>
        <v>4</v>
      </c>
      <c r="AO19" s="313">
        <f>AM19-AN19</f>
        <v>1</v>
      </c>
      <c r="AP19" s="313">
        <f>AJ19*3+AL19*1</f>
        <v>6</v>
      </c>
      <c r="AQ19" s="323">
        <v>2</v>
      </c>
      <c r="AR19" s="323"/>
    </row>
    <row r="20" spans="2:44" ht="13.5">
      <c r="B20" s="214">
        <v>4</v>
      </c>
      <c r="C20" s="215"/>
      <c r="D20" s="221">
        <f>D19+"０：3０"</f>
        <v>0.47916666666666663</v>
      </c>
      <c r="E20" s="222"/>
      <c r="F20" s="222"/>
      <c r="G20" s="222"/>
      <c r="H20" s="222"/>
      <c r="I20" s="255" t="str">
        <f>I18</f>
        <v>山手</v>
      </c>
      <c r="J20" s="255"/>
      <c r="K20" s="255"/>
      <c r="L20" s="255"/>
      <c r="M20" s="255"/>
      <c r="N20" s="255"/>
      <c r="O20" s="256"/>
      <c r="P20" s="251"/>
      <c r="Q20" s="271">
        <v>4</v>
      </c>
      <c r="R20" s="385" t="s">
        <v>135</v>
      </c>
      <c r="S20" s="271">
        <v>1</v>
      </c>
      <c r="T20" s="251"/>
      <c r="U20" s="273" t="str">
        <f>U17</f>
        <v>美濃</v>
      </c>
      <c r="V20" s="273"/>
      <c r="W20" s="273"/>
      <c r="X20" s="273"/>
      <c r="Y20" s="273"/>
      <c r="Z20" s="273"/>
      <c r="AA20" s="273"/>
      <c r="AB20" s="291" t="str">
        <f>I19</f>
        <v>加茂野</v>
      </c>
      <c r="AC20" s="292"/>
      <c r="AD20" s="292"/>
      <c r="AE20" s="292"/>
      <c r="AF20" s="292"/>
      <c r="AG20" s="311"/>
      <c r="AH20" s="312"/>
      <c r="AI20" s="208" t="str">
        <f>U18</f>
        <v>金竜</v>
      </c>
      <c r="AJ20" s="313">
        <v>1</v>
      </c>
      <c r="AK20" s="313">
        <v>2</v>
      </c>
      <c r="AL20" s="313">
        <v>0</v>
      </c>
      <c r="AM20" s="313">
        <f>S18+S19+S21</f>
        <v>4</v>
      </c>
      <c r="AN20" s="313">
        <f>Q18+Q19+Q21</f>
        <v>7</v>
      </c>
      <c r="AO20" s="313">
        <f>AM20-AN20</f>
        <v>-3</v>
      </c>
      <c r="AP20" s="313">
        <f>AJ20*3+AL20*1</f>
        <v>3</v>
      </c>
      <c r="AQ20" s="323">
        <v>3</v>
      </c>
      <c r="AR20" s="323"/>
    </row>
    <row r="21" spans="2:34" ht="13.5">
      <c r="B21" s="214">
        <v>5</v>
      </c>
      <c r="C21" s="215"/>
      <c r="D21" s="218">
        <f>D20+"１：００"</f>
        <v>0.5208333333333333</v>
      </c>
      <c r="E21" s="215"/>
      <c r="F21" s="215"/>
      <c r="G21" s="215"/>
      <c r="H21" s="215"/>
      <c r="I21" s="253" t="str">
        <f>U17</f>
        <v>美濃</v>
      </c>
      <c r="J21" s="253"/>
      <c r="K21" s="253"/>
      <c r="L21" s="253"/>
      <c r="M21" s="253"/>
      <c r="N21" s="253"/>
      <c r="O21" s="254"/>
      <c r="P21" s="252"/>
      <c r="Q21" s="272">
        <v>2</v>
      </c>
      <c r="R21" s="385" t="s">
        <v>135</v>
      </c>
      <c r="S21" s="272">
        <v>0</v>
      </c>
      <c r="T21" s="252"/>
      <c r="U21" s="266" t="str">
        <f>U18</f>
        <v>金竜</v>
      </c>
      <c r="V21" s="266"/>
      <c r="W21" s="266"/>
      <c r="X21" s="266"/>
      <c r="Y21" s="266"/>
      <c r="Z21" s="266"/>
      <c r="AA21" s="266"/>
      <c r="AB21" s="291" t="str">
        <f>I22</f>
        <v>山手</v>
      </c>
      <c r="AC21" s="292"/>
      <c r="AD21" s="292"/>
      <c r="AE21" s="292"/>
      <c r="AF21" s="292"/>
      <c r="AG21" s="311"/>
      <c r="AH21" s="312"/>
    </row>
    <row r="22" spans="2:34" ht="13.5">
      <c r="B22" s="219">
        <v>6</v>
      </c>
      <c r="C22" s="220"/>
      <c r="D22" s="223">
        <f>D21+"０：3０"</f>
        <v>0.5416666666666666</v>
      </c>
      <c r="E22" s="224"/>
      <c r="F22" s="224"/>
      <c r="G22" s="224"/>
      <c r="H22" s="224"/>
      <c r="I22" s="257" t="str">
        <f>I18</f>
        <v>山手</v>
      </c>
      <c r="J22" s="257"/>
      <c r="K22" s="257"/>
      <c r="L22" s="257"/>
      <c r="M22" s="257"/>
      <c r="N22" s="257"/>
      <c r="O22" s="258"/>
      <c r="P22" s="259"/>
      <c r="Q22" s="274">
        <v>4</v>
      </c>
      <c r="R22" s="387" t="s">
        <v>135</v>
      </c>
      <c r="S22" s="274">
        <v>1</v>
      </c>
      <c r="T22" s="259"/>
      <c r="U22" s="275" t="str">
        <f>I17</f>
        <v>加茂野</v>
      </c>
      <c r="V22" s="275"/>
      <c r="W22" s="275"/>
      <c r="X22" s="275"/>
      <c r="Y22" s="275"/>
      <c r="Z22" s="275"/>
      <c r="AA22" s="275"/>
      <c r="AB22" s="293" t="str">
        <f>U21</f>
        <v>金竜</v>
      </c>
      <c r="AC22" s="294"/>
      <c r="AD22" s="294"/>
      <c r="AE22" s="294"/>
      <c r="AF22" s="294"/>
      <c r="AG22" s="314"/>
      <c r="AH22" s="312"/>
    </row>
    <row r="24" spans="2:16" ht="13.5">
      <c r="B24" s="208" t="s">
        <v>137</v>
      </c>
      <c r="N24"/>
      <c r="P24"/>
    </row>
    <row r="25" spans="2:43" s="208" customFormat="1" ht="13.5">
      <c r="B25" s="225"/>
      <c r="C25" s="225"/>
      <c r="D25" s="225"/>
      <c r="E25" s="225"/>
      <c r="F25" s="211">
        <f>'リーグ１次'!Q6</f>
        <v>44668</v>
      </c>
      <c r="G25" s="211"/>
      <c r="H25" s="211"/>
      <c r="I25" s="211"/>
      <c r="J25" s="211"/>
      <c r="K25" s="211"/>
      <c r="L25" s="225"/>
      <c r="M25" s="225"/>
      <c r="N25" s="225"/>
      <c r="O25" s="225"/>
      <c r="P25" s="225"/>
      <c r="Q25" s="225"/>
      <c r="R25" s="268" t="str">
        <f>'リーグ１次'!Q5</f>
        <v>古今伝授</v>
      </c>
      <c r="S25" s="269"/>
      <c r="T25" s="269"/>
      <c r="U25" s="269"/>
      <c r="V25" s="269"/>
      <c r="W25" s="269"/>
      <c r="X25" s="277" t="s">
        <v>123</v>
      </c>
      <c r="Y25" s="225"/>
      <c r="Z25" s="225"/>
      <c r="AA25" s="225"/>
      <c r="AB25" s="286">
        <f>'リーグ１次'!Q7</f>
        <v>0.5416666666666666</v>
      </c>
      <c r="AC25" s="287"/>
      <c r="AD25" s="287"/>
      <c r="AE25" s="287"/>
      <c r="AF25" s="225"/>
      <c r="AG25" s="225"/>
      <c r="AJ25" s="307" t="s">
        <v>124</v>
      </c>
      <c r="AK25" s="308" t="s">
        <v>125</v>
      </c>
      <c r="AL25" s="308" t="s">
        <v>126</v>
      </c>
      <c r="AM25" s="308" t="s">
        <v>127</v>
      </c>
      <c r="AN25" s="308" t="s">
        <v>128</v>
      </c>
      <c r="AO25" s="308" t="s">
        <v>129</v>
      </c>
      <c r="AP25" s="308" t="s">
        <v>130</v>
      </c>
      <c r="AQ25" s="308" t="s">
        <v>131</v>
      </c>
    </row>
    <row r="26" spans="2:34" ht="13.5">
      <c r="B26" s="212" t="s">
        <v>132</v>
      </c>
      <c r="C26" s="213"/>
      <c r="D26" s="213" t="s">
        <v>100</v>
      </c>
      <c r="E26" s="213"/>
      <c r="F26" s="213"/>
      <c r="G26" s="213"/>
      <c r="H26" s="213"/>
      <c r="I26" s="213" t="s">
        <v>133</v>
      </c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88" t="s">
        <v>134</v>
      </c>
      <c r="AC26" s="289"/>
      <c r="AD26" s="289"/>
      <c r="AE26" s="289"/>
      <c r="AF26" s="289"/>
      <c r="AG26" s="309"/>
      <c r="AH26" s="310"/>
    </row>
    <row r="27" spans="2:44" ht="13.5">
      <c r="B27" s="214">
        <v>1</v>
      </c>
      <c r="C27" s="215"/>
      <c r="D27" s="216">
        <f>AB25</f>
        <v>0.5416666666666666</v>
      </c>
      <c r="E27" s="217"/>
      <c r="F27" s="217"/>
      <c r="G27" s="217"/>
      <c r="H27" s="217"/>
      <c r="I27" s="249" t="str">
        <f>'リーグ１次'!R9</f>
        <v>関さくら</v>
      </c>
      <c r="J27" s="249"/>
      <c r="K27" s="249"/>
      <c r="L27" s="249"/>
      <c r="M27" s="249"/>
      <c r="N27" s="249"/>
      <c r="O27" s="250"/>
      <c r="P27" s="251"/>
      <c r="Q27" s="271">
        <v>1</v>
      </c>
      <c r="R27" s="385" t="s">
        <v>135</v>
      </c>
      <c r="S27" s="271">
        <v>3</v>
      </c>
      <c r="T27" s="251"/>
      <c r="U27" s="266" t="str">
        <f>'リーグ１次'!S9</f>
        <v>武芸川</v>
      </c>
      <c r="V27" s="266"/>
      <c r="W27" s="266"/>
      <c r="X27" s="266"/>
      <c r="Y27" s="266"/>
      <c r="Z27" s="266"/>
      <c r="AA27" s="290"/>
      <c r="AB27" s="291" t="str">
        <f>I28</f>
        <v>大和1</v>
      </c>
      <c r="AC27" s="292"/>
      <c r="AD27" s="292"/>
      <c r="AE27" s="292"/>
      <c r="AF27" s="292"/>
      <c r="AG27" s="311"/>
      <c r="AH27" s="312"/>
      <c r="AI27" s="208" t="str">
        <f>I28</f>
        <v>大和1</v>
      </c>
      <c r="AJ27" s="313">
        <v>3</v>
      </c>
      <c r="AK27" s="313">
        <v>0</v>
      </c>
      <c r="AL27" s="313">
        <v>0</v>
      </c>
      <c r="AM27" s="313">
        <f>Q28+Q30+Q32</f>
        <v>11</v>
      </c>
      <c r="AN27" s="313">
        <f>S28+S30+S32</f>
        <v>2</v>
      </c>
      <c r="AO27" s="313">
        <f>AM27-AN27</f>
        <v>9</v>
      </c>
      <c r="AP27" s="313">
        <f>AJ27*3+AL27*1</f>
        <v>9</v>
      </c>
      <c r="AQ27" s="323">
        <v>1</v>
      </c>
      <c r="AR27" s="323"/>
    </row>
    <row r="28" spans="2:44" ht="13.5">
      <c r="B28" s="214">
        <v>2</v>
      </c>
      <c r="C28" s="215"/>
      <c r="D28" s="218">
        <f>D27+"0：3０"</f>
        <v>0.5625</v>
      </c>
      <c r="E28" s="215"/>
      <c r="F28" s="215"/>
      <c r="G28" s="215"/>
      <c r="H28" s="215"/>
      <c r="I28" s="249" t="str">
        <f>'リーグ１次'!Q9</f>
        <v>大和1</v>
      </c>
      <c r="J28" s="249"/>
      <c r="K28" s="249"/>
      <c r="L28" s="249"/>
      <c r="M28" s="249"/>
      <c r="N28" s="249"/>
      <c r="O28" s="250"/>
      <c r="P28" s="252"/>
      <c r="Q28" s="272">
        <v>5</v>
      </c>
      <c r="R28" s="385" t="s">
        <v>135</v>
      </c>
      <c r="S28" s="272">
        <v>0</v>
      </c>
      <c r="T28" s="252"/>
      <c r="U28" s="273" t="str">
        <f>'リーグ１次'!T9</f>
        <v>コヴィーダ2　</v>
      </c>
      <c r="V28" s="273"/>
      <c r="W28" s="273"/>
      <c r="X28" s="273"/>
      <c r="Y28" s="273"/>
      <c r="Z28" s="273"/>
      <c r="AA28" s="273"/>
      <c r="AB28" s="291" t="str">
        <f>I27</f>
        <v>関さくら</v>
      </c>
      <c r="AC28" s="292"/>
      <c r="AD28" s="292"/>
      <c r="AE28" s="292"/>
      <c r="AF28" s="292"/>
      <c r="AG28" s="311"/>
      <c r="AH28" s="312"/>
      <c r="AI28" s="208" t="str">
        <f>I27</f>
        <v>関さくら</v>
      </c>
      <c r="AJ28" s="313">
        <v>1</v>
      </c>
      <c r="AK28" s="313">
        <v>2</v>
      </c>
      <c r="AL28" s="313">
        <v>0</v>
      </c>
      <c r="AM28" s="313">
        <f>Q27+Q29+S32</f>
        <v>7</v>
      </c>
      <c r="AN28" s="313">
        <f>S27+S29+Q32</f>
        <v>5</v>
      </c>
      <c r="AO28" s="313">
        <f>AM28-AN28</f>
        <v>2</v>
      </c>
      <c r="AP28" s="313">
        <f>AJ28*3+AL28*1</f>
        <v>3</v>
      </c>
      <c r="AQ28" s="323">
        <v>3</v>
      </c>
      <c r="AR28" s="323"/>
    </row>
    <row r="29" spans="2:44" ht="13.5">
      <c r="B29" s="214">
        <v>3</v>
      </c>
      <c r="C29" s="215"/>
      <c r="D29" s="218">
        <f>D28+"１：0０"</f>
        <v>0.6041666666666666</v>
      </c>
      <c r="E29" s="215"/>
      <c r="F29" s="215"/>
      <c r="G29" s="215"/>
      <c r="H29" s="215"/>
      <c r="I29" s="253" t="str">
        <f>I27</f>
        <v>関さくら</v>
      </c>
      <c r="J29" s="253"/>
      <c r="K29" s="253"/>
      <c r="L29" s="253"/>
      <c r="M29" s="253"/>
      <c r="N29" s="253"/>
      <c r="O29" s="254"/>
      <c r="P29" s="252"/>
      <c r="Q29" s="272">
        <v>5</v>
      </c>
      <c r="R29" s="385" t="s">
        <v>135</v>
      </c>
      <c r="S29" s="272">
        <v>0</v>
      </c>
      <c r="T29" s="252"/>
      <c r="U29" s="266" t="str">
        <f>U28</f>
        <v>コヴィーダ2　</v>
      </c>
      <c r="V29" s="266"/>
      <c r="W29" s="266"/>
      <c r="X29" s="266"/>
      <c r="Y29" s="266"/>
      <c r="Z29" s="266"/>
      <c r="AA29" s="266"/>
      <c r="AB29" s="291" t="str">
        <f>U27</f>
        <v>武芸川</v>
      </c>
      <c r="AC29" s="292"/>
      <c r="AD29" s="292"/>
      <c r="AE29" s="292"/>
      <c r="AF29" s="292"/>
      <c r="AG29" s="311"/>
      <c r="AH29" s="312"/>
      <c r="AI29" s="208" t="str">
        <f>U27</f>
        <v>武芸川</v>
      </c>
      <c r="AJ29" s="313">
        <v>2</v>
      </c>
      <c r="AK29" s="313">
        <v>1</v>
      </c>
      <c r="AL29" s="313">
        <v>0</v>
      </c>
      <c r="AM29" s="313">
        <f>S27+S30+Q31</f>
        <v>9</v>
      </c>
      <c r="AN29" s="313">
        <f>Q27+Q30+S31</f>
        <v>5</v>
      </c>
      <c r="AO29" s="313">
        <f>AM29-AN29</f>
        <v>4</v>
      </c>
      <c r="AP29" s="313">
        <f>AJ29*3+AL29*1</f>
        <v>6</v>
      </c>
      <c r="AQ29" s="323">
        <v>2</v>
      </c>
      <c r="AR29" s="323"/>
    </row>
    <row r="30" spans="2:44" ht="13.5">
      <c r="B30" s="214">
        <v>4</v>
      </c>
      <c r="C30" s="215"/>
      <c r="D30" s="218">
        <f>D29+"0：3０"</f>
        <v>0.625</v>
      </c>
      <c r="E30" s="215"/>
      <c r="F30" s="215"/>
      <c r="G30" s="215"/>
      <c r="H30" s="215"/>
      <c r="I30" s="255" t="str">
        <f>I28</f>
        <v>大和1</v>
      </c>
      <c r="J30" s="255"/>
      <c r="K30" s="255"/>
      <c r="L30" s="255"/>
      <c r="M30" s="255"/>
      <c r="N30" s="255"/>
      <c r="O30" s="256"/>
      <c r="P30" s="251"/>
      <c r="Q30" s="271">
        <v>4</v>
      </c>
      <c r="R30" s="385" t="s">
        <v>135</v>
      </c>
      <c r="S30" s="271">
        <v>1</v>
      </c>
      <c r="T30" s="251"/>
      <c r="U30" s="273" t="str">
        <f>U27</f>
        <v>武芸川</v>
      </c>
      <c r="V30" s="273"/>
      <c r="W30" s="273"/>
      <c r="X30" s="273"/>
      <c r="Y30" s="273"/>
      <c r="Z30" s="273"/>
      <c r="AA30" s="273"/>
      <c r="AB30" s="291" t="str">
        <f>I27</f>
        <v>関さくら</v>
      </c>
      <c r="AC30" s="292"/>
      <c r="AD30" s="292"/>
      <c r="AE30" s="292"/>
      <c r="AF30" s="292"/>
      <c r="AG30" s="311"/>
      <c r="AH30" s="312"/>
      <c r="AI30" s="208" t="str">
        <f>U28</f>
        <v>コヴィーダ2　</v>
      </c>
      <c r="AJ30" s="313">
        <v>0</v>
      </c>
      <c r="AK30" s="313">
        <v>3</v>
      </c>
      <c r="AL30" s="313">
        <v>0</v>
      </c>
      <c r="AM30" s="313">
        <f>S28+S29+S31</f>
        <v>0</v>
      </c>
      <c r="AN30" s="313">
        <f>Q28+Q29+Q31</f>
        <v>15</v>
      </c>
      <c r="AO30" s="313">
        <f>AM30-AN30</f>
        <v>-15</v>
      </c>
      <c r="AP30" s="313">
        <f>AJ30*3+AL30*1</f>
        <v>0</v>
      </c>
      <c r="AQ30" s="323">
        <v>4</v>
      </c>
      <c r="AR30" s="323"/>
    </row>
    <row r="31" spans="2:34" ht="13.5">
      <c r="B31" s="214">
        <v>5</v>
      </c>
      <c r="C31" s="215"/>
      <c r="D31" s="218">
        <f>D30+"１：0０"</f>
        <v>0.6666666666666666</v>
      </c>
      <c r="E31" s="215"/>
      <c r="F31" s="215"/>
      <c r="G31" s="215"/>
      <c r="H31" s="215"/>
      <c r="I31" s="253" t="str">
        <f>U27</f>
        <v>武芸川</v>
      </c>
      <c r="J31" s="253"/>
      <c r="K31" s="253"/>
      <c r="L31" s="253"/>
      <c r="M31" s="253"/>
      <c r="N31" s="253"/>
      <c r="O31" s="254"/>
      <c r="P31" s="252"/>
      <c r="Q31" s="272">
        <v>5</v>
      </c>
      <c r="R31" s="385" t="s">
        <v>135</v>
      </c>
      <c r="S31" s="272">
        <v>0</v>
      </c>
      <c r="T31" s="252"/>
      <c r="U31" s="266" t="str">
        <f>U28</f>
        <v>コヴィーダ2　</v>
      </c>
      <c r="V31" s="266"/>
      <c r="W31" s="266"/>
      <c r="X31" s="266"/>
      <c r="Y31" s="266"/>
      <c r="Z31" s="266"/>
      <c r="AA31" s="266"/>
      <c r="AB31" s="291" t="str">
        <f>I28</f>
        <v>大和1</v>
      </c>
      <c r="AC31" s="292"/>
      <c r="AD31" s="292"/>
      <c r="AE31" s="292"/>
      <c r="AF31" s="292"/>
      <c r="AG31" s="311"/>
      <c r="AH31" s="312"/>
    </row>
    <row r="32" spans="2:34" ht="13.5">
      <c r="B32" s="219">
        <v>6</v>
      </c>
      <c r="C32" s="220"/>
      <c r="D32" s="218">
        <f>D31+"0：3０"</f>
        <v>0.6875</v>
      </c>
      <c r="E32" s="215"/>
      <c r="F32" s="215"/>
      <c r="G32" s="215"/>
      <c r="H32" s="215"/>
      <c r="I32" s="257" t="str">
        <f>I28</f>
        <v>大和1</v>
      </c>
      <c r="J32" s="257"/>
      <c r="K32" s="257"/>
      <c r="L32" s="257"/>
      <c r="M32" s="257"/>
      <c r="N32" s="257"/>
      <c r="O32" s="258"/>
      <c r="P32" s="259"/>
      <c r="Q32" s="274">
        <v>2</v>
      </c>
      <c r="R32" s="387" t="s">
        <v>135</v>
      </c>
      <c r="S32" s="274">
        <v>1</v>
      </c>
      <c r="T32" s="259"/>
      <c r="U32" s="275" t="str">
        <f>I27</f>
        <v>関さくら</v>
      </c>
      <c r="V32" s="275"/>
      <c r="W32" s="275"/>
      <c r="X32" s="275"/>
      <c r="Y32" s="275"/>
      <c r="Z32" s="275"/>
      <c r="AA32" s="275"/>
      <c r="AB32" s="293" t="str">
        <f>U28</f>
        <v>コヴィーダ2　</v>
      </c>
      <c r="AC32" s="294"/>
      <c r="AD32" s="294"/>
      <c r="AE32" s="294"/>
      <c r="AF32" s="294"/>
      <c r="AG32" s="314"/>
      <c r="AH32" s="312"/>
    </row>
    <row r="34" spans="2:16" ht="13.5">
      <c r="B34" s="208" t="s">
        <v>138</v>
      </c>
      <c r="N34"/>
      <c r="P34"/>
    </row>
    <row r="35" spans="2:43" s="208" customFormat="1" ht="13.5">
      <c r="B35" s="225"/>
      <c r="C35" s="225"/>
      <c r="D35" s="225"/>
      <c r="E35" s="225"/>
      <c r="F35" s="211">
        <f>'リーグ１次'!U6</f>
        <v>44668</v>
      </c>
      <c r="G35" s="211"/>
      <c r="H35" s="211"/>
      <c r="I35" s="211"/>
      <c r="J35" s="211"/>
      <c r="K35" s="211"/>
      <c r="L35" s="225"/>
      <c r="M35" s="225"/>
      <c r="N35" s="225"/>
      <c r="O35" s="225"/>
      <c r="P35" s="225"/>
      <c r="Q35" s="225"/>
      <c r="R35" s="268" t="str">
        <f>'リーグ１次'!U5</f>
        <v>中池多目</v>
      </c>
      <c r="S35" s="269"/>
      <c r="T35" s="269"/>
      <c r="U35" s="269"/>
      <c r="V35" s="269"/>
      <c r="W35" s="269"/>
      <c r="X35" s="277" t="s">
        <v>123</v>
      </c>
      <c r="Y35" s="225"/>
      <c r="Z35" s="225"/>
      <c r="AA35" s="225"/>
      <c r="AB35" s="286">
        <f>'リーグ１次'!U7</f>
        <v>0.3958333333333333</v>
      </c>
      <c r="AC35" s="287"/>
      <c r="AD35" s="287"/>
      <c r="AE35" s="287"/>
      <c r="AF35" s="225"/>
      <c r="AG35" s="225"/>
      <c r="AJ35" s="307" t="s">
        <v>124</v>
      </c>
      <c r="AK35" s="308" t="s">
        <v>125</v>
      </c>
      <c r="AL35" s="308" t="s">
        <v>126</v>
      </c>
      <c r="AM35" s="308" t="s">
        <v>127</v>
      </c>
      <c r="AN35" s="308" t="s">
        <v>128</v>
      </c>
      <c r="AO35" s="308" t="s">
        <v>129</v>
      </c>
      <c r="AP35" s="308" t="s">
        <v>130</v>
      </c>
      <c r="AQ35" s="308" t="s">
        <v>131</v>
      </c>
    </row>
    <row r="36" spans="2:43" ht="13.5">
      <c r="B36" s="212" t="s">
        <v>132</v>
      </c>
      <c r="C36" s="213"/>
      <c r="D36" s="213" t="s">
        <v>100</v>
      </c>
      <c r="E36" s="213"/>
      <c r="F36" s="213"/>
      <c r="G36" s="213"/>
      <c r="H36" s="213"/>
      <c r="I36" s="213" t="s">
        <v>133</v>
      </c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 t="s">
        <v>134</v>
      </c>
      <c r="AC36" s="213"/>
      <c r="AD36" s="213"/>
      <c r="AE36" s="213"/>
      <c r="AF36" s="213"/>
      <c r="AG36" s="315"/>
      <c r="AM36" s="313"/>
      <c r="AN36" s="313"/>
      <c r="AO36" s="313"/>
      <c r="AP36" s="313"/>
      <c r="AQ36" s="313"/>
    </row>
    <row r="37" spans="2:43" ht="12.75" customHeight="1">
      <c r="B37" s="214">
        <v>1</v>
      </c>
      <c r="C37" s="215"/>
      <c r="D37" s="216">
        <f>AB35</f>
        <v>0.3958333333333333</v>
      </c>
      <c r="E37" s="217"/>
      <c r="F37" s="217"/>
      <c r="G37" s="217"/>
      <c r="H37" s="217"/>
      <c r="I37" s="249" t="str">
        <f>'リーグ１次'!V9</f>
        <v>御嵩</v>
      </c>
      <c r="J37" s="249"/>
      <c r="K37" s="249"/>
      <c r="L37" s="249"/>
      <c r="M37" s="249"/>
      <c r="N37" s="249"/>
      <c r="O37" s="250"/>
      <c r="P37" s="251"/>
      <c r="Q37" s="271">
        <v>5</v>
      </c>
      <c r="R37" s="384" t="s">
        <v>135</v>
      </c>
      <c r="S37" s="271">
        <v>0</v>
      </c>
      <c r="T37" s="251"/>
      <c r="U37" s="249" t="str">
        <f>'リーグ１次'!W9</f>
        <v>今渡</v>
      </c>
      <c r="V37" s="249"/>
      <c r="W37" s="249"/>
      <c r="X37" s="249"/>
      <c r="Y37" s="249"/>
      <c r="Z37" s="249"/>
      <c r="AA37" s="250"/>
      <c r="AB37" s="291" t="str">
        <f>I38</f>
        <v>旭ヶ丘</v>
      </c>
      <c r="AC37" s="292"/>
      <c r="AD37" s="292"/>
      <c r="AE37" s="292"/>
      <c r="AF37" s="292"/>
      <c r="AG37" s="311"/>
      <c r="AI37" s="208" t="str">
        <f>I38</f>
        <v>旭ヶ丘</v>
      </c>
      <c r="AJ37" s="313">
        <v>2</v>
      </c>
      <c r="AK37" s="313">
        <v>1</v>
      </c>
      <c r="AL37" s="313">
        <v>0</v>
      </c>
      <c r="AM37" s="313">
        <f>Q38+Q40+Q42</f>
        <v>9</v>
      </c>
      <c r="AN37" s="313">
        <f>S38+S40+S42</f>
        <v>3</v>
      </c>
      <c r="AO37" s="313">
        <f>AM37-AN37</f>
        <v>6</v>
      </c>
      <c r="AP37" s="313">
        <f>AJ37*3+AL37*1</f>
        <v>6</v>
      </c>
      <c r="AQ37" s="323">
        <v>2</v>
      </c>
    </row>
    <row r="38" spans="2:43" ht="12.75" customHeight="1">
      <c r="B38" s="214">
        <v>2</v>
      </c>
      <c r="C38" s="215"/>
      <c r="D38" s="218">
        <f>D37+"０:６０"</f>
        <v>0.4375</v>
      </c>
      <c r="E38" s="215"/>
      <c r="F38" s="215"/>
      <c r="G38" s="215"/>
      <c r="H38" s="215"/>
      <c r="I38" s="249" t="str">
        <f>'リーグ１次'!U9</f>
        <v>旭ヶ丘</v>
      </c>
      <c r="J38" s="249"/>
      <c r="K38" s="249"/>
      <c r="L38" s="249"/>
      <c r="M38" s="249"/>
      <c r="N38" s="249"/>
      <c r="O38" s="250"/>
      <c r="P38" s="252"/>
      <c r="Q38" s="272">
        <v>5</v>
      </c>
      <c r="R38" s="385" t="s">
        <v>135</v>
      </c>
      <c r="S38" s="272">
        <v>0</v>
      </c>
      <c r="T38" s="252"/>
      <c r="U38" s="249" t="str">
        <f>'リーグ１次'!X9</f>
        <v>下有知</v>
      </c>
      <c r="V38" s="249"/>
      <c r="W38" s="249"/>
      <c r="X38" s="249"/>
      <c r="Y38" s="249"/>
      <c r="Z38" s="249"/>
      <c r="AA38" s="250"/>
      <c r="AB38" s="291" t="str">
        <f>I39</f>
        <v>御嵩</v>
      </c>
      <c r="AC38" s="292"/>
      <c r="AD38" s="292"/>
      <c r="AE38" s="292"/>
      <c r="AF38" s="292"/>
      <c r="AG38" s="311"/>
      <c r="AI38" s="208" t="str">
        <f>I37</f>
        <v>御嵩</v>
      </c>
      <c r="AJ38" s="313">
        <v>3</v>
      </c>
      <c r="AK38" s="313">
        <v>0</v>
      </c>
      <c r="AL38" s="313">
        <v>0</v>
      </c>
      <c r="AM38" s="313">
        <f>Q37+Q39+S42</f>
        <v>17</v>
      </c>
      <c r="AN38" s="313">
        <f>S37+S39+Q42</f>
        <v>1</v>
      </c>
      <c r="AO38" s="313">
        <f>AM38-AN38</f>
        <v>16</v>
      </c>
      <c r="AP38" s="313">
        <f>AJ38*3+AL38*1</f>
        <v>9</v>
      </c>
      <c r="AQ38" s="323">
        <v>1</v>
      </c>
    </row>
    <row r="39" spans="2:43" ht="13.5">
      <c r="B39" s="226">
        <v>3</v>
      </c>
      <c r="C39" s="217"/>
      <c r="D39" s="218">
        <f>D38+"０：６０"</f>
        <v>0.4791666666666667</v>
      </c>
      <c r="E39" s="215"/>
      <c r="F39" s="215"/>
      <c r="G39" s="215"/>
      <c r="H39" s="215"/>
      <c r="I39" s="260" t="str">
        <f>I37</f>
        <v>御嵩</v>
      </c>
      <c r="J39" s="260"/>
      <c r="K39" s="260"/>
      <c r="L39" s="260"/>
      <c r="M39" s="260"/>
      <c r="N39" s="260"/>
      <c r="O39" s="261"/>
      <c r="P39" s="251"/>
      <c r="Q39" s="278">
        <v>9</v>
      </c>
      <c r="R39" s="385" t="s">
        <v>135</v>
      </c>
      <c r="S39" s="272">
        <v>1</v>
      </c>
      <c r="T39" s="252"/>
      <c r="U39" s="279" t="str">
        <f>U38</f>
        <v>下有知</v>
      </c>
      <c r="V39" s="279"/>
      <c r="W39" s="279"/>
      <c r="X39" s="279"/>
      <c r="Y39" s="279"/>
      <c r="Z39" s="279"/>
      <c r="AA39" s="295"/>
      <c r="AB39" s="291" t="str">
        <f>U37</f>
        <v>今渡</v>
      </c>
      <c r="AC39" s="292"/>
      <c r="AD39" s="292"/>
      <c r="AE39" s="292"/>
      <c r="AF39" s="292"/>
      <c r="AG39" s="311"/>
      <c r="AI39" s="208" t="str">
        <f>U37</f>
        <v>今渡</v>
      </c>
      <c r="AJ39" s="313">
        <v>0</v>
      </c>
      <c r="AK39" s="313">
        <v>3</v>
      </c>
      <c r="AL39" s="313">
        <v>0</v>
      </c>
      <c r="AM39" s="313">
        <f>S37+S40+Q41</f>
        <v>0</v>
      </c>
      <c r="AN39" s="313">
        <f>Q37+Q40+S41</f>
        <v>11</v>
      </c>
      <c r="AO39" s="313">
        <f>AM39-AN39</f>
        <v>-11</v>
      </c>
      <c r="AP39" s="313">
        <f>AJ39*3+AL39*1</f>
        <v>0</v>
      </c>
      <c r="AQ39" s="323">
        <v>4</v>
      </c>
    </row>
    <row r="40" spans="1:43" ht="13.5">
      <c r="A40" s="227"/>
      <c r="B40" s="228">
        <v>4</v>
      </c>
      <c r="C40" s="229"/>
      <c r="D40" s="218">
        <f>D39+"０：６０"</f>
        <v>0.5208333333333334</v>
      </c>
      <c r="E40" s="215"/>
      <c r="F40" s="215"/>
      <c r="G40" s="215"/>
      <c r="H40" s="215"/>
      <c r="I40" s="255" t="str">
        <f>I38</f>
        <v>旭ヶ丘</v>
      </c>
      <c r="J40" s="255"/>
      <c r="K40" s="255"/>
      <c r="L40" s="255"/>
      <c r="M40" s="255"/>
      <c r="N40" s="255"/>
      <c r="O40" s="256"/>
      <c r="P40" s="262"/>
      <c r="Q40" s="280">
        <v>4</v>
      </c>
      <c r="R40" s="385" t="s">
        <v>135</v>
      </c>
      <c r="S40" s="281">
        <v>0</v>
      </c>
      <c r="T40" s="234"/>
      <c r="U40" s="253" t="str">
        <f>U37</f>
        <v>今渡</v>
      </c>
      <c r="V40" s="253"/>
      <c r="W40" s="253"/>
      <c r="X40" s="253"/>
      <c r="Y40" s="253"/>
      <c r="Z40" s="253"/>
      <c r="AA40" s="253"/>
      <c r="AB40" s="291" t="str">
        <f>I37</f>
        <v>御嵩</v>
      </c>
      <c r="AC40" s="292"/>
      <c r="AD40" s="292"/>
      <c r="AE40" s="292"/>
      <c r="AF40" s="292"/>
      <c r="AG40" s="311"/>
      <c r="AI40" s="208" t="str">
        <f>U38</f>
        <v>下有知</v>
      </c>
      <c r="AJ40" s="313">
        <v>1</v>
      </c>
      <c r="AK40" s="313">
        <v>2</v>
      </c>
      <c r="AL40" s="313">
        <v>0</v>
      </c>
      <c r="AM40" s="313">
        <f>S38+S39+S41</f>
        <v>3</v>
      </c>
      <c r="AN40" s="313">
        <f>Q38+Q39+Q41</f>
        <v>14</v>
      </c>
      <c r="AO40" s="313">
        <f>AM40-AN40</f>
        <v>-11</v>
      </c>
      <c r="AP40" s="313">
        <f>AJ40*3+AL40*1</f>
        <v>3</v>
      </c>
      <c r="AQ40" s="323">
        <v>3</v>
      </c>
    </row>
    <row r="41" spans="1:43" ht="13.5">
      <c r="A41" s="227"/>
      <c r="B41" s="230">
        <v>5</v>
      </c>
      <c r="C41" s="230"/>
      <c r="D41" s="221">
        <f>D40+"０：６０"</f>
        <v>0.5625</v>
      </c>
      <c r="E41" s="222"/>
      <c r="F41" s="222"/>
      <c r="G41" s="222"/>
      <c r="H41" s="222"/>
      <c r="I41" s="249" t="str">
        <f>U37</f>
        <v>今渡</v>
      </c>
      <c r="J41" s="249"/>
      <c r="K41" s="249"/>
      <c r="L41" s="249"/>
      <c r="M41" s="249"/>
      <c r="N41" s="249"/>
      <c r="O41" s="250"/>
      <c r="P41" s="233"/>
      <c r="Q41" s="282">
        <v>0</v>
      </c>
      <c r="R41" s="385" t="s">
        <v>135</v>
      </c>
      <c r="S41" s="282">
        <v>2</v>
      </c>
      <c r="T41" s="233"/>
      <c r="U41" s="255" t="str">
        <f>U38</f>
        <v>下有知</v>
      </c>
      <c r="V41" s="255"/>
      <c r="W41" s="255"/>
      <c r="X41" s="255"/>
      <c r="Y41" s="255"/>
      <c r="Z41" s="255"/>
      <c r="AA41" s="256"/>
      <c r="AB41" s="291" t="str">
        <f>I38</f>
        <v>旭ヶ丘</v>
      </c>
      <c r="AC41" s="292"/>
      <c r="AD41" s="292"/>
      <c r="AE41" s="292"/>
      <c r="AF41" s="292"/>
      <c r="AG41" s="311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</row>
    <row r="42" spans="1:43" s="208" customFormat="1" ht="13.5">
      <c r="A42" s="227"/>
      <c r="B42" s="230">
        <v>6</v>
      </c>
      <c r="C42" s="230"/>
      <c r="D42" s="231">
        <f>D41+"０：６０"</f>
        <v>0.6041666666666666</v>
      </c>
      <c r="E42" s="220"/>
      <c r="F42" s="220"/>
      <c r="G42" s="220"/>
      <c r="H42" s="220"/>
      <c r="I42" s="263" t="str">
        <f>I38</f>
        <v>旭ヶ丘</v>
      </c>
      <c r="J42" s="263"/>
      <c r="K42" s="263"/>
      <c r="L42" s="263"/>
      <c r="M42" s="263"/>
      <c r="N42" s="263"/>
      <c r="O42" s="264"/>
      <c r="P42" s="265"/>
      <c r="Q42" s="283">
        <v>0</v>
      </c>
      <c r="R42" s="387" t="s">
        <v>135</v>
      </c>
      <c r="S42" s="283">
        <v>3</v>
      </c>
      <c r="T42" s="284"/>
      <c r="U42" s="263" t="str">
        <f>I37</f>
        <v>御嵩</v>
      </c>
      <c r="V42" s="263"/>
      <c r="W42" s="263"/>
      <c r="X42" s="263"/>
      <c r="Y42" s="263"/>
      <c r="Z42" s="263"/>
      <c r="AA42" s="263"/>
      <c r="AB42" s="296" t="str">
        <f>U38</f>
        <v>下有知</v>
      </c>
      <c r="AC42" s="297"/>
      <c r="AD42" s="297"/>
      <c r="AE42" s="297"/>
      <c r="AF42" s="297"/>
      <c r="AG42" s="316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</row>
    <row r="43" spans="2:43" ht="12" customHeight="1">
      <c r="B43" s="232"/>
      <c r="C43" s="232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4"/>
      <c r="S43" s="233"/>
      <c r="T43" s="233"/>
      <c r="U43" s="233"/>
      <c r="V43" s="233"/>
      <c r="W43" s="233"/>
      <c r="X43" s="233"/>
      <c r="Y43" s="233"/>
      <c r="Z43" s="233"/>
      <c r="AA43" s="233"/>
      <c r="AB43" s="232"/>
      <c r="AC43" s="232"/>
      <c r="AD43" s="232"/>
      <c r="AE43" s="232"/>
      <c r="AF43" s="232"/>
      <c r="AG43" s="232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</row>
    <row r="44" spans="2:43" ht="12.75" customHeight="1" hidden="1"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</row>
    <row r="45" spans="2:43" ht="12.75" customHeight="1" hidden="1"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</row>
    <row r="46" spans="2:43" ht="12.75" customHeight="1" hidden="1"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</row>
    <row r="47" ht="13.5" hidden="1"/>
    <row r="48" spans="2:33" ht="0.75" customHeight="1"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</row>
    <row r="49" spans="2:43" s="208" customFormat="1" ht="12.75" customHeight="1"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J49" s="317"/>
      <c r="AK49" s="317"/>
      <c r="AL49" s="317"/>
      <c r="AM49" s="317"/>
      <c r="AN49" s="317"/>
      <c r="AO49" s="317"/>
      <c r="AP49" s="317"/>
      <c r="AQ49" s="317"/>
    </row>
    <row r="50" spans="2:16" ht="13.5">
      <c r="B50" s="208" t="s">
        <v>139</v>
      </c>
      <c r="N50"/>
      <c r="P50"/>
    </row>
    <row r="51" spans="2:43" ht="12.75" customHeight="1">
      <c r="B51" s="225"/>
      <c r="C51" s="225"/>
      <c r="D51" s="225"/>
      <c r="E51" s="225"/>
      <c r="F51" s="211">
        <f>'リーグ１次'!Y6</f>
        <v>44682</v>
      </c>
      <c r="G51" s="211"/>
      <c r="H51" s="211"/>
      <c r="I51" s="211"/>
      <c r="J51" s="211"/>
      <c r="K51" s="211"/>
      <c r="L51" s="225"/>
      <c r="M51" s="225"/>
      <c r="N51" s="225"/>
      <c r="O51" s="225"/>
      <c r="P51" s="225"/>
      <c r="Q51" s="225"/>
      <c r="R51" s="268" t="str">
        <f>'リーグ１次'!Y5</f>
        <v>南帷子小</v>
      </c>
      <c r="S51" s="268"/>
      <c r="T51" s="268"/>
      <c r="U51" s="268"/>
      <c r="V51" s="268"/>
      <c r="W51" s="268"/>
      <c r="X51" s="277" t="s">
        <v>123</v>
      </c>
      <c r="Y51" s="225"/>
      <c r="Z51" s="225"/>
      <c r="AA51" s="225"/>
      <c r="AB51" s="286">
        <f>'リーグ１次'!Y7</f>
        <v>0.5833333333333334</v>
      </c>
      <c r="AC51" s="286"/>
      <c r="AD51" s="286"/>
      <c r="AE51" s="286"/>
      <c r="AF51" s="225"/>
      <c r="AG51" s="225"/>
      <c r="AJ51" s="307" t="s">
        <v>124</v>
      </c>
      <c r="AK51" s="308" t="s">
        <v>125</v>
      </c>
      <c r="AL51" s="308" t="s">
        <v>126</v>
      </c>
      <c r="AM51" s="308" t="s">
        <v>127</v>
      </c>
      <c r="AN51" s="308" t="s">
        <v>128</v>
      </c>
      <c r="AO51" s="308" t="s">
        <v>129</v>
      </c>
      <c r="AP51" s="308" t="s">
        <v>130</v>
      </c>
      <c r="AQ51" s="308" t="s">
        <v>131</v>
      </c>
    </row>
    <row r="52" spans="2:43" ht="12.75" customHeight="1">
      <c r="B52" s="235" t="s">
        <v>132</v>
      </c>
      <c r="C52" s="236"/>
      <c r="D52" s="237" t="s">
        <v>100</v>
      </c>
      <c r="E52" s="238"/>
      <c r="F52" s="238"/>
      <c r="G52" s="238"/>
      <c r="H52" s="236"/>
      <c r="I52" s="237" t="s">
        <v>133</v>
      </c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6"/>
      <c r="AB52" s="237" t="s">
        <v>134</v>
      </c>
      <c r="AC52" s="238"/>
      <c r="AD52" s="238"/>
      <c r="AE52" s="238"/>
      <c r="AF52" s="238"/>
      <c r="AG52" s="318"/>
      <c r="AM52" s="313"/>
      <c r="AN52" s="313"/>
      <c r="AO52" s="313"/>
      <c r="AP52" s="313"/>
      <c r="AQ52" s="313"/>
    </row>
    <row r="53" spans="2:43" ht="12.75" customHeight="1">
      <c r="B53" s="239">
        <v>1</v>
      </c>
      <c r="C53" s="240"/>
      <c r="D53" s="241">
        <f>AB51</f>
        <v>0.5833333333333334</v>
      </c>
      <c r="E53" s="242"/>
      <c r="F53" s="242"/>
      <c r="G53" s="242"/>
      <c r="H53" s="243"/>
      <c r="I53" s="254" t="str">
        <f>'リーグ１次'!Y9</f>
        <v>土田</v>
      </c>
      <c r="J53" s="266"/>
      <c r="K53" s="266"/>
      <c r="L53" s="266"/>
      <c r="M53" s="266"/>
      <c r="N53" s="266"/>
      <c r="O53" s="266"/>
      <c r="P53" s="251"/>
      <c r="Q53" s="271">
        <v>11</v>
      </c>
      <c r="R53" s="384" t="s">
        <v>135</v>
      </c>
      <c r="S53" s="271">
        <v>0</v>
      </c>
      <c r="T53" s="251"/>
      <c r="U53" s="266" t="str">
        <f>'リーグ１次'!AA9</f>
        <v>西可児</v>
      </c>
      <c r="V53" s="266"/>
      <c r="W53" s="266"/>
      <c r="X53" s="266"/>
      <c r="Y53" s="266"/>
      <c r="Z53" s="266"/>
      <c r="AA53" s="290"/>
      <c r="AB53" s="298" t="str">
        <f>'リーグ１次'!Z9</f>
        <v>郡上八幡</v>
      </c>
      <c r="AC53" s="299"/>
      <c r="AD53" s="299"/>
      <c r="AE53" s="299"/>
      <c r="AF53" s="299"/>
      <c r="AG53" s="319"/>
      <c r="AI53" s="208" t="str">
        <f>I53</f>
        <v>土田</v>
      </c>
      <c r="AJ53" s="313">
        <v>1</v>
      </c>
      <c r="AK53" s="313">
        <v>1</v>
      </c>
      <c r="AL53" s="313">
        <v>0</v>
      </c>
      <c r="AM53" s="313">
        <f>Q53+Q55</f>
        <v>12</v>
      </c>
      <c r="AN53" s="313">
        <f>S53+S55</f>
        <v>4</v>
      </c>
      <c r="AO53" s="313">
        <f>AM53-AN53</f>
        <v>8</v>
      </c>
      <c r="AP53" s="313">
        <f>AJ53*3+AL53*1</f>
        <v>3</v>
      </c>
      <c r="AQ53" s="323">
        <v>2</v>
      </c>
    </row>
    <row r="54" spans="2:43" ht="12.75" customHeight="1">
      <c r="B54" s="239">
        <v>2</v>
      </c>
      <c r="C54" s="240"/>
      <c r="D54" s="241">
        <f>D53+"０:６０"</f>
        <v>0.625</v>
      </c>
      <c r="E54" s="242"/>
      <c r="F54" s="242"/>
      <c r="G54" s="242"/>
      <c r="H54" s="243"/>
      <c r="I54" s="254" t="str">
        <f>AB53</f>
        <v>郡上八幡</v>
      </c>
      <c r="J54" s="266"/>
      <c r="K54" s="266"/>
      <c r="L54" s="266"/>
      <c r="M54" s="266"/>
      <c r="N54" s="266"/>
      <c r="O54" s="266"/>
      <c r="P54" s="252"/>
      <c r="Q54" s="272">
        <v>11</v>
      </c>
      <c r="R54" s="385" t="s">
        <v>135</v>
      </c>
      <c r="S54" s="272">
        <v>0</v>
      </c>
      <c r="T54" s="252"/>
      <c r="U54" s="266" t="str">
        <f>U53</f>
        <v>西可児</v>
      </c>
      <c r="V54" s="266"/>
      <c r="W54" s="266"/>
      <c r="X54" s="266"/>
      <c r="Y54" s="266"/>
      <c r="Z54" s="266"/>
      <c r="AA54" s="290"/>
      <c r="AB54" s="298" t="str">
        <f>I53</f>
        <v>土田</v>
      </c>
      <c r="AC54" s="299"/>
      <c r="AD54" s="299"/>
      <c r="AE54" s="299"/>
      <c r="AF54" s="299"/>
      <c r="AG54" s="319"/>
      <c r="AI54" s="208" t="str">
        <f>I54</f>
        <v>郡上八幡</v>
      </c>
      <c r="AJ54" s="313">
        <v>2</v>
      </c>
      <c r="AK54" s="313">
        <v>0</v>
      </c>
      <c r="AL54" s="313">
        <v>0</v>
      </c>
      <c r="AM54" s="313">
        <f>Q54+S55</f>
        <v>15</v>
      </c>
      <c r="AN54" s="313">
        <f>S54+Q55</f>
        <v>1</v>
      </c>
      <c r="AO54" s="313">
        <f>AM54-AN54</f>
        <v>14</v>
      </c>
      <c r="AP54" s="313">
        <f>AJ54*3+AL54*1</f>
        <v>6</v>
      </c>
      <c r="AQ54" s="323">
        <v>1</v>
      </c>
    </row>
    <row r="55" spans="2:43" ht="12.75" customHeight="1">
      <c r="B55" s="244">
        <v>3</v>
      </c>
      <c r="C55" s="245"/>
      <c r="D55" s="246">
        <f>D54+"０：６０"</f>
        <v>0.6666666666666666</v>
      </c>
      <c r="E55" s="247"/>
      <c r="F55" s="247"/>
      <c r="G55" s="247"/>
      <c r="H55" s="248"/>
      <c r="I55" s="264" t="str">
        <f>I53</f>
        <v>土田</v>
      </c>
      <c r="J55" s="267"/>
      <c r="K55" s="267"/>
      <c r="L55" s="267"/>
      <c r="M55" s="267"/>
      <c r="N55" s="267"/>
      <c r="O55" s="267"/>
      <c r="P55" s="259"/>
      <c r="Q55" s="274">
        <v>1</v>
      </c>
      <c r="R55" s="386" t="s">
        <v>135</v>
      </c>
      <c r="S55" s="274">
        <v>4</v>
      </c>
      <c r="T55" s="259"/>
      <c r="U55" s="267" t="str">
        <f>AB53</f>
        <v>郡上八幡</v>
      </c>
      <c r="V55" s="267"/>
      <c r="W55" s="267"/>
      <c r="X55" s="267"/>
      <c r="Y55" s="267"/>
      <c r="Z55" s="267"/>
      <c r="AA55" s="300"/>
      <c r="AB55" s="301" t="str">
        <f>U53</f>
        <v>西可児</v>
      </c>
      <c r="AC55" s="302"/>
      <c r="AD55" s="302"/>
      <c r="AE55" s="302"/>
      <c r="AF55" s="302"/>
      <c r="AG55" s="320"/>
      <c r="AI55" s="208" t="str">
        <f>U53</f>
        <v>西可児</v>
      </c>
      <c r="AJ55" s="313">
        <v>0</v>
      </c>
      <c r="AK55" s="313">
        <v>2</v>
      </c>
      <c r="AL55" s="313">
        <v>0</v>
      </c>
      <c r="AM55" s="313">
        <f>S53+S54</f>
        <v>0</v>
      </c>
      <c r="AN55" s="313">
        <f>Q53+Q54</f>
        <v>22</v>
      </c>
      <c r="AO55" s="313">
        <f>AM55-AN55</f>
        <v>-22</v>
      </c>
      <c r="AP55" s="313">
        <f>AJ55*3+AL55*1</f>
        <v>0</v>
      </c>
      <c r="AQ55" s="323">
        <v>3</v>
      </c>
    </row>
    <row r="57" spans="2:16" ht="13.5">
      <c r="B57" s="208" t="s">
        <v>140</v>
      </c>
      <c r="N57"/>
      <c r="P57"/>
    </row>
    <row r="58" spans="2:43" ht="13.5">
      <c r="B58" s="225"/>
      <c r="C58" s="225"/>
      <c r="D58" s="225"/>
      <c r="E58" s="225"/>
      <c r="F58" s="211">
        <f>'リーグ１次'!AB6</f>
        <v>44668</v>
      </c>
      <c r="G58" s="211"/>
      <c r="H58" s="211"/>
      <c r="I58" s="211"/>
      <c r="J58" s="211"/>
      <c r="K58" s="211"/>
      <c r="L58" s="225"/>
      <c r="M58" s="225"/>
      <c r="N58" s="225"/>
      <c r="O58" s="225"/>
      <c r="P58" s="225"/>
      <c r="Q58" s="225"/>
      <c r="R58" s="268" t="str">
        <f>'リーグ１次'!AB5</f>
        <v>古今伝授</v>
      </c>
      <c r="S58" s="269"/>
      <c r="T58" s="269"/>
      <c r="U58" s="269"/>
      <c r="V58" s="269"/>
      <c r="W58" s="269"/>
      <c r="X58" s="277" t="s">
        <v>123</v>
      </c>
      <c r="Y58" s="225"/>
      <c r="Z58" s="225"/>
      <c r="AA58" s="225"/>
      <c r="AB58" s="286">
        <f>'リーグ１次'!AB7</f>
        <v>0.3958333333333333</v>
      </c>
      <c r="AC58" s="287"/>
      <c r="AD58" s="287"/>
      <c r="AE58" s="287"/>
      <c r="AF58" s="225"/>
      <c r="AG58" s="225"/>
      <c r="AJ58" s="307" t="s">
        <v>124</v>
      </c>
      <c r="AK58" s="308" t="s">
        <v>125</v>
      </c>
      <c r="AL58" s="308" t="s">
        <v>126</v>
      </c>
      <c r="AM58" s="308" t="s">
        <v>127</v>
      </c>
      <c r="AN58" s="308" t="s">
        <v>128</v>
      </c>
      <c r="AO58" s="308" t="s">
        <v>129</v>
      </c>
      <c r="AP58" s="308" t="s">
        <v>130</v>
      </c>
      <c r="AQ58" s="308" t="s">
        <v>131</v>
      </c>
    </row>
    <row r="59" spans="2:42" ht="13.5">
      <c r="B59" s="212" t="s">
        <v>132</v>
      </c>
      <c r="C59" s="213"/>
      <c r="D59" s="213" t="s">
        <v>100</v>
      </c>
      <c r="E59" s="213"/>
      <c r="F59" s="213"/>
      <c r="G59" s="213"/>
      <c r="H59" s="213"/>
      <c r="I59" s="213" t="s">
        <v>133</v>
      </c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 t="s">
        <v>134</v>
      </c>
      <c r="AC59" s="213"/>
      <c r="AD59" s="213"/>
      <c r="AE59" s="213"/>
      <c r="AF59" s="213"/>
      <c r="AG59" s="315"/>
      <c r="AM59" s="313"/>
      <c r="AN59" s="313"/>
      <c r="AO59" s="313"/>
      <c r="AP59" s="313"/>
    </row>
    <row r="60" spans="2:43" ht="13.5">
      <c r="B60" s="214">
        <v>1</v>
      </c>
      <c r="C60" s="215"/>
      <c r="D60" s="216">
        <f>AB58</f>
        <v>0.3958333333333333</v>
      </c>
      <c r="E60" s="217"/>
      <c r="F60" s="217"/>
      <c r="G60" s="217"/>
      <c r="H60" s="217"/>
      <c r="I60" s="249" t="str">
        <f>'リーグ１次'!AB9</f>
        <v>大和2</v>
      </c>
      <c r="J60" s="249"/>
      <c r="K60" s="249"/>
      <c r="L60" s="249"/>
      <c r="M60" s="249"/>
      <c r="N60" s="249"/>
      <c r="O60" s="250"/>
      <c r="P60" s="251"/>
      <c r="Q60" s="271"/>
      <c r="R60" s="384" t="s">
        <v>135</v>
      </c>
      <c r="S60" s="271"/>
      <c r="T60" s="251"/>
      <c r="U60" s="273" t="str">
        <f>'リーグ１次'!AD9</f>
        <v>川辺</v>
      </c>
      <c r="V60" s="273"/>
      <c r="W60" s="273"/>
      <c r="X60" s="273"/>
      <c r="Y60" s="273"/>
      <c r="Z60" s="273"/>
      <c r="AA60" s="273"/>
      <c r="AB60" s="303" t="str">
        <f>'リーグ１次'!AC9</f>
        <v>太田</v>
      </c>
      <c r="AC60" s="304"/>
      <c r="AD60" s="304"/>
      <c r="AE60" s="304"/>
      <c r="AF60" s="304"/>
      <c r="AG60" s="321"/>
      <c r="AI60" s="208" t="str">
        <f>I60</f>
        <v>大和2</v>
      </c>
      <c r="AJ60" s="313">
        <v>0</v>
      </c>
      <c r="AK60" s="313">
        <v>0</v>
      </c>
      <c r="AL60" s="313">
        <v>0</v>
      </c>
      <c r="AM60" s="313">
        <f>Q60+Q62</f>
        <v>0</v>
      </c>
      <c r="AN60" s="313">
        <f>S60+S62</f>
        <v>0</v>
      </c>
      <c r="AO60" s="313">
        <f>AM60-AN60</f>
        <v>0</v>
      </c>
      <c r="AP60" s="313">
        <f>AJ60*3+AL60*1</f>
        <v>0</v>
      </c>
      <c r="AQ60" s="323">
        <v>1</v>
      </c>
    </row>
    <row r="61" spans="2:43" ht="13.5">
      <c r="B61" s="214">
        <v>2</v>
      </c>
      <c r="C61" s="215"/>
      <c r="D61" s="218">
        <f>D60+"1:00"</f>
        <v>0.4375</v>
      </c>
      <c r="E61" s="215"/>
      <c r="F61" s="215"/>
      <c r="G61" s="215"/>
      <c r="H61" s="215"/>
      <c r="I61" s="253" t="str">
        <f>AB60</f>
        <v>太田</v>
      </c>
      <c r="J61" s="253"/>
      <c r="K61" s="253"/>
      <c r="L61" s="253"/>
      <c r="M61" s="253"/>
      <c r="N61" s="253"/>
      <c r="O61" s="254"/>
      <c r="P61" s="252"/>
      <c r="Q61" s="272"/>
      <c r="R61" s="385" t="s">
        <v>135</v>
      </c>
      <c r="S61" s="272"/>
      <c r="T61" s="252"/>
      <c r="U61" s="266" t="str">
        <f>U60</f>
        <v>川辺</v>
      </c>
      <c r="V61" s="266"/>
      <c r="W61" s="266"/>
      <c r="X61" s="266"/>
      <c r="Y61" s="266"/>
      <c r="Z61" s="266"/>
      <c r="AA61" s="266"/>
      <c r="AB61" s="298" t="str">
        <f>I60</f>
        <v>大和2</v>
      </c>
      <c r="AC61" s="299"/>
      <c r="AD61" s="299"/>
      <c r="AE61" s="299"/>
      <c r="AF61" s="299"/>
      <c r="AG61" s="319"/>
      <c r="AI61" s="208" t="str">
        <f>I61</f>
        <v>太田</v>
      </c>
      <c r="AJ61" s="313">
        <v>0</v>
      </c>
      <c r="AK61" s="313">
        <v>0</v>
      </c>
      <c r="AL61" s="313">
        <v>0</v>
      </c>
      <c r="AM61" s="313">
        <f>Q61+S62</f>
        <v>0</v>
      </c>
      <c r="AN61" s="313">
        <f>S61+Q62</f>
        <v>0</v>
      </c>
      <c r="AO61" s="313">
        <f>AM61-AN61</f>
        <v>0</v>
      </c>
      <c r="AP61" s="313">
        <f>AJ61*3+AL61*1</f>
        <v>0</v>
      </c>
      <c r="AQ61" s="323">
        <v>2</v>
      </c>
    </row>
    <row r="62" spans="2:43" ht="13.5">
      <c r="B62" s="219">
        <v>3</v>
      </c>
      <c r="C62" s="220"/>
      <c r="D62" s="223">
        <f>D61+"１：0０"</f>
        <v>0.4791666666666667</v>
      </c>
      <c r="E62" s="224"/>
      <c r="F62" s="224"/>
      <c r="G62" s="224"/>
      <c r="H62" s="224"/>
      <c r="I62" s="257" t="str">
        <f>I60</f>
        <v>大和2</v>
      </c>
      <c r="J62" s="257"/>
      <c r="K62" s="257"/>
      <c r="L62" s="257"/>
      <c r="M62" s="257"/>
      <c r="N62" s="257"/>
      <c r="O62" s="258"/>
      <c r="P62" s="259"/>
      <c r="Q62" s="274"/>
      <c r="R62" s="386" t="s">
        <v>135</v>
      </c>
      <c r="S62" s="274"/>
      <c r="T62" s="259"/>
      <c r="U62" s="275" t="str">
        <f>AB60</f>
        <v>太田</v>
      </c>
      <c r="V62" s="275"/>
      <c r="W62" s="275"/>
      <c r="X62" s="275"/>
      <c r="Y62" s="275"/>
      <c r="Z62" s="275"/>
      <c r="AA62" s="275"/>
      <c r="AB62" s="305" t="str">
        <f>U60</f>
        <v>川辺</v>
      </c>
      <c r="AC62" s="306"/>
      <c r="AD62" s="306"/>
      <c r="AE62" s="306"/>
      <c r="AF62" s="306"/>
      <c r="AG62" s="322"/>
      <c r="AI62" s="208" t="str">
        <f>U60</f>
        <v>川辺</v>
      </c>
      <c r="AJ62" s="313">
        <v>0</v>
      </c>
      <c r="AK62" s="313">
        <v>0</v>
      </c>
      <c r="AL62" s="313">
        <v>0</v>
      </c>
      <c r="AM62" s="313">
        <f>S60+S61</f>
        <v>0</v>
      </c>
      <c r="AN62" s="313">
        <f>Q60+Q61</f>
        <v>0</v>
      </c>
      <c r="AO62" s="313">
        <f>AM62-AN62</f>
        <v>0</v>
      </c>
      <c r="AP62" s="313">
        <f>AJ62*3+AL62*1</f>
        <v>0</v>
      </c>
      <c r="AQ62" s="323">
        <v>3</v>
      </c>
    </row>
    <row r="68" spans="2:43" ht="13.5"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3"/>
      <c r="AJ68" s="233"/>
      <c r="AK68" s="233"/>
      <c r="AL68" s="233"/>
      <c r="AM68" s="233"/>
      <c r="AN68" s="233"/>
      <c r="AO68" s="233"/>
      <c r="AP68" s="233"/>
      <c r="AQ68" s="233"/>
    </row>
    <row r="69" spans="2:43" s="208" customFormat="1" ht="13.5"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  <c r="AJ69" s="233"/>
      <c r="AK69" s="233"/>
      <c r="AL69" s="233"/>
      <c r="AM69" s="233"/>
      <c r="AN69" s="233"/>
      <c r="AO69" s="233"/>
      <c r="AP69" s="233"/>
      <c r="AQ69" s="233"/>
    </row>
    <row r="70" spans="2:43" ht="13.5">
      <c r="B70" s="233"/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33"/>
      <c r="AK70" s="233"/>
      <c r="AL70" s="233"/>
      <c r="AM70" s="233"/>
      <c r="AN70" s="233"/>
      <c r="AO70" s="233"/>
      <c r="AP70" s="233"/>
      <c r="AQ70" s="233"/>
    </row>
    <row r="71" spans="2:43" ht="13.5"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33"/>
      <c r="AO71" s="233"/>
      <c r="AP71" s="233"/>
      <c r="AQ71" s="233"/>
    </row>
    <row r="72" spans="2:43" ht="13.5"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</row>
    <row r="73" spans="2:43" ht="13.5">
      <c r="B73" s="233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/>
      <c r="AM73" s="233"/>
      <c r="AN73" s="233"/>
      <c r="AO73" s="233"/>
      <c r="AP73" s="233"/>
      <c r="AQ73" s="233"/>
    </row>
    <row r="74" spans="2:43" ht="13.5"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3"/>
      <c r="AL74" s="233"/>
      <c r="AM74" s="233"/>
      <c r="AN74" s="233"/>
      <c r="AO74" s="233"/>
      <c r="AP74" s="233"/>
      <c r="AQ74" s="233"/>
    </row>
    <row r="88" spans="2:34" ht="13.5">
      <c r="B88" s="208" t="s">
        <v>141</v>
      </c>
      <c r="AB88" s="330"/>
      <c r="AC88" s="330"/>
      <c r="AD88" s="330"/>
      <c r="AE88" s="330"/>
      <c r="AF88" s="330"/>
      <c r="AG88" s="330"/>
      <c r="AH88" s="330"/>
    </row>
    <row r="89" spans="5:44" ht="13.5">
      <c r="E89" s="208"/>
      <c r="F89" s="324" t="e">
        <f>リーグ１次!#REF!</f>
        <v>#REF!</v>
      </c>
      <c r="G89" s="325"/>
      <c r="H89" s="325"/>
      <c r="I89" s="325"/>
      <c r="J89" s="325"/>
      <c r="K89" s="325"/>
      <c r="L89" s="325"/>
      <c r="R89" s="325" t="e">
        <f>リーグ１次!#REF!</f>
        <v>#REF!</v>
      </c>
      <c r="S89" s="325"/>
      <c r="T89" s="325"/>
      <c r="U89" s="325"/>
      <c r="V89" s="325"/>
      <c r="W89" s="325"/>
      <c r="X89" s="328" t="s">
        <v>142</v>
      </c>
      <c r="AB89" s="286" t="e">
        <f>リーグ１次!#REF!</f>
        <v>#REF!</v>
      </c>
      <c r="AC89" s="287"/>
      <c r="AD89" s="287"/>
      <c r="AE89" s="287"/>
      <c r="AG89" s="330"/>
      <c r="AH89" s="330"/>
      <c r="AJ89" s="307" t="s">
        <v>124</v>
      </c>
      <c r="AK89" s="308" t="s">
        <v>125</v>
      </c>
      <c r="AL89" s="308" t="s">
        <v>126</v>
      </c>
      <c r="AM89" s="308" t="s">
        <v>127</v>
      </c>
      <c r="AN89" s="308" t="s">
        <v>128</v>
      </c>
      <c r="AO89" s="308" t="s">
        <v>129</v>
      </c>
      <c r="AP89" s="308" t="s">
        <v>130</v>
      </c>
      <c r="AQ89" s="308" t="s">
        <v>131</v>
      </c>
      <c r="AR89" s="208"/>
    </row>
    <row r="90" spans="2:42" ht="13.5">
      <c r="B90" s="212" t="s">
        <v>132</v>
      </c>
      <c r="C90" s="213"/>
      <c r="D90" s="213" t="s">
        <v>100</v>
      </c>
      <c r="E90" s="213"/>
      <c r="F90" s="213"/>
      <c r="G90" s="213"/>
      <c r="H90" s="213"/>
      <c r="I90" s="213" t="s">
        <v>133</v>
      </c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 t="s">
        <v>134</v>
      </c>
      <c r="AC90" s="213"/>
      <c r="AD90" s="213"/>
      <c r="AE90" s="213"/>
      <c r="AF90" s="213"/>
      <c r="AG90" s="315"/>
      <c r="AM90" s="313"/>
      <c r="AN90" s="313"/>
      <c r="AO90" s="313"/>
      <c r="AP90" s="313"/>
    </row>
    <row r="91" spans="2:43" ht="13.5">
      <c r="B91" s="214">
        <v>1</v>
      </c>
      <c r="C91" s="215"/>
      <c r="D91" s="216" t="e">
        <f>AB89</f>
        <v>#REF!</v>
      </c>
      <c r="E91" s="217"/>
      <c r="F91" s="217"/>
      <c r="G91" s="217"/>
      <c r="H91" s="217"/>
      <c r="I91" s="249" t="e">
        <f>リーグ１次!#REF!</f>
        <v>#REF!</v>
      </c>
      <c r="J91" s="249"/>
      <c r="K91" s="249"/>
      <c r="L91" s="249"/>
      <c r="M91" s="249"/>
      <c r="N91" s="249"/>
      <c r="O91" s="250"/>
      <c r="P91" s="251"/>
      <c r="Q91" s="271">
        <v>0</v>
      </c>
      <c r="R91" s="384" t="s">
        <v>135</v>
      </c>
      <c r="S91" s="271">
        <v>0</v>
      </c>
      <c r="T91" s="251"/>
      <c r="U91" s="273" t="e">
        <f>リーグ１次!#REF!</f>
        <v>#REF!</v>
      </c>
      <c r="V91" s="273"/>
      <c r="W91" s="273"/>
      <c r="X91" s="273"/>
      <c r="Y91" s="273"/>
      <c r="Z91" s="273"/>
      <c r="AA91" s="273"/>
      <c r="AB91" s="303" t="e">
        <f>リーグ１次!#REF!</f>
        <v>#REF!</v>
      </c>
      <c r="AC91" s="304"/>
      <c r="AD91" s="304"/>
      <c r="AE91" s="304"/>
      <c r="AF91" s="304"/>
      <c r="AG91" s="321"/>
      <c r="AI91" s="208" t="e">
        <f>I91</f>
        <v>#REF!</v>
      </c>
      <c r="AJ91" s="313">
        <v>0</v>
      </c>
      <c r="AK91" s="313">
        <v>0</v>
      </c>
      <c r="AL91" s="313">
        <v>0</v>
      </c>
      <c r="AM91" s="313">
        <f>Q91+Q93</f>
        <v>0</v>
      </c>
      <c r="AN91" s="313">
        <f>S91+S93</f>
        <v>0</v>
      </c>
      <c r="AO91" s="313">
        <f>AM91-AN91</f>
        <v>0</v>
      </c>
      <c r="AP91" s="313">
        <f>AJ91*3+AL91*1</f>
        <v>0</v>
      </c>
      <c r="AQ91" s="323">
        <v>1</v>
      </c>
    </row>
    <row r="92" spans="2:43" ht="13.5">
      <c r="B92" s="214">
        <v>2</v>
      </c>
      <c r="C92" s="215"/>
      <c r="D92" s="218" t="e">
        <f>D91+"1:20"</f>
        <v>#REF!</v>
      </c>
      <c r="E92" s="215"/>
      <c r="F92" s="215"/>
      <c r="G92" s="215"/>
      <c r="H92" s="215"/>
      <c r="I92" s="253" t="e">
        <f>AB91</f>
        <v>#REF!</v>
      </c>
      <c r="J92" s="253"/>
      <c r="K92" s="253"/>
      <c r="L92" s="253"/>
      <c r="M92" s="253"/>
      <c r="N92" s="253"/>
      <c r="O92" s="254"/>
      <c r="P92" s="252"/>
      <c r="Q92" s="272">
        <v>0</v>
      </c>
      <c r="R92" s="385" t="s">
        <v>135</v>
      </c>
      <c r="S92" s="272">
        <v>0</v>
      </c>
      <c r="T92" s="252"/>
      <c r="U92" s="266" t="e">
        <f>U91</f>
        <v>#REF!</v>
      </c>
      <c r="V92" s="266"/>
      <c r="W92" s="266"/>
      <c r="X92" s="266"/>
      <c r="Y92" s="266"/>
      <c r="Z92" s="266"/>
      <c r="AA92" s="266"/>
      <c r="AB92" s="298" t="e">
        <f>I91</f>
        <v>#REF!</v>
      </c>
      <c r="AC92" s="299"/>
      <c r="AD92" s="299"/>
      <c r="AE92" s="299"/>
      <c r="AF92" s="299"/>
      <c r="AG92" s="319"/>
      <c r="AI92" s="208" t="e">
        <f>I92</f>
        <v>#REF!</v>
      </c>
      <c r="AJ92" s="313">
        <v>0</v>
      </c>
      <c r="AK92" s="313">
        <v>0</v>
      </c>
      <c r="AL92" s="313">
        <v>0</v>
      </c>
      <c r="AM92" s="313">
        <f>Q92+S93</f>
        <v>0</v>
      </c>
      <c r="AN92" s="313">
        <f>S92+Q93</f>
        <v>0</v>
      </c>
      <c r="AO92" s="313">
        <f>AM92-AN92</f>
        <v>0</v>
      </c>
      <c r="AP92" s="313">
        <f>AJ92*3+AL92*1</f>
        <v>0</v>
      </c>
      <c r="AQ92" s="323">
        <v>2</v>
      </c>
    </row>
    <row r="93" spans="2:43" ht="13.5">
      <c r="B93" s="219">
        <v>3</v>
      </c>
      <c r="C93" s="220"/>
      <c r="D93" s="223" t="e">
        <f>D92+"１：２０"</f>
        <v>#REF!</v>
      </c>
      <c r="E93" s="224"/>
      <c r="F93" s="224"/>
      <c r="G93" s="224"/>
      <c r="H93" s="224"/>
      <c r="I93" s="257" t="e">
        <f>I91</f>
        <v>#REF!</v>
      </c>
      <c r="J93" s="257"/>
      <c r="K93" s="257"/>
      <c r="L93" s="257"/>
      <c r="M93" s="257"/>
      <c r="N93" s="257"/>
      <c r="O93" s="258"/>
      <c r="P93" s="259"/>
      <c r="Q93" s="274">
        <v>0</v>
      </c>
      <c r="R93" s="386" t="s">
        <v>135</v>
      </c>
      <c r="S93" s="274">
        <v>0</v>
      </c>
      <c r="T93" s="259"/>
      <c r="U93" s="275" t="e">
        <f>AB91</f>
        <v>#REF!</v>
      </c>
      <c r="V93" s="275"/>
      <c r="W93" s="275"/>
      <c r="X93" s="275"/>
      <c r="Y93" s="275"/>
      <c r="Z93" s="275"/>
      <c r="AA93" s="275"/>
      <c r="AB93" s="305" t="e">
        <f>U91</f>
        <v>#REF!</v>
      </c>
      <c r="AC93" s="306"/>
      <c r="AD93" s="306"/>
      <c r="AE93" s="306"/>
      <c r="AF93" s="306"/>
      <c r="AG93" s="322"/>
      <c r="AI93" s="208" t="e">
        <f>U91</f>
        <v>#REF!</v>
      </c>
      <c r="AJ93" s="313">
        <v>0</v>
      </c>
      <c r="AK93" s="313">
        <v>0</v>
      </c>
      <c r="AL93" s="313">
        <v>0</v>
      </c>
      <c r="AM93" s="313">
        <f>S91+S92</f>
        <v>0</v>
      </c>
      <c r="AN93" s="313">
        <f>Q91+Q92</f>
        <v>0</v>
      </c>
      <c r="AO93" s="313">
        <f>AM93-AN93</f>
        <v>0</v>
      </c>
      <c r="AP93" s="313">
        <f>AJ93*3+AL93*1</f>
        <v>0</v>
      </c>
      <c r="AQ93" s="323">
        <v>3</v>
      </c>
    </row>
    <row r="94" spans="2:34" ht="13.5">
      <c r="B94" s="326"/>
      <c r="C94" s="326"/>
      <c r="D94" s="327"/>
      <c r="E94" s="327"/>
      <c r="F94" s="327"/>
      <c r="G94" s="327"/>
      <c r="H94" s="327"/>
      <c r="I94" s="273"/>
      <c r="J94" s="273"/>
      <c r="K94" s="273"/>
      <c r="L94" s="273"/>
      <c r="M94" s="273"/>
      <c r="N94" s="273"/>
      <c r="O94" s="273"/>
      <c r="P94" s="251"/>
      <c r="Q94" s="329"/>
      <c r="R94" s="329"/>
      <c r="S94" s="329"/>
      <c r="T94" s="251"/>
      <c r="U94" s="273"/>
      <c r="V94" s="273"/>
      <c r="W94" s="273"/>
      <c r="X94" s="273"/>
      <c r="Y94" s="273"/>
      <c r="Z94" s="273"/>
      <c r="AA94" s="273"/>
      <c r="AB94" s="312"/>
      <c r="AC94" s="312"/>
      <c r="AD94" s="312"/>
      <c r="AE94" s="312"/>
      <c r="AF94" s="312"/>
      <c r="AG94" s="312"/>
      <c r="AH94" s="312"/>
    </row>
    <row r="95" spans="2:34" ht="13.5">
      <c r="B95" s="326"/>
      <c r="C95" s="326"/>
      <c r="D95" s="327"/>
      <c r="E95" s="327"/>
      <c r="F95" s="327"/>
      <c r="G95" s="327"/>
      <c r="H95" s="327"/>
      <c r="I95" s="273"/>
      <c r="J95" s="273"/>
      <c r="K95" s="273"/>
      <c r="L95" s="273"/>
      <c r="M95" s="273"/>
      <c r="N95" s="273"/>
      <c r="O95" s="273"/>
      <c r="P95" s="251"/>
      <c r="Q95" s="329"/>
      <c r="R95" s="329"/>
      <c r="S95" s="329"/>
      <c r="T95" s="251"/>
      <c r="U95" s="273"/>
      <c r="V95" s="273"/>
      <c r="W95" s="273"/>
      <c r="X95" s="273"/>
      <c r="Y95" s="273"/>
      <c r="Z95" s="273"/>
      <c r="AA95" s="273"/>
      <c r="AB95" s="312"/>
      <c r="AC95" s="312"/>
      <c r="AD95" s="312"/>
      <c r="AE95" s="312"/>
      <c r="AF95" s="312"/>
      <c r="AG95" s="312"/>
      <c r="AH95" s="312"/>
    </row>
    <row r="96" spans="2:34" ht="13.5">
      <c r="B96" s="326"/>
      <c r="C96" s="326"/>
      <c r="D96" s="327"/>
      <c r="E96" s="327"/>
      <c r="F96" s="327"/>
      <c r="G96" s="327"/>
      <c r="H96" s="327"/>
      <c r="I96" s="273"/>
      <c r="J96" s="273"/>
      <c r="K96" s="273"/>
      <c r="L96" s="273"/>
      <c r="M96" s="273"/>
      <c r="N96" s="273"/>
      <c r="O96" s="273"/>
      <c r="P96" s="251"/>
      <c r="Q96" s="329"/>
      <c r="R96" s="329"/>
      <c r="S96" s="329"/>
      <c r="T96" s="251"/>
      <c r="U96" s="273"/>
      <c r="V96" s="273"/>
      <c r="W96" s="273"/>
      <c r="X96" s="273"/>
      <c r="Y96" s="273"/>
      <c r="Z96" s="273"/>
      <c r="AA96" s="273"/>
      <c r="AB96" s="312"/>
      <c r="AC96" s="312"/>
      <c r="AD96" s="312"/>
      <c r="AE96" s="312"/>
      <c r="AF96" s="312"/>
      <c r="AG96" s="312"/>
      <c r="AH96" s="312"/>
    </row>
    <row r="97" spans="2:34" ht="13.5">
      <c r="B97" s="326"/>
      <c r="C97" s="326"/>
      <c r="D97" s="327"/>
      <c r="E97" s="327"/>
      <c r="F97" s="327"/>
      <c r="G97" s="327"/>
      <c r="H97" s="327"/>
      <c r="I97" s="273"/>
      <c r="J97" s="273"/>
      <c r="K97" s="273"/>
      <c r="L97" s="273"/>
      <c r="M97" s="273"/>
      <c r="N97" s="273"/>
      <c r="O97" s="273"/>
      <c r="P97" s="251"/>
      <c r="Q97" s="329"/>
      <c r="R97" s="329"/>
      <c r="X97" s="273"/>
      <c r="Y97" s="273"/>
      <c r="Z97" s="273"/>
      <c r="AA97" s="273"/>
      <c r="AB97" s="312"/>
      <c r="AC97" s="312"/>
      <c r="AD97" s="312"/>
      <c r="AE97" s="312"/>
      <c r="AF97" s="312"/>
      <c r="AG97" s="312"/>
      <c r="AH97" s="312"/>
    </row>
    <row r="98" spans="2:34" ht="13.5">
      <c r="B98" s="326"/>
      <c r="C98" s="326"/>
      <c r="D98" s="327"/>
      <c r="E98" s="327"/>
      <c r="F98" s="327"/>
      <c r="G98" s="327"/>
      <c r="H98" s="327"/>
      <c r="I98" s="273"/>
      <c r="J98" s="273"/>
      <c r="K98" s="273"/>
      <c r="L98" s="273"/>
      <c r="M98" s="273"/>
      <c r="N98" s="273"/>
      <c r="O98" s="273"/>
      <c r="P98" s="251"/>
      <c r="Q98" s="329"/>
      <c r="R98" s="329"/>
      <c r="S98" s="329"/>
      <c r="T98" s="251"/>
      <c r="U98" s="273"/>
      <c r="V98" s="273"/>
      <c r="W98" s="273"/>
      <c r="X98" s="273"/>
      <c r="Y98" s="273"/>
      <c r="Z98" s="273"/>
      <c r="AA98" s="273"/>
      <c r="AB98" s="312"/>
      <c r="AC98" s="312"/>
      <c r="AD98" s="312"/>
      <c r="AE98" s="312"/>
      <c r="AF98" s="312"/>
      <c r="AG98" s="312"/>
      <c r="AH98" s="312"/>
    </row>
    <row r="99" spans="2:34" ht="13.5">
      <c r="B99" s="326"/>
      <c r="C99" s="326"/>
      <c r="D99" s="327"/>
      <c r="E99" s="327"/>
      <c r="F99" s="327"/>
      <c r="G99" s="327"/>
      <c r="H99" s="327"/>
      <c r="I99" s="273"/>
      <c r="J99" s="273"/>
      <c r="K99" s="273"/>
      <c r="L99" s="273"/>
      <c r="M99" s="273"/>
      <c r="N99" s="273"/>
      <c r="O99" s="273"/>
      <c r="P99" s="251"/>
      <c r="Q99" s="329"/>
      <c r="R99" s="329"/>
      <c r="S99" s="329"/>
      <c r="T99" s="251"/>
      <c r="U99" s="273"/>
      <c r="V99" s="273"/>
      <c r="W99" s="273"/>
      <c r="X99" s="273"/>
      <c r="Y99" s="273"/>
      <c r="Z99" s="273"/>
      <c r="AA99" s="273"/>
      <c r="AB99" s="312"/>
      <c r="AC99" s="312"/>
      <c r="AD99" s="312"/>
      <c r="AE99" s="312"/>
      <c r="AF99" s="312"/>
      <c r="AG99" s="312"/>
      <c r="AH99" s="312"/>
    </row>
    <row r="100" spans="2:34" ht="13.5">
      <c r="B100" s="326"/>
      <c r="C100" s="326"/>
      <c r="D100" s="327"/>
      <c r="E100" s="327"/>
      <c r="F100" s="327"/>
      <c r="G100" s="327"/>
      <c r="H100" s="327"/>
      <c r="I100" s="273"/>
      <c r="J100" s="273"/>
      <c r="K100" s="273"/>
      <c r="L100" s="273"/>
      <c r="M100" s="273"/>
      <c r="N100" s="273"/>
      <c r="O100" s="273"/>
      <c r="P100" s="251"/>
      <c r="Q100" s="329"/>
      <c r="R100" s="329"/>
      <c r="S100" s="329"/>
      <c r="T100" s="251"/>
      <c r="U100" s="273"/>
      <c r="V100" s="273"/>
      <c r="W100" s="273"/>
      <c r="X100" s="273"/>
      <c r="Y100" s="273"/>
      <c r="Z100" s="273"/>
      <c r="AA100" s="273"/>
      <c r="AB100" s="312"/>
      <c r="AC100" s="312"/>
      <c r="AD100" s="312"/>
      <c r="AE100" s="312"/>
      <c r="AF100" s="312"/>
      <c r="AG100" s="312"/>
      <c r="AH100" s="312"/>
    </row>
    <row r="101" spans="2:34" ht="13.5">
      <c r="B101" s="326"/>
      <c r="C101" s="326"/>
      <c r="D101" s="327"/>
      <c r="E101" s="327"/>
      <c r="F101" s="327"/>
      <c r="G101" s="327"/>
      <c r="H101" s="327"/>
      <c r="I101" s="273"/>
      <c r="J101" s="273"/>
      <c r="K101" s="273"/>
      <c r="L101" s="273"/>
      <c r="M101" s="273"/>
      <c r="N101" s="273"/>
      <c r="O101" s="273"/>
      <c r="P101" s="251"/>
      <c r="Q101" s="329"/>
      <c r="R101" s="329"/>
      <c r="S101" s="329"/>
      <c r="T101" s="251"/>
      <c r="U101" s="273"/>
      <c r="V101" s="273"/>
      <c r="W101" s="273"/>
      <c r="X101" s="273"/>
      <c r="Y101" s="273"/>
      <c r="Z101" s="273"/>
      <c r="AA101" s="273"/>
      <c r="AB101" s="312"/>
      <c r="AC101" s="312"/>
      <c r="AD101" s="312"/>
      <c r="AE101" s="312"/>
      <c r="AF101" s="312"/>
      <c r="AG101" s="312"/>
      <c r="AH101" s="312"/>
    </row>
    <row r="102" spans="2:34" ht="13.5">
      <c r="B102" s="326"/>
      <c r="C102" s="326"/>
      <c r="D102" s="327"/>
      <c r="E102" s="327"/>
      <c r="F102" s="327"/>
      <c r="G102" s="327"/>
      <c r="H102" s="327"/>
      <c r="I102" s="273"/>
      <c r="J102" s="273"/>
      <c r="K102" s="273"/>
      <c r="L102" s="273"/>
      <c r="M102" s="273"/>
      <c r="N102" s="273"/>
      <c r="O102" s="273"/>
      <c r="P102" s="251"/>
      <c r="Q102" s="329"/>
      <c r="R102" s="329"/>
      <c r="S102" s="329"/>
      <c r="T102" s="251"/>
      <c r="U102" s="273"/>
      <c r="V102" s="273"/>
      <c r="W102" s="273"/>
      <c r="X102" s="273"/>
      <c r="Y102" s="273"/>
      <c r="Z102" s="273"/>
      <c r="AA102" s="273"/>
      <c r="AB102" s="312"/>
      <c r="AC102" s="312"/>
      <c r="AD102" s="312"/>
      <c r="AE102" s="312"/>
      <c r="AF102" s="312"/>
      <c r="AG102" s="312"/>
      <c r="AH102" s="312"/>
    </row>
    <row r="103" spans="2:34" ht="13.5">
      <c r="B103" s="326"/>
      <c r="C103" s="326"/>
      <c r="D103" s="327"/>
      <c r="E103" s="327"/>
      <c r="F103" s="327"/>
      <c r="G103" s="327"/>
      <c r="H103" s="327"/>
      <c r="I103" s="273"/>
      <c r="J103" s="273"/>
      <c r="K103" s="273"/>
      <c r="L103" s="273"/>
      <c r="M103" s="273"/>
      <c r="N103" s="273"/>
      <c r="O103" s="273"/>
      <c r="P103" s="251"/>
      <c r="Q103" s="329"/>
      <c r="R103" s="329"/>
      <c r="S103" s="329"/>
      <c r="T103" s="251"/>
      <c r="U103" s="273"/>
      <c r="V103" s="273"/>
      <c r="W103" s="273"/>
      <c r="X103" s="273"/>
      <c r="Y103" s="273"/>
      <c r="Z103" s="273"/>
      <c r="AA103" s="273"/>
      <c r="AB103" s="312"/>
      <c r="AC103" s="312"/>
      <c r="AD103" s="312"/>
      <c r="AE103" s="312"/>
      <c r="AF103" s="312"/>
      <c r="AG103" s="312"/>
      <c r="AH103" s="312"/>
    </row>
  </sheetData>
  <sheetProtection/>
  <mergeCells count="215">
    <mergeCell ref="B1:AG1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F15:K15"/>
    <mergeCell ref="R15:W15"/>
    <mergeCell ref="AB15:AE15"/>
    <mergeCell ref="B16:C16"/>
    <mergeCell ref="D16:H16"/>
    <mergeCell ref="I16:AA16"/>
    <mergeCell ref="AB16:AG16"/>
    <mergeCell ref="B17:C17"/>
    <mergeCell ref="D17:H17"/>
    <mergeCell ref="I17:O17"/>
    <mergeCell ref="U17:AA17"/>
    <mergeCell ref="AB17:AG17"/>
    <mergeCell ref="B18:C18"/>
    <mergeCell ref="D18:H18"/>
    <mergeCell ref="I18:O18"/>
    <mergeCell ref="U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F25:K25"/>
    <mergeCell ref="R25:W25"/>
    <mergeCell ref="AB25:AE25"/>
    <mergeCell ref="B26:C26"/>
    <mergeCell ref="D26:H26"/>
    <mergeCell ref="I26:AA26"/>
    <mergeCell ref="AB26:AG26"/>
    <mergeCell ref="B27:C27"/>
    <mergeCell ref="D27:H27"/>
    <mergeCell ref="I27:O27"/>
    <mergeCell ref="U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B31:C31"/>
    <mergeCell ref="D31:H31"/>
    <mergeCell ref="I31:O31"/>
    <mergeCell ref="U31:AA31"/>
    <mergeCell ref="AB31:AG31"/>
    <mergeCell ref="B32:C32"/>
    <mergeCell ref="D32:H32"/>
    <mergeCell ref="I32:O32"/>
    <mergeCell ref="U32:AA32"/>
    <mergeCell ref="AB32:AG32"/>
    <mergeCell ref="F35:K35"/>
    <mergeCell ref="R35:W35"/>
    <mergeCell ref="AB35:AE35"/>
    <mergeCell ref="B36:C36"/>
    <mergeCell ref="D36:H36"/>
    <mergeCell ref="I36:AA36"/>
    <mergeCell ref="AB36:AG36"/>
    <mergeCell ref="B37:C37"/>
    <mergeCell ref="D37:H37"/>
    <mergeCell ref="I37:O37"/>
    <mergeCell ref="U37:AA37"/>
    <mergeCell ref="AB37:AG37"/>
    <mergeCell ref="B38:C38"/>
    <mergeCell ref="D38:H38"/>
    <mergeCell ref="I38:O38"/>
    <mergeCell ref="U38:AA38"/>
    <mergeCell ref="AB38:AG38"/>
    <mergeCell ref="B39:C39"/>
    <mergeCell ref="D39:H39"/>
    <mergeCell ref="I39:O39"/>
    <mergeCell ref="U39:AA39"/>
    <mergeCell ref="AB39:AG39"/>
    <mergeCell ref="B40:C40"/>
    <mergeCell ref="D40:H40"/>
    <mergeCell ref="I40:O40"/>
    <mergeCell ref="U40:AA40"/>
    <mergeCell ref="AB40:AG40"/>
    <mergeCell ref="B41:C41"/>
    <mergeCell ref="D41:H41"/>
    <mergeCell ref="I41:O41"/>
    <mergeCell ref="U41:AA41"/>
    <mergeCell ref="AB41:AG41"/>
    <mergeCell ref="B42:C42"/>
    <mergeCell ref="D42:H42"/>
    <mergeCell ref="I42:O42"/>
    <mergeCell ref="U42:AA42"/>
    <mergeCell ref="AB42:AG42"/>
    <mergeCell ref="F51:K51"/>
    <mergeCell ref="R51:W51"/>
    <mergeCell ref="AB51:AE51"/>
    <mergeCell ref="B52:C52"/>
    <mergeCell ref="D52:H52"/>
    <mergeCell ref="I52:AA52"/>
    <mergeCell ref="AB52:AG52"/>
    <mergeCell ref="B53:C53"/>
    <mergeCell ref="D53:H53"/>
    <mergeCell ref="I53:O53"/>
    <mergeCell ref="U53:AA53"/>
    <mergeCell ref="AB53:AG53"/>
    <mergeCell ref="B54:C54"/>
    <mergeCell ref="D54:H54"/>
    <mergeCell ref="I54:O54"/>
    <mergeCell ref="U54:AA54"/>
    <mergeCell ref="AB54:AG54"/>
    <mergeCell ref="B55:C55"/>
    <mergeCell ref="D55:H55"/>
    <mergeCell ref="I55:O55"/>
    <mergeCell ref="U55:AA55"/>
    <mergeCell ref="AB55:AG55"/>
    <mergeCell ref="F58:K58"/>
    <mergeCell ref="R58:W58"/>
    <mergeCell ref="AB58:AE58"/>
    <mergeCell ref="B59:C59"/>
    <mergeCell ref="D59:H59"/>
    <mergeCell ref="I59:AA59"/>
    <mergeCell ref="AB59:AG59"/>
    <mergeCell ref="B60:C60"/>
    <mergeCell ref="D60:H60"/>
    <mergeCell ref="I60:O60"/>
    <mergeCell ref="U60:AA60"/>
    <mergeCell ref="AB60:AG60"/>
    <mergeCell ref="B61:C61"/>
    <mergeCell ref="D61:H61"/>
    <mergeCell ref="I61:O61"/>
    <mergeCell ref="U61:AA61"/>
    <mergeCell ref="AB61:AG61"/>
    <mergeCell ref="B62:C62"/>
    <mergeCell ref="D62:H62"/>
    <mergeCell ref="I62:O62"/>
    <mergeCell ref="U62:AA62"/>
    <mergeCell ref="AB62:AG62"/>
    <mergeCell ref="F89:L89"/>
    <mergeCell ref="R89:W89"/>
    <mergeCell ref="AB89:AE89"/>
    <mergeCell ref="B90:C90"/>
    <mergeCell ref="D90:H90"/>
    <mergeCell ref="I90:AA90"/>
    <mergeCell ref="AB90:AG90"/>
    <mergeCell ref="B91:C91"/>
    <mergeCell ref="D91:H91"/>
    <mergeCell ref="I91:O91"/>
    <mergeCell ref="U91:AA91"/>
    <mergeCell ref="AB91:AG91"/>
    <mergeCell ref="B92:C92"/>
    <mergeCell ref="D92:H92"/>
    <mergeCell ref="I92:O92"/>
    <mergeCell ref="U92:AA92"/>
    <mergeCell ref="AB92:AG92"/>
    <mergeCell ref="B93:C93"/>
    <mergeCell ref="D93:H93"/>
    <mergeCell ref="I93:O93"/>
    <mergeCell ref="U93:AA93"/>
    <mergeCell ref="AB93:AG93"/>
  </mergeCells>
  <printOptions/>
  <pageMargins left="0.75" right="0.75" top="0.26" bottom="0.4" header="0.16" footer="0.27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4">
      <selection activeCell="H33" sqref="H33"/>
    </sheetView>
  </sheetViews>
  <sheetFormatPr defaultColWidth="9.00390625" defaultRowHeight="13.5"/>
  <cols>
    <col min="1" max="1" width="19.125" style="0" customWidth="1"/>
    <col min="2" max="2" width="4.75390625" style="0" customWidth="1"/>
    <col min="3" max="3" width="7.50390625" style="0" bestFit="1" customWidth="1"/>
    <col min="4" max="4" width="2.25390625" style="0" customWidth="1"/>
    <col min="5" max="5" width="12.625" style="0" customWidth="1"/>
    <col min="6" max="6" width="17.00390625" style="0" customWidth="1"/>
  </cols>
  <sheetData>
    <row r="1" spans="1:6" s="195" customFormat="1" ht="13.5">
      <c r="A1" s="195" t="s">
        <v>0</v>
      </c>
      <c r="C1" s="195" t="s">
        <v>1</v>
      </c>
      <c r="E1" s="195" t="s">
        <v>3</v>
      </c>
      <c r="F1" s="195" t="s">
        <v>143</v>
      </c>
    </row>
    <row r="2" spans="1:8" ht="13.5">
      <c r="A2" s="196" t="s">
        <v>144</v>
      </c>
      <c r="B2" t="str">
        <f>C2&amp;ASC(F2)</f>
        <v>N011</v>
      </c>
      <c r="C2" s="197" t="s">
        <v>145</v>
      </c>
      <c r="D2" s="198"/>
      <c r="E2" s="198" t="s">
        <v>12</v>
      </c>
      <c r="F2" s="199">
        <v>1</v>
      </c>
      <c r="H2">
        <v>1</v>
      </c>
    </row>
    <row r="3" spans="1:8" ht="13.5">
      <c r="A3" s="196" t="s">
        <v>146</v>
      </c>
      <c r="B3" t="str">
        <f aca="true" t="shared" si="0" ref="B3:B22">C3&amp;ASC(F3)</f>
        <v>N012</v>
      </c>
      <c r="C3" s="200" t="s">
        <v>145</v>
      </c>
      <c r="D3" s="196"/>
      <c r="E3" s="196" t="s">
        <v>48</v>
      </c>
      <c r="F3" s="201">
        <v>2</v>
      </c>
      <c r="H3">
        <v>2</v>
      </c>
    </row>
    <row r="4" spans="1:9" ht="13.5">
      <c r="A4" s="196" t="s">
        <v>147</v>
      </c>
      <c r="B4" t="str">
        <f t="shared" si="0"/>
        <v>N013</v>
      </c>
      <c r="C4" s="200" t="s">
        <v>145</v>
      </c>
      <c r="D4" s="196"/>
      <c r="E4" s="196" t="s">
        <v>38</v>
      </c>
      <c r="F4" s="201">
        <v>3</v>
      </c>
      <c r="H4">
        <v>3</v>
      </c>
      <c r="I4" s="196"/>
    </row>
    <row r="5" spans="1:8" ht="13.5">
      <c r="A5" s="196" t="s">
        <v>148</v>
      </c>
      <c r="B5" t="str">
        <f t="shared" si="0"/>
        <v>N014</v>
      </c>
      <c r="C5" s="200" t="s">
        <v>145</v>
      </c>
      <c r="D5" s="196"/>
      <c r="E5" s="196" t="s">
        <v>23</v>
      </c>
      <c r="F5" s="201">
        <v>4</v>
      </c>
      <c r="H5">
        <v>4</v>
      </c>
    </row>
    <row r="6" spans="1:8" ht="13.5">
      <c r="A6" s="196" t="s">
        <v>149</v>
      </c>
      <c r="B6" t="str">
        <f t="shared" si="0"/>
        <v>N015</v>
      </c>
      <c r="C6" s="200" t="s">
        <v>145</v>
      </c>
      <c r="D6" s="196"/>
      <c r="E6" s="196" t="s">
        <v>18</v>
      </c>
      <c r="F6" s="201">
        <v>5</v>
      </c>
      <c r="H6">
        <v>5</v>
      </c>
    </row>
    <row r="7" spans="1:8" ht="13.5">
      <c r="A7" s="196" t="s">
        <v>150</v>
      </c>
      <c r="B7" t="str">
        <f t="shared" si="0"/>
        <v>N016</v>
      </c>
      <c r="C7" s="200" t="s">
        <v>145</v>
      </c>
      <c r="D7" s="196"/>
      <c r="E7" s="202" t="s">
        <v>28</v>
      </c>
      <c r="F7" s="201">
        <v>6</v>
      </c>
      <c r="H7">
        <v>6</v>
      </c>
    </row>
    <row r="8" spans="1:8" ht="13.5">
      <c r="A8" s="196" t="s">
        <v>151</v>
      </c>
      <c r="B8" t="str">
        <f t="shared" si="0"/>
        <v>N017</v>
      </c>
      <c r="C8" s="200" t="s">
        <v>145</v>
      </c>
      <c r="D8" s="196"/>
      <c r="E8" s="196"/>
      <c r="F8" s="201">
        <v>7</v>
      </c>
      <c r="H8">
        <v>7</v>
      </c>
    </row>
    <row r="9" spans="1:9" ht="13.5">
      <c r="A9" s="196" t="s">
        <v>152</v>
      </c>
      <c r="B9" t="str">
        <f t="shared" si="0"/>
        <v>N018</v>
      </c>
      <c r="C9" s="203" t="s">
        <v>145</v>
      </c>
      <c r="D9" s="204"/>
      <c r="E9" s="202" t="s">
        <v>14</v>
      </c>
      <c r="F9" s="205">
        <v>8</v>
      </c>
      <c r="H9">
        <v>8</v>
      </c>
      <c r="I9" s="196"/>
    </row>
    <row r="10" spans="1:10" ht="13.5">
      <c r="A10" s="196" t="s">
        <v>153</v>
      </c>
      <c r="B10" t="str">
        <f t="shared" si="0"/>
        <v>C11</v>
      </c>
      <c r="C10" s="197" t="s">
        <v>151</v>
      </c>
      <c r="D10" s="198"/>
      <c r="E10" s="198"/>
      <c r="F10" s="199">
        <v>1</v>
      </c>
      <c r="H10">
        <v>9</v>
      </c>
      <c r="J10" s="196"/>
    </row>
    <row r="11" spans="1:10" ht="13.5">
      <c r="A11" s="196" t="s">
        <v>154</v>
      </c>
      <c r="B11" t="str">
        <f t="shared" si="0"/>
        <v>C12</v>
      </c>
      <c r="C11" s="200" t="s">
        <v>151</v>
      </c>
      <c r="D11" s="196"/>
      <c r="E11" s="196"/>
      <c r="F11" s="201">
        <v>2</v>
      </c>
      <c r="H11">
        <v>10</v>
      </c>
      <c r="J11" s="196"/>
    </row>
    <row r="12" spans="1:10" ht="13.5">
      <c r="A12" s="196" t="s">
        <v>155</v>
      </c>
      <c r="B12" t="str">
        <f t="shared" si="0"/>
        <v>C13</v>
      </c>
      <c r="C12" s="200" t="s">
        <v>151</v>
      </c>
      <c r="D12" s="196"/>
      <c r="E12" s="196"/>
      <c r="F12" s="201">
        <v>3</v>
      </c>
      <c r="H12">
        <v>11</v>
      </c>
      <c r="J12" s="196"/>
    </row>
    <row r="13" spans="1:10" ht="13.5">
      <c r="A13" s="196" t="s">
        <v>156</v>
      </c>
      <c r="B13" t="str">
        <f t="shared" si="0"/>
        <v>C14</v>
      </c>
      <c r="C13" s="200" t="s">
        <v>151</v>
      </c>
      <c r="D13" s="204"/>
      <c r="E13" s="196"/>
      <c r="F13" s="205">
        <v>4</v>
      </c>
      <c r="H13">
        <v>12</v>
      </c>
      <c r="J13" s="196"/>
    </row>
    <row r="14" spans="1:8" ht="13.5">
      <c r="A14" s="202" t="s">
        <v>157</v>
      </c>
      <c r="B14" t="str">
        <f t="shared" si="0"/>
        <v>D11</v>
      </c>
      <c r="C14" s="197" t="s">
        <v>147</v>
      </c>
      <c r="D14" s="198"/>
      <c r="E14" s="198"/>
      <c r="F14" s="199">
        <v>1</v>
      </c>
      <c r="H14">
        <v>13</v>
      </c>
    </row>
    <row r="15" spans="1:8" ht="13.5">
      <c r="A15" s="196" t="s">
        <v>158</v>
      </c>
      <c r="B15" t="str">
        <f t="shared" si="0"/>
        <v>D12</v>
      </c>
      <c r="C15" s="200" t="s">
        <v>147</v>
      </c>
      <c r="D15" s="196"/>
      <c r="E15" s="196"/>
      <c r="F15" s="201">
        <v>2</v>
      </c>
      <c r="H15">
        <v>14</v>
      </c>
    </row>
    <row r="16" spans="1:8" ht="13.5">
      <c r="A16" s="202" t="s">
        <v>159</v>
      </c>
      <c r="B16" t="str">
        <f t="shared" si="0"/>
        <v>D13</v>
      </c>
      <c r="C16" s="200" t="s">
        <v>147</v>
      </c>
      <c r="D16" s="196"/>
      <c r="E16" s="196"/>
      <c r="F16" s="201">
        <v>3</v>
      </c>
      <c r="H16">
        <v>15</v>
      </c>
    </row>
    <row r="17" spans="1:8" ht="13.5">
      <c r="A17" s="202" t="s">
        <v>160</v>
      </c>
      <c r="B17" t="str">
        <f t="shared" si="0"/>
        <v>E11</v>
      </c>
      <c r="C17" s="197" t="s">
        <v>146</v>
      </c>
      <c r="D17" s="198"/>
      <c r="E17" s="198"/>
      <c r="F17" s="199">
        <v>1</v>
      </c>
      <c r="H17">
        <v>16</v>
      </c>
    </row>
    <row r="18" spans="1:8" ht="13.5">
      <c r="A18" s="202" t="s">
        <v>161</v>
      </c>
      <c r="B18" t="str">
        <f t="shared" si="0"/>
        <v>E12</v>
      </c>
      <c r="C18" s="200" t="s">
        <v>146</v>
      </c>
      <c r="D18" s="196"/>
      <c r="E18" s="196"/>
      <c r="F18" s="201">
        <v>2</v>
      </c>
      <c r="H18">
        <v>17</v>
      </c>
    </row>
    <row r="19" spans="1:8" ht="13.5">
      <c r="A19" s="196" t="s">
        <v>162</v>
      </c>
      <c r="B19" t="str">
        <f t="shared" si="0"/>
        <v>E13</v>
      </c>
      <c r="C19" s="203" t="s">
        <v>146</v>
      </c>
      <c r="D19" s="204"/>
      <c r="E19" s="204"/>
      <c r="F19" s="205">
        <v>3</v>
      </c>
      <c r="H19">
        <v>18</v>
      </c>
    </row>
    <row r="20" spans="1:8" ht="13.5">
      <c r="A20" s="196" t="s">
        <v>163</v>
      </c>
      <c r="B20" t="str">
        <f t="shared" si="0"/>
        <v>F11</v>
      </c>
      <c r="C20" s="200" t="s">
        <v>150</v>
      </c>
      <c r="D20" s="198"/>
      <c r="E20" s="198"/>
      <c r="F20" s="199">
        <v>1</v>
      </c>
      <c r="H20">
        <v>19</v>
      </c>
    </row>
    <row r="21" spans="1:8" ht="13.5">
      <c r="A21" s="196" t="s">
        <v>164</v>
      </c>
      <c r="B21" t="str">
        <f t="shared" si="0"/>
        <v>F12</v>
      </c>
      <c r="C21" s="200" t="s">
        <v>150</v>
      </c>
      <c r="D21" s="196"/>
      <c r="E21" s="196"/>
      <c r="F21" s="201">
        <v>2</v>
      </c>
      <c r="H21">
        <v>20</v>
      </c>
    </row>
    <row r="22" spans="1:8" ht="13.5">
      <c r="A22" s="196" t="s">
        <v>165</v>
      </c>
      <c r="B22" t="str">
        <f t="shared" si="0"/>
        <v>F13</v>
      </c>
      <c r="C22" s="203" t="s">
        <v>150</v>
      </c>
      <c r="D22" s="204"/>
      <c r="E22" s="204"/>
      <c r="F22" s="205">
        <v>3</v>
      </c>
      <c r="H22">
        <v>21</v>
      </c>
    </row>
    <row r="23" spans="1:6" ht="13.5">
      <c r="A23" s="202"/>
      <c r="C23" s="198"/>
      <c r="D23" s="198"/>
      <c r="E23" s="198">
        <f>IF(ISERROR(VLOOKUP(A23,組合せ,4,FALSE)),"",VLOOKUP(A23,組合せ,4,FALSE))</f>
      </c>
      <c r="F23" s="206"/>
    </row>
    <row r="24" spans="1:6" ht="13.5">
      <c r="A24" s="202"/>
      <c r="B24" s="207"/>
      <c r="C24" s="202"/>
      <c r="D24" s="202"/>
      <c r="E24" s="202"/>
      <c r="F24" s="202"/>
    </row>
    <row r="25" spans="1:6" ht="13.5">
      <c r="A25" s="202"/>
      <c r="B25" s="207"/>
      <c r="C25" s="202"/>
      <c r="D25" s="202"/>
      <c r="E25" s="202"/>
      <c r="F25" s="202"/>
    </row>
  </sheetData>
  <sheetProtection/>
  <printOptions/>
  <pageMargins left="0.75" right="0.75" top="1" bottom="1" header="0.512" footer="0.51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45"/>
  <sheetViews>
    <sheetView workbookViewId="0" topLeftCell="A25">
      <selection activeCell="BH42" sqref="BH42"/>
    </sheetView>
  </sheetViews>
  <sheetFormatPr defaultColWidth="2.50390625" defaultRowHeight="13.5"/>
  <cols>
    <col min="1" max="16384" width="2.50390625" style="1" customWidth="1"/>
  </cols>
  <sheetData>
    <row r="1" spans="3:53" ht="14.25" customHeight="1">
      <c r="C1" s="97" t="s">
        <v>166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180">
        <v>44696</v>
      </c>
      <c r="AT1" s="180"/>
      <c r="AU1" s="180"/>
      <c r="AV1" s="180"/>
      <c r="AW1" s="180"/>
      <c r="AX1" s="180"/>
      <c r="AY1" s="180"/>
      <c r="AZ1" s="180"/>
      <c r="BA1" s="180"/>
    </row>
    <row r="2" spans="3:53" ht="13.5" customHeight="1"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181" t="s">
        <v>167</v>
      </c>
      <c r="AU2" s="181"/>
      <c r="AV2" s="181"/>
      <c r="AW2" s="181"/>
      <c r="AX2" s="181"/>
      <c r="AY2" s="181"/>
      <c r="AZ2" s="181"/>
      <c r="BA2" s="181"/>
    </row>
    <row r="3" s="96" customFormat="1" ht="14.25"/>
    <row r="4" spans="27:28" s="96" customFormat="1" ht="14.25">
      <c r="AA4" s="153" t="s">
        <v>168</v>
      </c>
      <c r="AB4" s="153"/>
    </row>
    <row r="5" spans="27:28" s="96" customFormat="1" ht="14.25">
      <c r="AA5" s="154"/>
      <c r="AB5" s="154"/>
    </row>
    <row r="6" spans="11:42" s="96" customFormat="1" ht="14.25">
      <c r="K6" s="98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103"/>
    </row>
    <row r="7" spans="11:42" s="96" customFormat="1" ht="14.25">
      <c r="K7" s="100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53" t="s">
        <v>169</v>
      </c>
      <c r="AB7" s="153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5"/>
    </row>
    <row r="8" spans="11:42" s="96" customFormat="1" ht="14.25"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54"/>
      <c r="AB8" s="154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5"/>
    </row>
    <row r="9" spans="11:42" s="96" customFormat="1" ht="14.25">
      <c r="K9" s="100"/>
      <c r="L9" s="101"/>
      <c r="M9" s="101"/>
      <c r="N9" s="101"/>
      <c r="O9" s="101"/>
      <c r="P9" s="101"/>
      <c r="Q9" s="101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103"/>
      <c r="AL9" s="101"/>
      <c r="AM9" s="101"/>
      <c r="AN9" s="101"/>
      <c r="AO9" s="101"/>
      <c r="AP9" s="105"/>
    </row>
    <row r="10" spans="11:42" s="96" customFormat="1" ht="14.25">
      <c r="K10" s="100"/>
      <c r="L10" s="101"/>
      <c r="M10" s="101"/>
      <c r="N10" s="101"/>
      <c r="O10" s="101"/>
      <c r="P10" s="101"/>
      <c r="Q10" s="101"/>
      <c r="R10" s="100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5"/>
      <c r="AL10" s="101"/>
      <c r="AM10" s="101"/>
      <c r="AN10" s="101"/>
      <c r="AO10" s="101"/>
      <c r="AP10" s="105"/>
    </row>
    <row r="11" spans="6:48" s="96" customFormat="1" ht="18.75">
      <c r="F11" s="98"/>
      <c r="G11" s="99"/>
      <c r="H11" s="99"/>
      <c r="I11" s="99"/>
      <c r="J11" s="102" t="s">
        <v>170</v>
      </c>
      <c r="K11" s="102"/>
      <c r="L11" s="102"/>
      <c r="M11" s="99"/>
      <c r="N11" s="99"/>
      <c r="O11" s="99"/>
      <c r="P11" s="99"/>
      <c r="Q11" s="99"/>
      <c r="R11" s="103"/>
      <c r="AK11" s="98"/>
      <c r="AL11" s="99"/>
      <c r="AM11" s="99"/>
      <c r="AN11" s="99"/>
      <c r="AO11" s="99"/>
      <c r="AP11" s="102" t="s">
        <v>171</v>
      </c>
      <c r="AQ11" s="102"/>
      <c r="AR11" s="99"/>
      <c r="AS11" s="99"/>
      <c r="AT11" s="99"/>
      <c r="AU11" s="99"/>
      <c r="AV11" s="103"/>
    </row>
    <row r="12" spans="6:48" s="96" customFormat="1" ht="18.75">
      <c r="F12" s="100"/>
      <c r="G12" s="101"/>
      <c r="H12" s="101"/>
      <c r="I12" s="101"/>
      <c r="J12" s="104"/>
      <c r="K12" s="104"/>
      <c r="L12" s="104"/>
      <c r="M12" s="101"/>
      <c r="N12" s="101"/>
      <c r="O12" s="101"/>
      <c r="P12" s="101"/>
      <c r="Q12" s="101"/>
      <c r="R12" s="105"/>
      <c r="AK12" s="100"/>
      <c r="AL12" s="101"/>
      <c r="AM12" s="101"/>
      <c r="AN12" s="101"/>
      <c r="AO12" s="101"/>
      <c r="AP12" s="104"/>
      <c r="AQ12" s="104"/>
      <c r="AR12" s="101"/>
      <c r="AS12" s="101"/>
      <c r="AT12" s="101"/>
      <c r="AU12" s="101"/>
      <c r="AV12" s="105"/>
    </row>
    <row r="13" spans="3:51" s="96" customFormat="1" ht="14.25">
      <c r="C13" s="98"/>
      <c r="D13" s="99"/>
      <c r="E13" s="102" t="s">
        <v>172</v>
      </c>
      <c r="F13" s="102"/>
      <c r="G13" s="99"/>
      <c r="H13" s="103"/>
      <c r="P13" s="98"/>
      <c r="Q13" s="99"/>
      <c r="R13" s="102" t="s">
        <v>173</v>
      </c>
      <c r="S13" s="102"/>
      <c r="T13" s="99"/>
      <c r="U13" s="103"/>
      <c r="AH13" s="98"/>
      <c r="AI13" s="99"/>
      <c r="AJ13" s="102" t="s">
        <v>174</v>
      </c>
      <c r="AK13" s="102"/>
      <c r="AL13" s="99"/>
      <c r="AM13" s="103"/>
      <c r="AT13" s="98"/>
      <c r="AU13" s="99"/>
      <c r="AV13" s="102" t="s">
        <v>175</v>
      </c>
      <c r="AW13" s="102"/>
      <c r="AX13" s="99"/>
      <c r="AY13" s="103"/>
    </row>
    <row r="14" spans="3:51" s="96" customFormat="1" ht="14.25">
      <c r="C14" s="100"/>
      <c r="D14" s="101"/>
      <c r="E14" s="104"/>
      <c r="F14" s="104"/>
      <c r="G14" s="101"/>
      <c r="H14" s="105"/>
      <c r="P14" s="100"/>
      <c r="Q14" s="101"/>
      <c r="R14" s="104"/>
      <c r="S14" s="104"/>
      <c r="T14" s="101"/>
      <c r="U14" s="105"/>
      <c r="AH14" s="100"/>
      <c r="AI14" s="101"/>
      <c r="AJ14" s="104"/>
      <c r="AK14" s="104"/>
      <c r="AL14" s="101"/>
      <c r="AM14" s="105"/>
      <c r="AT14" s="100"/>
      <c r="AU14" s="101"/>
      <c r="AV14" s="104"/>
      <c r="AW14" s="104"/>
      <c r="AX14" s="101"/>
      <c r="AY14" s="105"/>
    </row>
    <row r="15" spans="2:52" s="96" customFormat="1" ht="18.75">
      <c r="B15" s="106" t="s">
        <v>176</v>
      </c>
      <c r="C15" s="106"/>
      <c r="D15" s="101"/>
      <c r="E15" s="104"/>
      <c r="F15" s="104"/>
      <c r="G15" s="101"/>
      <c r="H15" s="106" t="s">
        <v>177</v>
      </c>
      <c r="I15" s="106"/>
      <c r="O15" s="106" t="s">
        <v>178</v>
      </c>
      <c r="P15" s="106"/>
      <c r="Q15" s="101"/>
      <c r="R15" s="104"/>
      <c r="S15" s="104"/>
      <c r="T15" s="101"/>
      <c r="U15" s="106" t="s">
        <v>179</v>
      </c>
      <c r="V15" s="106"/>
      <c r="AG15" s="106" t="s">
        <v>180</v>
      </c>
      <c r="AH15" s="106"/>
      <c r="AI15" s="101"/>
      <c r="AJ15" s="104"/>
      <c r="AK15" s="104"/>
      <c r="AL15" s="101"/>
      <c r="AM15" s="106" t="s">
        <v>181</v>
      </c>
      <c r="AN15" s="106"/>
      <c r="AS15" s="106" t="s">
        <v>182</v>
      </c>
      <c r="AT15" s="106"/>
      <c r="AU15" s="101"/>
      <c r="AV15" s="104"/>
      <c r="AW15" s="104"/>
      <c r="AX15" s="101"/>
      <c r="AY15" s="106" t="s">
        <v>183</v>
      </c>
      <c r="AZ15" s="106"/>
    </row>
    <row r="16" spans="2:52" s="96" customFormat="1" ht="14.25" customHeight="1">
      <c r="B16" s="107" t="str">
        <f>'2次リーグ組合せ'!E2</f>
        <v>コヴィーダ1</v>
      </c>
      <c r="C16" s="108"/>
      <c r="H16" s="107" t="str">
        <f>'2次リーグ組合せ'!E3</f>
        <v>郡上八幡</v>
      </c>
      <c r="I16" s="108"/>
      <c r="O16" s="107" t="str">
        <f>'2次リーグ組合せ'!E4</f>
        <v>御嵩</v>
      </c>
      <c r="P16" s="108"/>
      <c r="U16" s="107" t="str">
        <f>'2次リーグ組合せ'!E5</f>
        <v>美濃</v>
      </c>
      <c r="V16" s="108"/>
      <c r="X16" s="148"/>
      <c r="AG16" s="107" t="str">
        <f>'2次リーグ組合せ'!E6</f>
        <v>山手</v>
      </c>
      <c r="AH16" s="108"/>
      <c r="AM16" s="107" t="str">
        <f>'2次リーグ組合せ'!E7</f>
        <v>大和1</v>
      </c>
      <c r="AN16" s="108"/>
      <c r="AS16" s="107">
        <f>'2次リーグ組合せ'!E8</f>
        <v>0</v>
      </c>
      <c r="AT16" s="108"/>
      <c r="AY16" s="107" t="str">
        <f>'2次リーグ組合せ'!E9</f>
        <v>武儀（安桜）</v>
      </c>
      <c r="AZ16" s="108"/>
    </row>
    <row r="17" spans="2:52" s="96" customFormat="1" ht="14.25" customHeight="1">
      <c r="B17" s="109"/>
      <c r="C17" s="110"/>
      <c r="H17" s="109"/>
      <c r="I17" s="110"/>
      <c r="O17" s="109"/>
      <c r="P17" s="110"/>
      <c r="U17" s="109"/>
      <c r="V17" s="110"/>
      <c r="AG17" s="109"/>
      <c r="AH17" s="110"/>
      <c r="AM17" s="109"/>
      <c r="AN17" s="110"/>
      <c r="AS17" s="109"/>
      <c r="AT17" s="110"/>
      <c r="AY17" s="109"/>
      <c r="AZ17" s="110"/>
    </row>
    <row r="18" spans="2:52" s="96" customFormat="1" ht="14.25" customHeight="1">
      <c r="B18" s="109"/>
      <c r="C18" s="110"/>
      <c r="H18" s="109"/>
      <c r="I18" s="110"/>
      <c r="O18" s="109"/>
      <c r="P18" s="110"/>
      <c r="U18" s="109"/>
      <c r="V18" s="110"/>
      <c r="AG18" s="109"/>
      <c r="AH18" s="110"/>
      <c r="AM18" s="109"/>
      <c r="AN18" s="110"/>
      <c r="AS18" s="109"/>
      <c r="AT18" s="110"/>
      <c r="AY18" s="109"/>
      <c r="AZ18" s="110"/>
    </row>
    <row r="19" spans="2:52" s="96" customFormat="1" ht="14.25" customHeight="1">
      <c r="B19" s="109"/>
      <c r="C19" s="110"/>
      <c r="H19" s="109"/>
      <c r="I19" s="110"/>
      <c r="O19" s="109"/>
      <c r="P19" s="110"/>
      <c r="U19" s="109"/>
      <c r="V19" s="110"/>
      <c r="AG19" s="109"/>
      <c r="AH19" s="110"/>
      <c r="AM19" s="109"/>
      <c r="AN19" s="110"/>
      <c r="AS19" s="109"/>
      <c r="AT19" s="110"/>
      <c r="AY19" s="109"/>
      <c r="AZ19" s="110"/>
    </row>
    <row r="20" spans="2:52" s="96" customFormat="1" ht="14.25" customHeight="1">
      <c r="B20" s="109"/>
      <c r="C20" s="110"/>
      <c r="H20" s="109"/>
      <c r="I20" s="110"/>
      <c r="K20" s="140" t="s">
        <v>184</v>
      </c>
      <c r="L20" s="140"/>
      <c r="O20" s="109"/>
      <c r="P20" s="110"/>
      <c r="T20" s="149"/>
      <c r="U20" s="109"/>
      <c r="V20" s="110"/>
      <c r="AG20" s="109"/>
      <c r="AH20" s="110"/>
      <c r="AM20" s="109"/>
      <c r="AN20" s="110"/>
      <c r="AP20" s="140" t="s">
        <v>185</v>
      </c>
      <c r="AQ20" s="140"/>
      <c r="AS20" s="109"/>
      <c r="AT20" s="110"/>
      <c r="AY20" s="109"/>
      <c r="AZ20" s="110"/>
    </row>
    <row r="21" spans="2:52" s="96" customFormat="1" ht="27.75" customHeight="1">
      <c r="B21" s="111"/>
      <c r="C21" s="112"/>
      <c r="H21" s="111"/>
      <c r="I21" s="112"/>
      <c r="K21" s="140"/>
      <c r="L21" s="140"/>
      <c r="O21" s="111"/>
      <c r="P21" s="112"/>
      <c r="U21" s="111"/>
      <c r="V21" s="112"/>
      <c r="AG21" s="111"/>
      <c r="AH21" s="112"/>
      <c r="AM21" s="111"/>
      <c r="AN21" s="112"/>
      <c r="AP21" s="140"/>
      <c r="AQ21" s="140"/>
      <c r="AS21" s="111"/>
      <c r="AT21" s="112"/>
      <c r="AY21" s="111"/>
      <c r="AZ21" s="112"/>
    </row>
    <row r="22" spans="12:43" s="96" customFormat="1" ht="14.25">
      <c r="L22" s="141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00"/>
    </row>
    <row r="23" s="96" customFormat="1" ht="33.75" customHeight="1"/>
    <row r="24" spans="1:53" s="96" customFormat="1" ht="33.75" customHeight="1">
      <c r="A24" s="101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</row>
    <row r="25" spans="2:53" s="96" customFormat="1" ht="33.75" customHeight="1">
      <c r="B25" s="114" t="s">
        <v>100</v>
      </c>
      <c r="C25" s="115"/>
      <c r="D25" s="115"/>
      <c r="E25" s="115"/>
      <c r="F25" s="116"/>
      <c r="G25" s="114" t="s">
        <v>133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6"/>
      <c r="Z25" s="114" t="s">
        <v>134</v>
      </c>
      <c r="AA25" s="115"/>
      <c r="AB25" s="115"/>
      <c r="AC25" s="115"/>
      <c r="AD25" s="116"/>
      <c r="AE25" s="155" t="s">
        <v>133</v>
      </c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82"/>
      <c r="AW25" s="187" t="s">
        <v>134</v>
      </c>
      <c r="AX25" s="187"/>
      <c r="AY25" s="187"/>
      <c r="AZ25" s="187"/>
      <c r="BA25" s="188"/>
    </row>
    <row r="26" spans="2:53" s="96" customFormat="1" ht="33.75" customHeight="1">
      <c r="B26" s="117">
        <v>0.4166666666666667</v>
      </c>
      <c r="C26" s="118"/>
      <c r="D26" s="118"/>
      <c r="E26" s="118"/>
      <c r="F26" s="119"/>
      <c r="G26" s="120" t="s">
        <v>172</v>
      </c>
      <c r="H26" s="121" t="str">
        <f>B16</f>
        <v>コヴィーダ1</v>
      </c>
      <c r="I26" s="121"/>
      <c r="J26" s="121"/>
      <c r="K26" s="121"/>
      <c r="L26" s="121"/>
      <c r="M26" s="121"/>
      <c r="N26" s="143"/>
      <c r="O26" s="121"/>
      <c r="P26" s="121"/>
      <c r="Q26" s="388" t="s">
        <v>135</v>
      </c>
      <c r="R26" s="121"/>
      <c r="S26" s="121"/>
      <c r="T26" s="143"/>
      <c r="U26" s="121" t="str">
        <f>H16</f>
        <v>郡上八幡</v>
      </c>
      <c r="V26" s="121"/>
      <c r="W26" s="121"/>
      <c r="X26" s="121"/>
      <c r="Y26" s="157"/>
      <c r="Z26" s="158" t="s">
        <v>174</v>
      </c>
      <c r="AA26" s="158"/>
      <c r="AB26" s="158"/>
      <c r="AC26" s="158"/>
      <c r="AD26" s="159"/>
      <c r="AE26" s="160" t="s">
        <v>173</v>
      </c>
      <c r="AF26" s="161" t="str">
        <f>O16</f>
        <v>御嵩</v>
      </c>
      <c r="AG26" s="161"/>
      <c r="AH26" s="161"/>
      <c r="AI26" s="161"/>
      <c r="AJ26" s="161"/>
      <c r="AK26" s="175"/>
      <c r="AL26" s="161"/>
      <c r="AM26" s="161"/>
      <c r="AN26" s="389" t="s">
        <v>135</v>
      </c>
      <c r="AO26" s="161"/>
      <c r="AP26" s="161"/>
      <c r="AQ26" s="175"/>
      <c r="AR26" s="161" t="str">
        <f>U16</f>
        <v>美濃</v>
      </c>
      <c r="AS26" s="161"/>
      <c r="AT26" s="161"/>
      <c r="AU26" s="161"/>
      <c r="AV26" s="183"/>
      <c r="AW26" s="189" t="s">
        <v>175</v>
      </c>
      <c r="AX26" s="189"/>
      <c r="AY26" s="189"/>
      <c r="AZ26" s="189"/>
      <c r="BA26" s="190"/>
    </row>
    <row r="27" spans="1:53" s="96" customFormat="1" ht="33.75" customHeight="1">
      <c r="A27" s="105"/>
      <c r="B27" s="122">
        <f>B26+"0：3０"</f>
        <v>0.4375</v>
      </c>
      <c r="C27" s="123"/>
      <c r="D27" s="123"/>
      <c r="E27" s="123"/>
      <c r="F27" s="124"/>
      <c r="G27" s="125" t="s">
        <v>174</v>
      </c>
      <c r="H27" s="126" t="str">
        <f>AG16</f>
        <v>山手</v>
      </c>
      <c r="I27" s="126"/>
      <c r="J27" s="126"/>
      <c r="K27" s="126"/>
      <c r="L27" s="126"/>
      <c r="M27" s="126"/>
      <c r="N27" s="144"/>
      <c r="O27" s="126"/>
      <c r="P27" s="126"/>
      <c r="Q27" s="390" t="s">
        <v>135</v>
      </c>
      <c r="R27" s="126"/>
      <c r="S27" s="126"/>
      <c r="T27" s="144"/>
      <c r="U27" s="126" t="str">
        <f>AM16</f>
        <v>大和1</v>
      </c>
      <c r="V27" s="126"/>
      <c r="W27" s="126"/>
      <c r="X27" s="126"/>
      <c r="Y27" s="162"/>
      <c r="Z27" s="163" t="s">
        <v>172</v>
      </c>
      <c r="AA27" s="163"/>
      <c r="AB27" s="163"/>
      <c r="AC27" s="163"/>
      <c r="AD27" s="164"/>
      <c r="AE27" s="125" t="s">
        <v>175</v>
      </c>
      <c r="AF27" s="126">
        <f>AS16</f>
        <v>0</v>
      </c>
      <c r="AG27" s="126"/>
      <c r="AH27" s="126"/>
      <c r="AI27" s="126"/>
      <c r="AJ27" s="126"/>
      <c r="AK27" s="144"/>
      <c r="AL27" s="126"/>
      <c r="AM27" s="126"/>
      <c r="AN27" s="390" t="s">
        <v>135</v>
      </c>
      <c r="AO27" s="126"/>
      <c r="AP27" s="126"/>
      <c r="AQ27" s="144"/>
      <c r="AR27" s="184" t="str">
        <f>AY16</f>
        <v>武儀（安桜）</v>
      </c>
      <c r="AS27" s="184"/>
      <c r="AT27" s="184"/>
      <c r="AU27" s="184"/>
      <c r="AV27" s="185"/>
      <c r="AW27" s="163" t="s">
        <v>173</v>
      </c>
      <c r="AX27" s="163"/>
      <c r="AY27" s="163"/>
      <c r="AZ27" s="163"/>
      <c r="BA27" s="164"/>
    </row>
    <row r="28" spans="1:53" s="96" customFormat="1" ht="33.75" customHeight="1">
      <c r="A28" s="105"/>
      <c r="B28" s="122">
        <f>B27+"0：5０"</f>
        <v>0.4722222222222222</v>
      </c>
      <c r="C28" s="123"/>
      <c r="D28" s="123"/>
      <c r="E28" s="123"/>
      <c r="F28" s="124"/>
      <c r="G28" s="120" t="s">
        <v>170</v>
      </c>
      <c r="H28" s="126" t="s">
        <v>186</v>
      </c>
      <c r="I28" s="126"/>
      <c r="J28" s="126"/>
      <c r="K28" s="126"/>
      <c r="L28" s="126"/>
      <c r="M28" s="126"/>
      <c r="N28" s="144"/>
      <c r="O28" s="126"/>
      <c r="P28" s="126"/>
      <c r="Q28" s="388" t="s">
        <v>135</v>
      </c>
      <c r="R28" s="126"/>
      <c r="S28" s="126"/>
      <c r="T28" s="144"/>
      <c r="U28" s="126" t="s">
        <v>187</v>
      </c>
      <c r="V28" s="126"/>
      <c r="W28" s="126"/>
      <c r="X28" s="126"/>
      <c r="Y28" s="162"/>
      <c r="Z28" s="165" t="s">
        <v>188</v>
      </c>
      <c r="AA28" s="165"/>
      <c r="AB28" s="165"/>
      <c r="AC28" s="165"/>
      <c r="AD28" s="166"/>
      <c r="AE28" s="120" t="s">
        <v>171</v>
      </c>
      <c r="AF28" s="126" t="s">
        <v>189</v>
      </c>
      <c r="AG28" s="126"/>
      <c r="AH28" s="126"/>
      <c r="AI28" s="126"/>
      <c r="AJ28" s="126"/>
      <c r="AK28" s="144"/>
      <c r="AL28" s="126"/>
      <c r="AM28" s="126"/>
      <c r="AN28" s="388" t="s">
        <v>135</v>
      </c>
      <c r="AO28" s="126"/>
      <c r="AP28" s="126"/>
      <c r="AQ28" s="144"/>
      <c r="AR28" s="126" t="s">
        <v>190</v>
      </c>
      <c r="AS28" s="126"/>
      <c r="AT28" s="126"/>
      <c r="AU28" s="126"/>
      <c r="AV28" s="162"/>
      <c r="AW28" s="165" t="s">
        <v>191</v>
      </c>
      <c r="AX28" s="165"/>
      <c r="AY28" s="165"/>
      <c r="AZ28" s="165"/>
      <c r="BA28" s="166"/>
    </row>
    <row r="29" spans="1:62" ht="33" customHeight="1">
      <c r="A29" s="127"/>
      <c r="B29" s="122">
        <f>B28+"0：3０"</f>
        <v>0.4930555555555555</v>
      </c>
      <c r="C29" s="123"/>
      <c r="D29" s="123"/>
      <c r="E29" s="123"/>
      <c r="F29" s="124"/>
      <c r="G29" s="125" t="s">
        <v>184</v>
      </c>
      <c r="H29" s="126" t="s">
        <v>192</v>
      </c>
      <c r="I29" s="126"/>
      <c r="J29" s="126"/>
      <c r="K29" s="126"/>
      <c r="L29" s="126"/>
      <c r="M29" s="126"/>
      <c r="N29" s="144"/>
      <c r="O29" s="126"/>
      <c r="P29" s="126"/>
      <c r="Q29" s="390" t="s">
        <v>135</v>
      </c>
      <c r="R29" s="126"/>
      <c r="S29" s="126"/>
      <c r="T29" s="144"/>
      <c r="U29" s="126" t="s">
        <v>193</v>
      </c>
      <c r="V29" s="126"/>
      <c r="W29" s="126"/>
      <c r="X29" s="126"/>
      <c r="Y29" s="162"/>
      <c r="Z29" s="163" t="s">
        <v>194</v>
      </c>
      <c r="AA29" s="163"/>
      <c r="AB29" s="163"/>
      <c r="AC29" s="163"/>
      <c r="AD29" s="163"/>
      <c r="AE29" s="167" t="s">
        <v>185</v>
      </c>
      <c r="AF29" s="168" t="s">
        <v>195</v>
      </c>
      <c r="AG29" s="126"/>
      <c r="AH29" s="126"/>
      <c r="AI29" s="126"/>
      <c r="AJ29" s="177"/>
      <c r="AK29" s="178"/>
      <c r="AL29" s="168"/>
      <c r="AM29" s="177"/>
      <c r="AN29" s="391" t="s">
        <v>135</v>
      </c>
      <c r="AO29" s="168"/>
      <c r="AP29" s="177"/>
      <c r="AQ29" s="178"/>
      <c r="AR29" s="168" t="s">
        <v>196</v>
      </c>
      <c r="AS29" s="126"/>
      <c r="AT29" s="126"/>
      <c r="AU29" s="126"/>
      <c r="AV29" s="162"/>
      <c r="AW29" s="163" t="s">
        <v>197</v>
      </c>
      <c r="AX29" s="163"/>
      <c r="AY29" s="163"/>
      <c r="AZ29" s="163"/>
      <c r="BA29" s="164"/>
      <c r="BJ29" s="194"/>
    </row>
    <row r="30" spans="1:62" ht="33" customHeight="1">
      <c r="A30" s="127"/>
      <c r="B30" s="128">
        <f>B29+"0：3０"</f>
        <v>0.5138888888888888</v>
      </c>
      <c r="C30" s="129"/>
      <c r="D30" s="129"/>
      <c r="E30" s="129"/>
      <c r="F30" s="130"/>
      <c r="G30" s="131" t="s">
        <v>169</v>
      </c>
      <c r="H30" s="132" t="s">
        <v>198</v>
      </c>
      <c r="I30" s="132"/>
      <c r="J30" s="132"/>
      <c r="K30" s="132"/>
      <c r="L30" s="132"/>
      <c r="M30" s="132"/>
      <c r="N30" s="145"/>
      <c r="O30" s="146"/>
      <c r="P30" s="146"/>
      <c r="Q30" s="145"/>
      <c r="R30" s="146"/>
      <c r="S30" s="146"/>
      <c r="T30" s="145"/>
      <c r="U30" s="132" t="s">
        <v>199</v>
      </c>
      <c r="V30" s="132"/>
      <c r="W30" s="132"/>
      <c r="X30" s="132"/>
      <c r="Y30" s="169"/>
      <c r="Z30" s="170" t="s">
        <v>200</v>
      </c>
      <c r="AA30" s="170"/>
      <c r="AB30" s="170"/>
      <c r="AC30" s="170"/>
      <c r="AD30" s="171"/>
      <c r="AE30" s="131" t="s">
        <v>168</v>
      </c>
      <c r="AF30" s="132" t="s">
        <v>201</v>
      </c>
      <c r="AG30" s="132"/>
      <c r="AH30" s="132"/>
      <c r="AI30" s="132"/>
      <c r="AJ30" s="132"/>
      <c r="AK30" s="145"/>
      <c r="AL30" s="146"/>
      <c r="AM30" s="146"/>
      <c r="AN30" s="145"/>
      <c r="AO30" s="146"/>
      <c r="AP30" s="146"/>
      <c r="AQ30" s="186"/>
      <c r="AR30" s="132" t="s">
        <v>202</v>
      </c>
      <c r="AS30" s="132"/>
      <c r="AT30" s="132"/>
      <c r="AU30" s="132"/>
      <c r="AV30" s="169"/>
      <c r="AW30" s="191" t="s">
        <v>200</v>
      </c>
      <c r="AX30" s="192"/>
      <c r="AY30" s="192"/>
      <c r="AZ30" s="192"/>
      <c r="BA30" s="193"/>
      <c r="BJ30" s="194"/>
    </row>
    <row r="31" spans="2:51" ht="24">
      <c r="B31" s="133"/>
      <c r="C31" s="133"/>
      <c r="D31" s="133"/>
      <c r="E31" s="133"/>
      <c r="F31" s="133"/>
      <c r="G31" s="134"/>
      <c r="H31" s="134"/>
      <c r="I31" s="134"/>
      <c r="J31" s="133"/>
      <c r="K31" s="133"/>
      <c r="L31" s="133"/>
      <c r="M31" s="134"/>
      <c r="N31" s="134"/>
      <c r="O31" s="134"/>
      <c r="P31" s="134"/>
      <c r="Q31" s="134"/>
      <c r="R31" s="134"/>
      <c r="S31" s="133"/>
      <c r="T31" s="133"/>
      <c r="U31" s="133"/>
      <c r="V31" s="133"/>
      <c r="W31" s="133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33"/>
      <c r="AQ31" s="133"/>
      <c r="AR31" s="133"/>
      <c r="AS31" s="133"/>
      <c r="AT31" s="133"/>
      <c r="AU31" s="133"/>
      <c r="AV31" s="133"/>
      <c r="AW31" s="194"/>
      <c r="AX31" s="194"/>
      <c r="AY31" s="194"/>
    </row>
    <row r="32" spans="7:41" ht="24">
      <c r="G32" s="135" t="s">
        <v>203</v>
      </c>
      <c r="H32" s="135"/>
      <c r="I32" s="135"/>
      <c r="M32" s="135"/>
      <c r="N32" s="135"/>
      <c r="O32" s="135"/>
      <c r="P32" s="135"/>
      <c r="Q32" s="135"/>
      <c r="R32" s="135"/>
      <c r="V32" s="135" t="s">
        <v>204</v>
      </c>
      <c r="X32" s="95"/>
      <c r="Y32" s="95"/>
      <c r="Z32" s="95"/>
      <c r="AA32" s="95"/>
      <c r="AB32" s="95"/>
      <c r="AC32" s="95"/>
      <c r="AD32" s="95"/>
      <c r="AE32" s="95"/>
      <c r="AF32" s="95"/>
      <c r="AH32" s="95"/>
      <c r="AI32" s="95"/>
      <c r="AJ32" s="95"/>
      <c r="AK32" s="135" t="s">
        <v>205</v>
      </c>
      <c r="AL32" s="95"/>
      <c r="AM32" s="95"/>
      <c r="AN32" s="95"/>
      <c r="AO32" s="95"/>
    </row>
    <row r="33" spans="7:41" ht="24">
      <c r="G33" s="135"/>
      <c r="H33" s="135"/>
      <c r="I33" s="135"/>
      <c r="M33" s="135"/>
      <c r="N33" s="135"/>
      <c r="O33" s="135"/>
      <c r="P33" s="135"/>
      <c r="Q33" s="135"/>
      <c r="R33" s="13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</row>
    <row r="34" spans="2:46" ht="13.5">
      <c r="B34" s="51" t="s">
        <v>80</v>
      </c>
      <c r="C34" s="136" t="s">
        <v>206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51" t="s">
        <v>102</v>
      </c>
      <c r="Q34" s="20" t="s">
        <v>103</v>
      </c>
      <c r="R34" s="20"/>
      <c r="S34" s="51"/>
      <c r="T34" s="51"/>
      <c r="U34" s="51"/>
      <c r="V34" s="51"/>
      <c r="W34" s="20" t="s">
        <v>104</v>
      </c>
      <c r="X34" s="20"/>
      <c r="Y34" s="51"/>
      <c r="Z34" s="51"/>
      <c r="AA34" s="51"/>
      <c r="AB34" s="51"/>
      <c r="AE34" s="51" t="s">
        <v>80</v>
      </c>
      <c r="AF34" s="20" t="s">
        <v>207</v>
      </c>
      <c r="AG34" s="51"/>
      <c r="AH34" s="51"/>
      <c r="AI34" s="51"/>
      <c r="AJ34" s="51"/>
      <c r="AK34" s="51"/>
      <c r="AM34" s="17"/>
      <c r="AN34" s="17"/>
      <c r="AO34" s="17"/>
      <c r="AP34" s="17"/>
      <c r="AQ34" s="17"/>
      <c r="AR34" s="17"/>
      <c r="AS34" s="17"/>
      <c r="AT34" s="1" t="s">
        <v>208</v>
      </c>
    </row>
    <row r="35" spans="2:49" ht="13.5">
      <c r="B35" s="51"/>
      <c r="C35" s="20"/>
      <c r="D35" s="20"/>
      <c r="E35" s="20"/>
      <c r="F35" s="51"/>
      <c r="G35" s="51"/>
      <c r="H35" s="20"/>
      <c r="I35" s="20"/>
      <c r="J35" s="51"/>
      <c r="K35" s="51"/>
      <c r="L35" s="51"/>
      <c r="M35" s="20"/>
      <c r="N35" s="20"/>
      <c r="O35" s="20"/>
      <c r="P35" s="51"/>
      <c r="Q35" s="20"/>
      <c r="R35" s="20"/>
      <c r="S35" s="51"/>
      <c r="T35" s="51"/>
      <c r="U35" s="51"/>
      <c r="V35" s="51"/>
      <c r="W35" s="20"/>
      <c r="X35" s="20"/>
      <c r="Y35" s="51"/>
      <c r="Z35" s="51"/>
      <c r="AA35" s="51"/>
      <c r="AB35" s="51"/>
      <c r="AE35" s="51"/>
      <c r="AF35" s="20"/>
      <c r="AG35" s="51"/>
      <c r="AH35" s="51"/>
      <c r="AI35" s="51"/>
      <c r="AJ35" s="51"/>
      <c r="AK35" s="51"/>
      <c r="AM35" s="17"/>
      <c r="AN35" s="17"/>
      <c r="AO35" s="17"/>
      <c r="AP35" s="17"/>
      <c r="AQ35" s="17"/>
      <c r="AR35" s="17"/>
      <c r="AS35" s="17"/>
      <c r="AT35" s="1" t="s">
        <v>203</v>
      </c>
      <c r="AW35" s="1" t="s">
        <v>209</v>
      </c>
    </row>
    <row r="36" spans="2:59" ht="17.25">
      <c r="B36" s="51" t="s">
        <v>80</v>
      </c>
      <c r="C36" s="20" t="s">
        <v>210</v>
      </c>
      <c r="H36" s="20" t="s">
        <v>211</v>
      </c>
      <c r="Q36" s="20"/>
      <c r="S36" s="51" t="s">
        <v>80</v>
      </c>
      <c r="T36" s="136" t="s">
        <v>212</v>
      </c>
      <c r="U36" s="136"/>
      <c r="V36" s="136"/>
      <c r="W36" s="136"/>
      <c r="X36" s="136"/>
      <c r="Y36" s="136"/>
      <c r="Z36" s="172" t="s">
        <v>213</v>
      </c>
      <c r="AA36" s="172"/>
      <c r="AB36" s="172"/>
      <c r="AC36" s="172"/>
      <c r="AD36" s="172"/>
      <c r="AE36" s="20" t="s">
        <v>102</v>
      </c>
      <c r="AF36" s="67" t="s">
        <v>110</v>
      </c>
      <c r="AI36" s="51"/>
      <c r="AJ36" s="51"/>
      <c r="AK36" s="51"/>
      <c r="AL36" s="51"/>
      <c r="AM36" s="17"/>
      <c r="AN36" s="17"/>
      <c r="AO36" s="17"/>
      <c r="AP36" s="17"/>
      <c r="AQ36" s="17"/>
      <c r="AR36" s="17"/>
      <c r="AS36" s="17"/>
      <c r="AT36" s="1" t="s">
        <v>204</v>
      </c>
      <c r="AW36" s="1" t="s">
        <v>214</v>
      </c>
      <c r="BB36" s="95"/>
      <c r="BC36" s="95"/>
      <c r="BD36" s="95"/>
      <c r="BE36" s="95"/>
      <c r="BF36" s="95"/>
      <c r="BG36" s="95"/>
    </row>
    <row r="37" spans="3:59" ht="17.25">
      <c r="C37" s="137"/>
      <c r="W37" s="137"/>
      <c r="X37" s="137"/>
      <c r="Y37" s="20"/>
      <c r="Z37" s="51"/>
      <c r="AA37" s="51"/>
      <c r="AB37" s="51"/>
      <c r="AC37" s="51"/>
      <c r="AD37" s="51"/>
      <c r="AE37" s="51"/>
      <c r="AF37" s="51"/>
      <c r="AG37" s="51"/>
      <c r="AH37" s="51"/>
      <c r="AI37" s="137"/>
      <c r="AJ37" s="137"/>
      <c r="AK37" s="20"/>
      <c r="AL37" s="51"/>
      <c r="AM37" s="17"/>
      <c r="AN37" s="17"/>
      <c r="AO37" s="17"/>
      <c r="AP37" s="17"/>
      <c r="AQ37" s="17"/>
      <c r="AR37" s="17"/>
      <c r="AS37" s="17"/>
      <c r="AT37" s="1" t="s">
        <v>205</v>
      </c>
      <c r="AW37" s="1" t="s">
        <v>215</v>
      </c>
      <c r="BB37" s="95"/>
      <c r="BC37" s="95"/>
      <c r="BD37" s="95"/>
      <c r="BE37" s="95"/>
      <c r="BF37" s="95"/>
      <c r="BG37" s="95"/>
    </row>
    <row r="38" spans="2:59" ht="17.25">
      <c r="B38" s="21" t="s">
        <v>80</v>
      </c>
      <c r="C38" s="21" t="s">
        <v>108</v>
      </c>
      <c r="D38" s="21"/>
      <c r="E38" s="21"/>
      <c r="F38" s="21"/>
      <c r="G38" s="21"/>
      <c r="H38" s="21"/>
      <c r="I38" s="21" t="s">
        <v>109</v>
      </c>
      <c r="K38" s="51"/>
      <c r="L38" s="51"/>
      <c r="M38" s="51"/>
      <c r="N38" s="51"/>
      <c r="O38" s="21" t="s">
        <v>80</v>
      </c>
      <c r="P38" s="136" t="s">
        <v>114</v>
      </c>
      <c r="Q38" s="136"/>
      <c r="R38" s="136"/>
      <c r="S38" s="136"/>
      <c r="T38" s="136"/>
      <c r="U38" s="136"/>
      <c r="V38" s="136"/>
      <c r="W38" s="136"/>
      <c r="X38" s="136"/>
      <c r="Y38" s="51"/>
      <c r="Z38" s="20" t="s">
        <v>102</v>
      </c>
      <c r="AA38" s="21" t="s">
        <v>115</v>
      </c>
      <c r="AB38" s="173"/>
      <c r="AE38" s="172"/>
      <c r="AF38" s="172"/>
      <c r="AG38" s="172"/>
      <c r="AH38" s="172"/>
      <c r="AI38" s="21" t="s">
        <v>80</v>
      </c>
      <c r="AJ38" s="21" t="s">
        <v>116</v>
      </c>
      <c r="AK38" s="172"/>
      <c r="AL38" s="172"/>
      <c r="AM38" s="172"/>
      <c r="AN38" s="172"/>
      <c r="AO38" s="172"/>
      <c r="AP38" s="172"/>
      <c r="AQ38" s="172"/>
      <c r="AR38" s="172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</row>
    <row r="39" spans="2:59" ht="18.75">
      <c r="B39" s="51"/>
      <c r="C39" s="20"/>
      <c r="D39" s="138" t="s">
        <v>102</v>
      </c>
      <c r="E39" s="139" t="s">
        <v>111</v>
      </c>
      <c r="F39" s="139"/>
      <c r="G39" s="139"/>
      <c r="H39" s="139"/>
      <c r="I39" s="139"/>
      <c r="J39" s="139"/>
      <c r="K39" s="139"/>
      <c r="L39" s="139"/>
      <c r="M39" s="147"/>
      <c r="N39" s="147"/>
      <c r="O39" s="147"/>
      <c r="P39" s="138" t="s">
        <v>102</v>
      </c>
      <c r="Q39" s="139" t="s">
        <v>216</v>
      </c>
      <c r="R39" s="139"/>
      <c r="S39" s="139"/>
      <c r="T39" s="139"/>
      <c r="U39" s="147"/>
      <c r="V39" s="147"/>
      <c r="W39" s="95"/>
      <c r="X39" s="95"/>
      <c r="Y39" s="95"/>
      <c r="Z39" s="95"/>
      <c r="AA39" s="95"/>
      <c r="AB39" s="174"/>
      <c r="AC39" s="95"/>
      <c r="AE39" s="139"/>
      <c r="AF39" s="139"/>
      <c r="AG39" s="147"/>
      <c r="AH39" s="147"/>
      <c r="AI39" s="95"/>
      <c r="AJ39" s="95"/>
      <c r="AK39" s="95"/>
      <c r="AL39" s="95"/>
      <c r="AM39" s="21"/>
      <c r="AN39" s="174"/>
      <c r="AO39" s="83"/>
      <c r="AP39" s="83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</row>
    <row r="40" spans="35:59" ht="17.25">
      <c r="AI40" s="91"/>
      <c r="AJ40" s="83"/>
      <c r="AK40" s="83"/>
      <c r="AL40" s="83"/>
      <c r="AM40" s="83"/>
      <c r="AN40" s="83"/>
      <c r="AO40" s="83"/>
      <c r="AP40" s="83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</row>
    <row r="41" spans="35:59" ht="17.25">
      <c r="AI41" s="91"/>
      <c r="AJ41" s="83"/>
      <c r="AK41" s="83"/>
      <c r="AL41" s="83"/>
      <c r="AM41" s="83"/>
      <c r="AN41" s="83"/>
      <c r="AO41" s="83"/>
      <c r="AP41" s="83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</row>
    <row r="42" ht="13.5">
      <c r="AI42" s="91"/>
    </row>
    <row r="43" ht="13.5">
      <c r="AI43" s="91"/>
    </row>
    <row r="44" ht="13.5">
      <c r="AI44" s="91"/>
    </row>
    <row r="45" ht="13.5">
      <c r="AI45" s="91"/>
    </row>
  </sheetData>
  <sheetProtection/>
  <mergeCells count="92">
    <mergeCell ref="AS1:BA1"/>
    <mergeCell ref="AT2:BA2"/>
    <mergeCell ref="B15:C15"/>
    <mergeCell ref="H15:I15"/>
    <mergeCell ref="O15:P15"/>
    <mergeCell ref="U15:V15"/>
    <mergeCell ref="AG15:AH15"/>
    <mergeCell ref="AM15:AN15"/>
    <mergeCell ref="AS15:AT15"/>
    <mergeCell ref="AY15:AZ15"/>
    <mergeCell ref="B25:F25"/>
    <mergeCell ref="G25:Y25"/>
    <mergeCell ref="Z25:AD25"/>
    <mergeCell ref="AE25:AV25"/>
    <mergeCell ref="AW25:BA25"/>
    <mergeCell ref="B26:F26"/>
    <mergeCell ref="H26:M26"/>
    <mergeCell ref="O26:P26"/>
    <mergeCell ref="R26:S26"/>
    <mergeCell ref="U26:Y26"/>
    <mergeCell ref="Z26:AD26"/>
    <mergeCell ref="AF26:AJ26"/>
    <mergeCell ref="AL26:AM26"/>
    <mergeCell ref="AO26:AP26"/>
    <mergeCell ref="AR26:AV26"/>
    <mergeCell ref="AW26:BA26"/>
    <mergeCell ref="B27:F27"/>
    <mergeCell ref="H27:M27"/>
    <mergeCell ref="O27:P27"/>
    <mergeCell ref="R27:S27"/>
    <mergeCell ref="U27:Y27"/>
    <mergeCell ref="Z27:AD27"/>
    <mergeCell ref="AF27:AJ27"/>
    <mergeCell ref="AL27:AM27"/>
    <mergeCell ref="AO27:AP27"/>
    <mergeCell ref="AR27:AV27"/>
    <mergeCell ref="AW27:BA27"/>
    <mergeCell ref="B28:F28"/>
    <mergeCell ref="H28:M28"/>
    <mergeCell ref="O28:P28"/>
    <mergeCell ref="R28:S28"/>
    <mergeCell ref="U28:Y28"/>
    <mergeCell ref="Z28:AD28"/>
    <mergeCell ref="AF28:AJ28"/>
    <mergeCell ref="AL28:AM28"/>
    <mergeCell ref="AO28:AP28"/>
    <mergeCell ref="AR28:AV28"/>
    <mergeCell ref="AW28:BA28"/>
    <mergeCell ref="B29:F29"/>
    <mergeCell ref="H29:M29"/>
    <mergeCell ref="O29:P29"/>
    <mergeCell ref="R29:S29"/>
    <mergeCell ref="U29:Y29"/>
    <mergeCell ref="Z29:AD29"/>
    <mergeCell ref="AF29:AJ29"/>
    <mergeCell ref="AL29:AM29"/>
    <mergeCell ref="AO29:AP29"/>
    <mergeCell ref="AR29:AV29"/>
    <mergeCell ref="AW29:BA29"/>
    <mergeCell ref="B30:F30"/>
    <mergeCell ref="H30:M30"/>
    <mergeCell ref="O30:P30"/>
    <mergeCell ref="R30:S30"/>
    <mergeCell ref="U30:Y30"/>
    <mergeCell ref="Z30:AD30"/>
    <mergeCell ref="AF30:AJ30"/>
    <mergeCell ref="AL30:AM30"/>
    <mergeCell ref="AO30:AP30"/>
    <mergeCell ref="AR30:AV30"/>
    <mergeCell ref="AW30:BA30"/>
    <mergeCell ref="C34:O34"/>
    <mergeCell ref="T36:Y36"/>
    <mergeCell ref="P38:X38"/>
    <mergeCell ref="AA4:AB5"/>
    <mergeCell ref="AA7:AB8"/>
    <mergeCell ref="J11:K12"/>
    <mergeCell ref="AP11:AQ12"/>
    <mergeCell ref="C1:AR2"/>
    <mergeCell ref="O16:P21"/>
    <mergeCell ref="U16:V21"/>
    <mergeCell ref="AG16:AH21"/>
    <mergeCell ref="AM16:AN21"/>
    <mergeCell ref="AS16:AT21"/>
    <mergeCell ref="AY16:AZ21"/>
    <mergeCell ref="E13:F14"/>
    <mergeCell ref="R13:S14"/>
    <mergeCell ref="AJ13:AK14"/>
    <mergeCell ref="AV13:AW14"/>
    <mergeCell ref="K20:L21"/>
    <mergeCell ref="AP20:AQ21"/>
    <mergeCell ref="B16:C21"/>
    <mergeCell ref="H16:I21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BF32"/>
  <sheetViews>
    <sheetView zoomScale="80" zoomScaleNormal="80" workbookViewId="0" topLeftCell="A4">
      <selection activeCell="AB33" sqref="AB33"/>
    </sheetView>
  </sheetViews>
  <sheetFormatPr defaultColWidth="2.50390625" defaultRowHeight="13.5"/>
  <cols>
    <col min="1" max="7" width="2.50390625" style="1" customWidth="1"/>
    <col min="8" max="8" width="4.25390625" style="1" customWidth="1"/>
    <col min="9" max="9" width="4.00390625" style="1" customWidth="1"/>
    <col min="10" max="12" width="3.875" style="1" customWidth="1"/>
    <col min="13" max="16" width="4.00390625" style="1" customWidth="1"/>
    <col min="17" max="17" width="3.875" style="1" customWidth="1"/>
    <col min="18" max="18" width="4.00390625" style="1" customWidth="1"/>
    <col min="19" max="19" width="3.75390625" style="1" customWidth="1"/>
    <col min="20" max="20" width="4.25390625" style="1" customWidth="1"/>
    <col min="21" max="21" width="4.00390625" style="1" customWidth="1"/>
    <col min="22" max="22" width="3.875" style="1" customWidth="1"/>
    <col min="23" max="29" width="4.00390625" style="1" customWidth="1"/>
    <col min="30" max="32" width="3.875" style="1" customWidth="1"/>
    <col min="33" max="42" width="4.25390625" style="1" customWidth="1"/>
    <col min="43" max="47" width="2.50390625" style="1" customWidth="1"/>
    <col min="48" max="16384" width="2.50390625" style="1" customWidth="1"/>
  </cols>
  <sheetData>
    <row r="1" spans="5:32" ht="24">
      <c r="E1" s="2" t="s">
        <v>166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69"/>
      <c r="AE1" s="69"/>
      <c r="AF1" s="69"/>
    </row>
    <row r="2" spans="5:36" ht="13.5" customHeight="1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9"/>
      <c r="AE2" s="69"/>
      <c r="AF2" s="69"/>
      <c r="AH2" s="1" t="s">
        <v>62</v>
      </c>
      <c r="AI2" s="84"/>
      <c r="AJ2" s="84"/>
    </row>
    <row r="3" spans="30:38" ht="13.5" customHeight="1">
      <c r="AD3" s="70"/>
      <c r="AE3" s="70"/>
      <c r="AF3" s="70"/>
      <c r="AG3" s="70"/>
      <c r="AH3" s="17"/>
      <c r="AI3" s="85"/>
      <c r="AJ3" s="85"/>
      <c r="AL3" s="84"/>
    </row>
    <row r="4" spans="2:35" ht="14.25">
      <c r="B4" s="3"/>
      <c r="C4" s="3"/>
      <c r="D4" s="3"/>
      <c r="E4" s="4" t="s">
        <v>102</v>
      </c>
      <c r="F4" s="4"/>
      <c r="G4" s="4"/>
      <c r="H4" s="1" t="s">
        <v>63</v>
      </c>
      <c r="AG4" s="17"/>
      <c r="AH4" s="86"/>
      <c r="AI4" s="1" t="s">
        <v>69</v>
      </c>
    </row>
    <row r="5" spans="2:35" ht="14.25">
      <c r="B5" s="3"/>
      <c r="C5" s="3"/>
      <c r="D5" s="3"/>
      <c r="E5" s="4"/>
      <c r="F5" s="4"/>
      <c r="G5" s="4"/>
      <c r="H5" s="5" t="s">
        <v>217</v>
      </c>
      <c r="I5" s="23"/>
      <c r="J5" s="23"/>
      <c r="K5" s="23"/>
      <c r="L5" s="23"/>
      <c r="M5" s="23"/>
      <c r="N5" s="23"/>
      <c r="O5" s="24"/>
      <c r="P5" s="5" t="s">
        <v>182</v>
      </c>
      <c r="Q5" s="23"/>
      <c r="R5" s="23"/>
      <c r="S5" s="24"/>
      <c r="T5" s="5" t="s">
        <v>178</v>
      </c>
      <c r="U5" s="23"/>
      <c r="V5" s="23"/>
      <c r="W5" s="5" t="s">
        <v>218</v>
      </c>
      <c r="X5" s="23"/>
      <c r="Y5" s="23"/>
      <c r="Z5" s="5" t="s">
        <v>219</v>
      </c>
      <c r="AA5" s="23"/>
      <c r="AB5" s="23"/>
      <c r="AC5" s="71"/>
      <c r="AD5" s="72"/>
      <c r="AE5" s="72"/>
      <c r="AF5" s="72"/>
      <c r="AG5" s="17"/>
      <c r="AH5" s="17"/>
      <c r="AI5" s="87" t="s">
        <v>76</v>
      </c>
    </row>
    <row r="6" spans="3:35" ht="13.5" customHeight="1">
      <c r="C6" s="6" t="s">
        <v>70</v>
      </c>
      <c r="D6" s="6"/>
      <c r="E6" s="6"/>
      <c r="F6" s="6"/>
      <c r="G6" s="6"/>
      <c r="H6" s="7" t="s">
        <v>74</v>
      </c>
      <c r="I6" s="25"/>
      <c r="J6" s="25"/>
      <c r="K6" s="25"/>
      <c r="L6" s="25"/>
      <c r="M6" s="25"/>
      <c r="N6" s="25"/>
      <c r="O6" s="26"/>
      <c r="P6" s="27">
        <v>2</v>
      </c>
      <c r="Q6" s="52"/>
      <c r="R6" s="53"/>
      <c r="S6" s="54"/>
      <c r="T6" s="27">
        <v>3</v>
      </c>
      <c r="U6" s="52"/>
      <c r="V6" s="53"/>
      <c r="W6" s="55">
        <v>4</v>
      </c>
      <c r="X6" s="56"/>
      <c r="Y6" s="56"/>
      <c r="Z6" s="55">
        <v>5</v>
      </c>
      <c r="AA6" s="56"/>
      <c r="AB6" s="56"/>
      <c r="AC6" s="71"/>
      <c r="AD6" s="72"/>
      <c r="AE6" s="72"/>
      <c r="AF6" s="72"/>
      <c r="AG6" s="17"/>
      <c r="AH6" s="17"/>
      <c r="AI6" s="1" t="s">
        <v>78</v>
      </c>
    </row>
    <row r="7" spans="3:34" ht="13.5" customHeight="1">
      <c r="C7" s="6" t="s">
        <v>77</v>
      </c>
      <c r="D7" s="6"/>
      <c r="E7" s="6"/>
      <c r="F7" s="6"/>
      <c r="G7" s="6"/>
      <c r="H7" s="8">
        <v>44696</v>
      </c>
      <c r="I7" s="28"/>
      <c r="J7" s="28"/>
      <c r="K7" s="28"/>
      <c r="L7" s="28"/>
      <c r="M7" s="28"/>
      <c r="N7" s="28"/>
      <c r="O7" s="29"/>
      <c r="P7" s="30">
        <v>41566</v>
      </c>
      <c r="Q7" s="57"/>
      <c r="R7" s="58"/>
      <c r="S7" s="59"/>
      <c r="T7" s="30">
        <v>41566</v>
      </c>
      <c r="U7" s="57"/>
      <c r="V7" s="58"/>
      <c r="W7" s="8">
        <v>41566</v>
      </c>
      <c r="X7" s="28"/>
      <c r="Y7" s="28"/>
      <c r="Z7" s="8">
        <v>41566</v>
      </c>
      <c r="AA7" s="28"/>
      <c r="AB7" s="28"/>
      <c r="AC7" s="73"/>
      <c r="AD7" s="74"/>
      <c r="AE7" s="74"/>
      <c r="AF7" s="74"/>
      <c r="AG7" s="17"/>
      <c r="AH7" s="17"/>
    </row>
    <row r="8" spans="3:41" ht="13.5" customHeight="1">
      <c r="C8" s="6" t="s">
        <v>79</v>
      </c>
      <c r="D8" s="6"/>
      <c r="E8" s="6"/>
      <c r="F8" s="6"/>
      <c r="G8" s="6"/>
      <c r="H8" s="9">
        <v>0.3958333333333333</v>
      </c>
      <c r="I8" s="31"/>
      <c r="J8" s="31"/>
      <c r="K8" s="31"/>
      <c r="L8" s="31"/>
      <c r="M8" s="31"/>
      <c r="N8" s="31"/>
      <c r="O8" s="32"/>
      <c r="P8" s="33">
        <v>0.4375</v>
      </c>
      <c r="Q8" s="57"/>
      <c r="R8" s="58"/>
      <c r="S8" s="59"/>
      <c r="T8" s="33">
        <v>0.479166666666667</v>
      </c>
      <c r="U8" s="57"/>
      <c r="V8" s="58"/>
      <c r="W8" s="33">
        <v>0.520833333333333</v>
      </c>
      <c r="X8" s="60"/>
      <c r="Y8" s="57"/>
      <c r="Z8" s="33">
        <v>0.5625</v>
      </c>
      <c r="AA8" s="60"/>
      <c r="AB8" s="58"/>
      <c r="AC8" s="75"/>
      <c r="AD8" s="76"/>
      <c r="AE8" s="76"/>
      <c r="AF8" s="76"/>
      <c r="AG8" s="17"/>
      <c r="AH8" s="88" t="s">
        <v>80</v>
      </c>
      <c r="AI8" s="89" t="s">
        <v>81</v>
      </c>
      <c r="AJ8" s="83"/>
      <c r="AK8" s="83"/>
      <c r="AL8" s="83"/>
      <c r="AM8" s="83"/>
      <c r="AN8" s="83"/>
      <c r="AO8" s="83"/>
    </row>
    <row r="9" spans="8:41" ht="13.5" customHeight="1">
      <c r="H9" s="10">
        <v>1</v>
      </c>
      <c r="I9" s="34">
        <v>2</v>
      </c>
      <c r="J9" s="35">
        <v>3</v>
      </c>
      <c r="K9" s="35">
        <v>4</v>
      </c>
      <c r="L9" s="36">
        <v>5</v>
      </c>
      <c r="M9" s="34">
        <v>6</v>
      </c>
      <c r="N9" s="35">
        <v>7</v>
      </c>
      <c r="O9" s="37">
        <v>8</v>
      </c>
      <c r="P9" s="10">
        <v>1</v>
      </c>
      <c r="Q9" s="34">
        <v>2</v>
      </c>
      <c r="R9" s="35">
        <v>3</v>
      </c>
      <c r="S9" s="37">
        <v>4</v>
      </c>
      <c r="T9" s="10">
        <v>1</v>
      </c>
      <c r="U9" s="34">
        <v>2</v>
      </c>
      <c r="V9" s="35">
        <v>3</v>
      </c>
      <c r="W9" s="10">
        <v>1</v>
      </c>
      <c r="X9" s="34">
        <v>2</v>
      </c>
      <c r="Y9" s="34">
        <v>3</v>
      </c>
      <c r="Z9" s="10">
        <v>1</v>
      </c>
      <c r="AA9" s="34">
        <v>2</v>
      </c>
      <c r="AB9" s="35">
        <v>3</v>
      </c>
      <c r="AC9" s="77"/>
      <c r="AD9" s="78"/>
      <c r="AE9" s="78"/>
      <c r="AF9" s="78"/>
      <c r="AG9" s="88"/>
      <c r="AI9" s="83"/>
      <c r="AJ9" s="83"/>
      <c r="AK9" s="83"/>
      <c r="AL9" s="89" t="s">
        <v>83</v>
      </c>
      <c r="AM9" s="83"/>
      <c r="AN9" s="83"/>
      <c r="AO9" s="83"/>
    </row>
    <row r="10" spans="3:35" ht="13.5" customHeight="1">
      <c r="C10" s="1" t="s">
        <v>220</v>
      </c>
      <c r="H10" s="11" t="str">
        <f>'2次リーグ組合せ'!E2</f>
        <v>コヴィーダ1</v>
      </c>
      <c r="I10" s="38" t="str">
        <f>'2次リーグ組合せ'!E3</f>
        <v>郡上八幡</v>
      </c>
      <c r="J10" s="38" t="str">
        <f>'2次リーグ組合せ'!E4</f>
        <v>御嵩</v>
      </c>
      <c r="K10" s="39" t="str">
        <f>'2次リーグ組合せ'!E5</f>
        <v>美濃</v>
      </c>
      <c r="L10" s="40" t="str">
        <f>'2次リーグ組合せ'!E6</f>
        <v>山手</v>
      </c>
      <c r="M10" s="40" t="str">
        <f>'2次リーグ組合せ'!E7</f>
        <v>大和1</v>
      </c>
      <c r="N10" s="40">
        <f>'2次リーグ組合せ'!E8</f>
        <v>0</v>
      </c>
      <c r="O10" s="39" t="str">
        <f>'2次リーグ組合せ'!E9</f>
        <v>武儀（安桜）</v>
      </c>
      <c r="P10" s="41">
        <f>'2次リーグ組合せ'!E10</f>
        <v>0</v>
      </c>
      <c r="Q10" s="40">
        <f>'2次リーグ組合せ'!E11</f>
        <v>0</v>
      </c>
      <c r="R10" s="40">
        <f>'2次リーグ組合せ'!E12</f>
        <v>0</v>
      </c>
      <c r="S10" s="61">
        <f>'2次リーグ組合せ'!E13</f>
        <v>0</v>
      </c>
      <c r="T10" s="62">
        <f>'2次リーグ組合せ'!E14</f>
        <v>0</v>
      </c>
      <c r="U10" s="40">
        <f>'2次リーグ組合せ'!E15</f>
        <v>0</v>
      </c>
      <c r="V10" s="39">
        <f>'2次リーグ組合せ'!E16</f>
        <v>0</v>
      </c>
      <c r="W10" s="41">
        <f>'2次リーグ組合せ'!E17</f>
        <v>0</v>
      </c>
      <c r="X10" s="40">
        <f>'2次リーグ組合せ'!E18</f>
        <v>0</v>
      </c>
      <c r="Y10" s="61">
        <f>'2次リーグ組合せ'!E19</f>
        <v>0</v>
      </c>
      <c r="Z10" s="41">
        <f>'2次リーグ組合せ'!E20</f>
        <v>0</v>
      </c>
      <c r="AA10" s="79">
        <f>'2次リーグ組合せ'!E21</f>
        <v>0</v>
      </c>
      <c r="AB10" s="39">
        <f>'2次リーグ組合せ'!E22</f>
        <v>0</v>
      </c>
      <c r="AC10" s="80"/>
      <c r="AD10" s="81"/>
      <c r="AE10" s="81"/>
      <c r="AF10" s="81"/>
      <c r="AG10" s="90"/>
      <c r="AH10" s="91" t="s">
        <v>80</v>
      </c>
      <c r="AI10" s="1" t="s">
        <v>84</v>
      </c>
    </row>
    <row r="11" spans="3:41" ht="13.5" customHeight="1">
      <c r="C11" s="12">
        <v>44696</v>
      </c>
      <c r="D11" s="12"/>
      <c r="E11" s="12"/>
      <c r="F11" s="12"/>
      <c r="G11" s="13"/>
      <c r="H11" s="14"/>
      <c r="I11" s="42"/>
      <c r="J11" s="42"/>
      <c r="K11" s="43"/>
      <c r="L11" s="44"/>
      <c r="M11" s="44"/>
      <c r="N11" s="44"/>
      <c r="O11" s="43"/>
      <c r="P11" s="45"/>
      <c r="Q11" s="44"/>
      <c r="R11" s="44"/>
      <c r="S11" s="63"/>
      <c r="T11" s="64"/>
      <c r="U11" s="44"/>
      <c r="V11" s="43"/>
      <c r="W11" s="45"/>
      <c r="X11" s="44"/>
      <c r="Y11" s="63"/>
      <c r="Z11" s="45"/>
      <c r="AA11" s="81"/>
      <c r="AB11" s="43"/>
      <c r="AC11" s="80"/>
      <c r="AD11" s="81"/>
      <c r="AE11" s="81"/>
      <c r="AF11" s="81"/>
      <c r="AG11" s="90"/>
      <c r="AH11" s="92" t="s">
        <v>80</v>
      </c>
      <c r="AI11" s="93" t="s">
        <v>85</v>
      </c>
      <c r="AJ11" s="93"/>
      <c r="AK11" s="93"/>
      <c r="AL11" s="93"/>
      <c r="AM11" s="93"/>
      <c r="AN11" s="93"/>
      <c r="AO11" s="93"/>
    </row>
    <row r="12" spans="8:41" ht="13.5" customHeight="1">
      <c r="H12" s="14"/>
      <c r="I12" s="42"/>
      <c r="J12" s="42"/>
      <c r="K12" s="43"/>
      <c r="L12" s="44"/>
      <c r="M12" s="44"/>
      <c r="N12" s="44"/>
      <c r="O12" s="43"/>
      <c r="P12" s="45"/>
      <c r="Q12" s="44"/>
      <c r="R12" s="44"/>
      <c r="S12" s="63"/>
      <c r="T12" s="64"/>
      <c r="U12" s="44"/>
      <c r="V12" s="43"/>
      <c r="W12" s="45"/>
      <c r="X12" s="44"/>
      <c r="Y12" s="63"/>
      <c r="Z12" s="45"/>
      <c r="AA12" s="81"/>
      <c r="AB12" s="43"/>
      <c r="AC12" s="80"/>
      <c r="AD12" s="81"/>
      <c r="AE12" s="81"/>
      <c r="AF12" s="81"/>
      <c r="AG12" s="90"/>
      <c r="AH12" s="92" t="s">
        <v>80</v>
      </c>
      <c r="AI12" s="93" t="s">
        <v>86</v>
      </c>
      <c r="AJ12" s="93"/>
      <c r="AK12" s="93"/>
      <c r="AL12" s="93"/>
      <c r="AM12" s="93"/>
      <c r="AN12" s="93"/>
      <c r="AO12" s="93"/>
    </row>
    <row r="13" spans="8:40" ht="13.5" customHeight="1">
      <c r="H13" s="14"/>
      <c r="I13" s="42"/>
      <c r="J13" s="42"/>
      <c r="K13" s="43"/>
      <c r="L13" s="44"/>
      <c r="M13" s="44"/>
      <c r="N13" s="44"/>
      <c r="O13" s="43"/>
      <c r="P13" s="45"/>
      <c r="Q13" s="44"/>
      <c r="R13" s="44"/>
      <c r="S13" s="63"/>
      <c r="T13" s="64"/>
      <c r="U13" s="44"/>
      <c r="V13" s="43"/>
      <c r="W13" s="45"/>
      <c r="X13" s="44"/>
      <c r="Y13" s="63"/>
      <c r="Z13" s="45"/>
      <c r="AA13" s="81"/>
      <c r="AB13" s="43"/>
      <c r="AC13" s="80"/>
      <c r="AD13" s="81"/>
      <c r="AE13" s="81"/>
      <c r="AF13" s="81"/>
      <c r="AG13" s="90"/>
      <c r="AH13" s="92" t="s">
        <v>80</v>
      </c>
      <c r="AI13" s="83" t="s">
        <v>87</v>
      </c>
      <c r="AJ13" s="94"/>
      <c r="AK13" s="94"/>
      <c r="AL13" s="94"/>
      <c r="AM13" s="94"/>
      <c r="AN13" s="83"/>
    </row>
    <row r="14" spans="8:35" ht="13.5" customHeight="1">
      <c r="H14" s="15"/>
      <c r="I14" s="46"/>
      <c r="J14" s="46"/>
      <c r="K14" s="47"/>
      <c r="L14" s="48"/>
      <c r="M14" s="48"/>
      <c r="N14" s="48"/>
      <c r="O14" s="47"/>
      <c r="P14" s="49"/>
      <c r="Q14" s="48"/>
      <c r="R14" s="48"/>
      <c r="S14" s="65"/>
      <c r="T14" s="66"/>
      <c r="U14" s="48"/>
      <c r="V14" s="47"/>
      <c r="W14" s="49"/>
      <c r="X14" s="48"/>
      <c r="Y14" s="65"/>
      <c r="Z14" s="49"/>
      <c r="AA14" s="82"/>
      <c r="AB14" s="47"/>
      <c r="AC14" s="80"/>
      <c r="AD14" s="81"/>
      <c r="AE14" s="81"/>
      <c r="AF14" s="81"/>
      <c r="AG14" s="90"/>
      <c r="AH14" s="91" t="s">
        <v>80</v>
      </c>
      <c r="AI14" s="1" t="s">
        <v>88</v>
      </c>
    </row>
    <row r="15" spans="34:39" ht="13.5">
      <c r="AH15" s="91" t="s">
        <v>80</v>
      </c>
      <c r="AI15" s="83" t="s">
        <v>89</v>
      </c>
      <c r="AJ15" s="83"/>
      <c r="AK15" s="83"/>
      <c r="AL15" s="83"/>
      <c r="AM15" s="83"/>
    </row>
    <row r="16" spans="34:58" ht="17.25" customHeight="1">
      <c r="AH16" s="92" t="s">
        <v>80</v>
      </c>
      <c r="AI16" s="93" t="s">
        <v>91</v>
      </c>
      <c r="AJ16" s="93"/>
      <c r="AK16" s="93"/>
      <c r="AL16" s="93"/>
      <c r="AM16" s="93"/>
      <c r="AN16" s="93"/>
      <c r="AO16" s="93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</row>
    <row r="17" spans="8:58" ht="17.25" customHeight="1">
      <c r="H17" s="16" t="s">
        <v>90</v>
      </c>
      <c r="I17" s="50"/>
      <c r="J17" s="50"/>
      <c r="K17" s="50"/>
      <c r="L17" s="50"/>
      <c r="M17" s="50"/>
      <c r="N17" s="50"/>
      <c r="O17" s="50"/>
      <c r="P17" s="50"/>
      <c r="AH17" s="91" t="s">
        <v>80</v>
      </c>
      <c r="AI17" s="1" t="s">
        <v>92</v>
      </c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</row>
    <row r="18" spans="8:58" ht="17.25" customHeight="1">
      <c r="H18" s="17"/>
      <c r="AH18" s="91" t="s">
        <v>80</v>
      </c>
      <c r="AI18" s="83" t="s">
        <v>93</v>
      </c>
      <c r="AJ18" s="83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</row>
    <row r="19" spans="8:58" ht="17.25">
      <c r="H19" s="18" t="s">
        <v>221</v>
      </c>
      <c r="I19" s="50"/>
      <c r="J19" s="50"/>
      <c r="K19" s="50"/>
      <c r="L19" s="50"/>
      <c r="M19" s="50"/>
      <c r="N19" s="50"/>
      <c r="O19" s="50"/>
      <c r="P19" s="50"/>
      <c r="AH19" s="88" t="s">
        <v>80</v>
      </c>
      <c r="AI19" s="83" t="s">
        <v>94</v>
      </c>
      <c r="AJ19" s="83"/>
      <c r="AK19" s="83"/>
      <c r="AL19" s="83"/>
      <c r="AM19" s="83"/>
      <c r="AN19" s="83"/>
      <c r="AO19" s="83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</row>
    <row r="20" spans="8:58" ht="17.25" customHeight="1">
      <c r="H20" s="17"/>
      <c r="AH20" s="92" t="s">
        <v>80</v>
      </c>
      <c r="AI20" s="93" t="s">
        <v>95</v>
      </c>
      <c r="AJ20" s="93"/>
      <c r="AK20" s="93"/>
      <c r="AL20" s="93"/>
      <c r="AM20" s="93"/>
      <c r="AN20" s="93"/>
      <c r="AO20" s="93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</row>
    <row r="21" spans="8:58" ht="17.25" customHeight="1">
      <c r="H21" s="19" t="s">
        <v>222</v>
      </c>
      <c r="AH21" s="91" t="s">
        <v>80</v>
      </c>
      <c r="AI21" s="83" t="s">
        <v>96</v>
      </c>
      <c r="AJ21" s="83"/>
      <c r="AK21" s="83"/>
      <c r="AL21" s="83"/>
      <c r="AM21" s="83"/>
      <c r="AN21" s="83"/>
      <c r="AO21" s="83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</row>
    <row r="22" spans="34:58" ht="17.25">
      <c r="AH22" s="88" t="s">
        <v>80</v>
      </c>
      <c r="AI22" s="83" t="s">
        <v>98</v>
      </c>
      <c r="AJ22" s="83"/>
      <c r="AK22" s="83"/>
      <c r="AL22" s="83"/>
      <c r="AM22" s="83"/>
      <c r="AN22" s="83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</row>
    <row r="23" spans="34:58" ht="17.25">
      <c r="AH23" s="91" t="s">
        <v>80</v>
      </c>
      <c r="AI23" s="83" t="s">
        <v>99</v>
      </c>
      <c r="AJ23" s="83"/>
      <c r="AK23" s="83"/>
      <c r="AL23" s="83"/>
      <c r="AM23" s="83"/>
      <c r="AN23" s="83"/>
      <c r="AO23" s="83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</row>
    <row r="24" spans="5:58" ht="17.25">
      <c r="E24" s="20" t="s">
        <v>80</v>
      </c>
      <c r="F24" s="20" t="s">
        <v>100</v>
      </c>
      <c r="G24" s="20"/>
      <c r="H24" s="20"/>
      <c r="I24" s="51"/>
      <c r="J24" s="51"/>
      <c r="K24" s="20" t="s">
        <v>101</v>
      </c>
      <c r="L24" s="20"/>
      <c r="M24" s="51"/>
      <c r="N24" s="51"/>
      <c r="O24" s="51"/>
      <c r="P24" s="20"/>
      <c r="Q24" s="20" t="s">
        <v>102</v>
      </c>
      <c r="R24" s="20" t="s">
        <v>103</v>
      </c>
      <c r="U24" s="20"/>
      <c r="V24" s="20" t="s">
        <v>104</v>
      </c>
      <c r="W24" s="51"/>
      <c r="X24" s="51"/>
      <c r="Y24" s="51"/>
      <c r="AA24" s="20" t="s">
        <v>80</v>
      </c>
      <c r="AB24" s="20" t="s">
        <v>207</v>
      </c>
      <c r="AC24" s="51"/>
      <c r="AD24" s="51"/>
      <c r="AE24" s="51"/>
      <c r="AH24" s="91" t="s">
        <v>80</v>
      </c>
      <c r="AI24" s="1" t="s">
        <v>106</v>
      </c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</row>
    <row r="25" spans="34:58" ht="17.25">
      <c r="AH25" s="91" t="s">
        <v>80</v>
      </c>
      <c r="AI25" s="1" t="s">
        <v>107</v>
      </c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</row>
    <row r="26" spans="5:58" ht="17.25">
      <c r="E26" s="21" t="s">
        <v>80</v>
      </c>
      <c r="F26" s="21" t="s">
        <v>108</v>
      </c>
      <c r="G26" s="21"/>
      <c r="H26" s="21"/>
      <c r="I26" s="21"/>
      <c r="J26" s="21"/>
      <c r="K26" s="21"/>
      <c r="L26" s="21" t="s">
        <v>109</v>
      </c>
      <c r="Q26" s="20" t="s">
        <v>102</v>
      </c>
      <c r="R26" s="67" t="s">
        <v>110</v>
      </c>
      <c r="V26" s="20" t="s">
        <v>102</v>
      </c>
      <c r="W26" s="68" t="s">
        <v>111</v>
      </c>
      <c r="X26" s="68"/>
      <c r="Y26" s="68"/>
      <c r="Z26" s="68"/>
      <c r="AA26" s="68"/>
      <c r="AF26" s="83"/>
      <c r="AH26" s="91" t="s">
        <v>80</v>
      </c>
      <c r="AI26" s="1" t="s">
        <v>112</v>
      </c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</row>
    <row r="27" spans="34:58" ht="17.25">
      <c r="AH27" s="91" t="s">
        <v>80</v>
      </c>
      <c r="AI27" s="1" t="s">
        <v>113</v>
      </c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</row>
    <row r="28" spans="5:35" ht="13.5">
      <c r="E28" s="20" t="s">
        <v>102</v>
      </c>
      <c r="F28" s="22" t="s">
        <v>223</v>
      </c>
      <c r="G28" s="22"/>
      <c r="H28" s="22"/>
      <c r="I28" s="22"/>
      <c r="J28" s="22"/>
      <c r="K28" s="22"/>
      <c r="AH28" s="91" t="s">
        <v>80</v>
      </c>
      <c r="AI28" s="83" t="s">
        <v>117</v>
      </c>
    </row>
    <row r="29" spans="34:35" ht="13.5">
      <c r="AH29" s="91" t="s">
        <v>80</v>
      </c>
      <c r="AI29" s="83" t="s">
        <v>118</v>
      </c>
    </row>
    <row r="30" spans="34:35" ht="13.5">
      <c r="AH30" s="91" t="s">
        <v>80</v>
      </c>
      <c r="AI30" s="1" t="s">
        <v>119</v>
      </c>
    </row>
    <row r="31" spans="34:42" ht="13.5">
      <c r="AH31" s="92" t="s">
        <v>80</v>
      </c>
      <c r="AI31" s="93" t="s">
        <v>120</v>
      </c>
      <c r="AJ31" s="93"/>
      <c r="AK31" s="93"/>
      <c r="AL31" s="93"/>
      <c r="AM31" s="93"/>
      <c r="AN31" s="93"/>
      <c r="AO31" s="93"/>
      <c r="AP31" s="93"/>
    </row>
    <row r="32" spans="43:44" ht="13.5">
      <c r="AQ32" s="93"/>
      <c r="AR32" s="93"/>
    </row>
  </sheetData>
  <sheetProtection/>
  <mergeCells count="56">
    <mergeCell ref="AD3:AG3"/>
    <mergeCell ref="E4:G4"/>
    <mergeCell ref="H5:O5"/>
    <mergeCell ref="P5:S5"/>
    <mergeCell ref="T5:V5"/>
    <mergeCell ref="W5:Y5"/>
    <mergeCell ref="Z5:AB5"/>
    <mergeCell ref="C6:G6"/>
    <mergeCell ref="H6:O6"/>
    <mergeCell ref="P6:S6"/>
    <mergeCell ref="T6:V6"/>
    <mergeCell ref="W6:Y6"/>
    <mergeCell ref="Z6:AB6"/>
    <mergeCell ref="C7:G7"/>
    <mergeCell ref="H7:O7"/>
    <mergeCell ref="P7:S7"/>
    <mergeCell ref="T7:V7"/>
    <mergeCell ref="W7:Y7"/>
    <mergeCell ref="Z7:AB7"/>
    <mergeCell ref="C8:G8"/>
    <mergeCell ref="H8:O8"/>
    <mergeCell ref="P8:S8"/>
    <mergeCell ref="T8:V8"/>
    <mergeCell ref="W8:Y8"/>
    <mergeCell ref="Z8:AB8"/>
    <mergeCell ref="C11:G11"/>
    <mergeCell ref="AI11:AO11"/>
    <mergeCell ref="AI12:AO12"/>
    <mergeCell ref="AI16:AO16"/>
    <mergeCell ref="AI20:AO20"/>
    <mergeCell ref="W26:AA26"/>
    <mergeCell ref="F28:K28"/>
    <mergeCell ref="AI31:AP31"/>
    <mergeCell ref="AQ32:AR32"/>
    <mergeCell ref="H10:H14"/>
    <mergeCell ref="I10:I14"/>
    <mergeCell ref="J10:J14"/>
    <mergeCell ref="K10:K14"/>
    <mergeCell ref="L10:L14"/>
    <mergeCell ref="M10:M14"/>
    <mergeCell ref="N10:N14"/>
    <mergeCell ref="O10:O14"/>
    <mergeCell ref="P10:P14"/>
    <mergeCell ref="Q10:Q14"/>
    <mergeCell ref="R10:R14"/>
    <mergeCell ref="S10:S14"/>
    <mergeCell ref="T10:T14"/>
    <mergeCell ref="U10:U14"/>
    <mergeCell ref="V10:V14"/>
    <mergeCell ref="W10:W14"/>
    <mergeCell ref="X10:X14"/>
    <mergeCell ref="Y10:Y14"/>
    <mergeCell ref="Z10:Z14"/>
    <mergeCell ref="AA10:AA14"/>
    <mergeCell ref="AB10:AB14"/>
    <mergeCell ref="E1:AC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user</cp:lastModifiedBy>
  <cp:lastPrinted>2022-04-01T13:32:17Z</cp:lastPrinted>
  <dcterms:created xsi:type="dcterms:W3CDTF">2009-07-05T15:09:22Z</dcterms:created>
  <dcterms:modified xsi:type="dcterms:W3CDTF">2022-05-12T00:59:13Z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