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40" tabRatio="892" firstSheet="1" activeTab="7"/>
  </bookViews>
  <sheets>
    <sheet name="予選リーグ組合せ" sheetId="1" r:id="rId1"/>
    <sheet name="リーグ１次" sheetId="2" r:id="rId2"/>
    <sheet name="予選リーグ対戦表" sheetId="3" r:id="rId3"/>
    <sheet name="2次リーグ組合せ" sheetId="4" r:id="rId4"/>
    <sheet name="リーグ２次" sheetId="5" r:id="rId5"/>
    <sheet name="2次リーグ対戦表" sheetId="6" r:id="rId6"/>
    <sheet name="3次リーグ組合せ" sheetId="7" r:id="rId7"/>
    <sheet name="決勝トーナメント" sheetId="8" r:id="rId8"/>
    <sheet name="リーグ３次" sheetId="9" r:id="rId9"/>
    <sheet name="3次リーグ対戦表" sheetId="10" r:id="rId10"/>
  </sheets>
  <externalReferences>
    <externalReference r:id="rId13"/>
  </externalReferences>
  <definedNames>
    <definedName name="ku">#REF!</definedName>
    <definedName name="_xlnm.Print_Area" localSheetId="9">'3次リーグ対戦表'!$A$1:$BO$119</definedName>
    <definedName name="_xlnm.Print_Area" localSheetId="1">'リーグ１次'!$A$1:$AW$59</definedName>
    <definedName name="_xlnm.Print_Area" localSheetId="4">'リーグ２次'!$A$1:$AW$49</definedName>
    <definedName name="_xlnm.Print_Area" localSheetId="8">'リーグ３次'!$A$1:$AV$31</definedName>
    <definedName name="_xlnm.Print_Area" localSheetId="7">'決勝トーナメント'!$A$1:$BB$78</definedName>
    <definedName name="_xlnm.Print_Area" localSheetId="2">'予選リーグ対戦表'!$A$3:$AG$87</definedName>
    <definedName name="組合せ" localSheetId="7">'[1]予選リーグ組合せ'!$A$2:$E$27</definedName>
    <definedName name="組合せ">'予選リーグ組合せ'!$A$2:$E$24</definedName>
    <definedName name="組合せ2次" localSheetId="6">'2次リーグ組合せ'!$B$2:$F$26</definedName>
    <definedName name="組合せ2次">'2次リーグ組合せ'!$B$2:$F$26</definedName>
    <definedName name="組合せ3次">'3次リーグ組合せ'!$B$2:$E$24</definedName>
  </definedNames>
  <calcPr fullCalcOnLoad="1"/>
</workbook>
</file>

<file path=xl/sharedStrings.xml><?xml version="1.0" encoding="utf-8"?>
<sst xmlns="http://schemas.openxmlformats.org/spreadsheetml/2006/main" count="956" uniqueCount="312">
  <si>
    <t>中部</t>
  </si>
  <si>
    <t>御嵩</t>
  </si>
  <si>
    <t>旭ヶ丘</t>
  </si>
  <si>
    <t>今渡</t>
  </si>
  <si>
    <t>太田</t>
  </si>
  <si>
    <t>川辺</t>
  </si>
  <si>
    <t>坂祝</t>
  </si>
  <si>
    <t>金竜</t>
  </si>
  <si>
    <t>大和</t>
  </si>
  <si>
    <t>土田</t>
  </si>
  <si>
    <t>安桜</t>
  </si>
  <si>
    <t>八百津</t>
  </si>
  <si>
    <t>武儀</t>
  </si>
  <si>
    <t>チーム名</t>
  </si>
  <si>
    <t>試合時間</t>
  </si>
  <si>
    <t>対　　戦</t>
  </si>
  <si>
    <t>審　　判</t>
  </si>
  <si>
    <t>A1</t>
  </si>
  <si>
    <t>B1</t>
  </si>
  <si>
    <t>B2</t>
  </si>
  <si>
    <t>C1</t>
  </si>
  <si>
    <t>ブロック</t>
  </si>
  <si>
    <t>ブロック</t>
  </si>
  <si>
    <t>N01</t>
  </si>
  <si>
    <t>順位</t>
  </si>
  <si>
    <t>Ａブロック</t>
  </si>
  <si>
    <t>ＮＯ</t>
  </si>
  <si>
    <t>－</t>
  </si>
  <si>
    <t>Ｂブロック</t>
  </si>
  <si>
    <t>Ｃブロック</t>
  </si>
  <si>
    <t>Ｄブロック</t>
  </si>
  <si>
    <t>Ｅブロック</t>
  </si>
  <si>
    <t>Ｆブロック</t>
  </si>
  <si>
    <t>Ｇブロック</t>
  </si>
  <si>
    <t>Ｈブロック</t>
  </si>
  <si>
    <t>－</t>
  </si>
  <si>
    <t>ＮＯ</t>
  </si>
  <si>
    <t>A1</t>
  </si>
  <si>
    <t>E1</t>
  </si>
  <si>
    <t>D1</t>
  </si>
  <si>
    <t>B1</t>
  </si>
  <si>
    <t>F1</t>
  </si>
  <si>
    <t>G1</t>
  </si>
  <si>
    <t>F2</t>
  </si>
  <si>
    <t>G2</t>
  </si>
  <si>
    <t>B13</t>
  </si>
  <si>
    <t>A1リーグ</t>
  </si>
  <si>
    <t>ブロック</t>
  </si>
  <si>
    <t>No</t>
  </si>
  <si>
    <t>A</t>
  </si>
  <si>
    <t>B</t>
  </si>
  <si>
    <t>C</t>
  </si>
  <si>
    <t>D</t>
  </si>
  <si>
    <t>E</t>
  </si>
  <si>
    <t>F</t>
  </si>
  <si>
    <t>G</t>
  </si>
  <si>
    <t>コヴィーダ</t>
  </si>
  <si>
    <t>－</t>
  </si>
  <si>
    <t>抽選</t>
  </si>
  <si>
    <t>結果報告責任チーム</t>
  </si>
  <si>
    <t>Ａ</t>
  </si>
  <si>
    <t>クラス</t>
  </si>
  <si>
    <t>Ｂ</t>
  </si>
  <si>
    <t>Ｃ</t>
  </si>
  <si>
    <t>Ｄ</t>
  </si>
  <si>
    <t>Ｅ</t>
  </si>
  <si>
    <t>Ｆ</t>
  </si>
  <si>
    <t>Ｇ</t>
  </si>
  <si>
    <t>会場</t>
  </si>
  <si>
    <t>試合日</t>
  </si>
  <si>
    <t>キックオフ</t>
  </si>
  <si>
    <t>３次リーグ</t>
  </si>
  <si>
    <t>中濃＝旧中濃高校</t>
  </si>
  <si>
    <t>坂祝総＝坂祝町総合運動場</t>
  </si>
  <si>
    <t>２次リーグ</t>
  </si>
  <si>
    <r>
      <rPr>
        <b/>
        <sz val="11"/>
        <color indexed="10"/>
        <rFont val="ＭＳ Ｐゴシック"/>
        <family val="3"/>
      </rPr>
      <t>３次リーグ</t>
    </r>
    <r>
      <rPr>
        <b/>
        <sz val="11"/>
        <rFont val="ＭＳ Ｐゴシック"/>
        <family val="3"/>
      </rPr>
      <t>ブロック順位</t>
    </r>
  </si>
  <si>
    <r>
      <rPr>
        <b/>
        <sz val="11"/>
        <color indexed="10"/>
        <rFont val="ＭＳ Ｐゴシック"/>
        <family val="3"/>
      </rPr>
      <t>２次リーグ</t>
    </r>
    <r>
      <rPr>
        <b/>
        <sz val="11"/>
        <rFont val="ＭＳ Ｐゴシック"/>
        <family val="3"/>
      </rPr>
      <t>ブロック順位</t>
    </r>
  </si>
  <si>
    <t>１次リーグ</t>
  </si>
  <si>
    <t>八幡＝八幡総合グランド</t>
  </si>
  <si>
    <t>美並＝まん真ん中広場</t>
  </si>
  <si>
    <t>台山＝美濃台山ヒロック</t>
  </si>
  <si>
    <t>白鳥＝郡上市合併記念公園</t>
  </si>
  <si>
    <t>市民総合運動広場</t>
  </si>
  <si>
    <t>Ａ１</t>
  </si>
  <si>
    <t>Ａ２</t>
  </si>
  <si>
    <t>Ｂ１</t>
  </si>
  <si>
    <t>Ｂ２</t>
  </si>
  <si>
    <t>Ｃ１</t>
  </si>
  <si>
    <t>Ｃ２</t>
  </si>
  <si>
    <t>Ｃ３</t>
  </si>
  <si>
    <t>*</t>
  </si>
  <si>
    <t>白山＝御嵩町白山多目的グランド</t>
  </si>
  <si>
    <t>蘇水＝蘇水公園多目的広場</t>
  </si>
  <si>
    <t>エコパ＝あじさいエコパーク</t>
  </si>
  <si>
    <t>川辺北＝川辺町立川辺北小学校</t>
  </si>
  <si>
    <t>南帷子＝可児市立南帷子小学校</t>
  </si>
  <si>
    <t>片倉＝片倉グラウンド</t>
  </si>
  <si>
    <t>中池＝中池公園多目的広場</t>
  </si>
  <si>
    <t>今渡北＝可児市立今渡北小学校</t>
  </si>
  <si>
    <t>１次リーグブロック順位想定</t>
  </si>
  <si>
    <t>勝</t>
  </si>
  <si>
    <t>負</t>
  </si>
  <si>
    <t>引分</t>
  </si>
  <si>
    <t>得点</t>
  </si>
  <si>
    <t>失点</t>
  </si>
  <si>
    <t>得失点差</t>
  </si>
  <si>
    <t>勝点</t>
  </si>
  <si>
    <t>Ｌポート</t>
  </si>
  <si>
    <t>中濃１</t>
  </si>
  <si>
    <t>中濃２</t>
  </si>
  <si>
    <t>中濃３</t>
  </si>
  <si>
    <t>中濃４</t>
  </si>
  <si>
    <t>中濃５</t>
  </si>
  <si>
    <t>中濃６</t>
  </si>
  <si>
    <t>中濃７</t>
  </si>
  <si>
    <t>中濃８</t>
  </si>
  <si>
    <t>中濃９</t>
  </si>
  <si>
    <t>中濃１０</t>
  </si>
  <si>
    <t>中濃１１</t>
  </si>
  <si>
    <t>中濃１２</t>
  </si>
  <si>
    <t>中濃１３</t>
  </si>
  <si>
    <t>中濃１４</t>
  </si>
  <si>
    <t>中濃１５</t>
  </si>
  <si>
    <t>中濃１６</t>
  </si>
  <si>
    <t>中濃１７</t>
  </si>
  <si>
    <t>中濃１８</t>
  </si>
  <si>
    <t>中濃１９</t>
  </si>
  <si>
    <t>中濃２０</t>
  </si>
  <si>
    <t>中濃２１</t>
  </si>
  <si>
    <t>中濃２２</t>
  </si>
  <si>
    <t>中濃２３</t>
  </si>
  <si>
    <t>中濃２４</t>
  </si>
  <si>
    <t>中濃２５</t>
  </si>
  <si>
    <t>中濃２６</t>
  </si>
  <si>
    <t>瀬尻</t>
  </si>
  <si>
    <t>桜ヶ丘ＦＣ</t>
  </si>
  <si>
    <t>郡上八幡</t>
  </si>
  <si>
    <t>中濃２７</t>
  </si>
  <si>
    <t>主管チームでお願いします。</t>
  </si>
  <si>
    <t>（ピッチ提供チーム）</t>
  </si>
  <si>
    <t>塩河グランド</t>
  </si>
  <si>
    <t>川辺町川辺北小学校</t>
  </si>
  <si>
    <t>武芸川南＝武芸川南Ｇ</t>
  </si>
  <si>
    <t>桜ヶ丘＝可児市桜ヶ丘小学校</t>
  </si>
  <si>
    <t>東明＝可児市東明小学校</t>
  </si>
  <si>
    <t>大和＝古今伝授の里Ｇ</t>
  </si>
  <si>
    <t>土田＝可児市土田小学校</t>
  </si>
  <si>
    <t>坂戸＝可児市坂戸グランド</t>
  </si>
  <si>
    <t>E1</t>
  </si>
  <si>
    <t>D2</t>
  </si>
  <si>
    <t>H2</t>
  </si>
  <si>
    <t>E2</t>
  </si>
  <si>
    <t>C1</t>
  </si>
  <si>
    <t>C1</t>
  </si>
  <si>
    <t>B1リーグ</t>
  </si>
  <si>
    <t>C1リーグ</t>
  </si>
  <si>
    <t>D1リーグ</t>
  </si>
  <si>
    <t>E1リーグ</t>
  </si>
  <si>
    <t>１次ブロック順位</t>
  </si>
  <si>
    <t>F１リーグ</t>
  </si>
  <si>
    <t>２次ブロック順位</t>
  </si>
  <si>
    <t>C11</t>
  </si>
  <si>
    <t>決勝トーナメント</t>
  </si>
  <si>
    <t>⑧</t>
  </si>
  <si>
    <t>⑦</t>
  </si>
  <si>
    <t>⑤</t>
  </si>
  <si>
    <t>⑥</t>
  </si>
  <si>
    <t>①</t>
  </si>
  <si>
    <t>②</t>
  </si>
  <si>
    <t>③</t>
  </si>
  <si>
    <t>④</t>
  </si>
  <si>
    <t>Ｄ２</t>
  </si>
  <si>
    <t>Ｄ１</t>
  </si>
  <si>
    <t>１位</t>
  </si>
  <si>
    <t>２位</t>
  </si>
  <si>
    <t>３位</t>
  </si>
  <si>
    <t>N01</t>
  </si>
  <si>
    <t>D12</t>
  </si>
  <si>
    <t>D11</t>
  </si>
  <si>
    <t>C12</t>
  </si>
  <si>
    <t>B12</t>
  </si>
  <si>
    <t>B11</t>
  </si>
  <si>
    <t>A12</t>
  </si>
  <si>
    <t>A13</t>
  </si>
  <si>
    <t>E2</t>
  </si>
  <si>
    <t>G2</t>
  </si>
  <si>
    <t>H2</t>
  </si>
  <si>
    <t>Ｅ２</t>
  </si>
  <si>
    <t>Ｆ２</t>
  </si>
  <si>
    <t>Ｇ２</t>
  </si>
  <si>
    <t>Ｈ２</t>
  </si>
  <si>
    <t>F1</t>
  </si>
  <si>
    <t>D13</t>
  </si>
  <si>
    <t>H2</t>
  </si>
  <si>
    <t>A11</t>
  </si>
  <si>
    <t>Ｉ ２</t>
  </si>
  <si>
    <t>中濃２８</t>
  </si>
  <si>
    <t>中濃２９</t>
  </si>
  <si>
    <t>中濃３０</t>
  </si>
  <si>
    <t>＊</t>
  </si>
  <si>
    <t>牧野グランド</t>
  </si>
  <si>
    <t>＊１次リーグ会場は、各ブロック「１」のチームが調整・決定すること。</t>
  </si>
  <si>
    <t>＊２次リーグ会場は、各ブロック「１」のチームが調整・決定すること。</t>
  </si>
  <si>
    <t>＊３次リーグ、決勝トーナメント会場は、各ブロック「１」のチームが調整・決定すること。</t>
  </si>
  <si>
    <t>E1</t>
  </si>
  <si>
    <t>F1</t>
  </si>
  <si>
    <t>C13</t>
  </si>
  <si>
    <t>J ２</t>
  </si>
  <si>
    <t>加茂野</t>
  </si>
  <si>
    <t>G3</t>
  </si>
  <si>
    <t>E3</t>
  </si>
  <si>
    <t>D3</t>
  </si>
  <si>
    <t>F3</t>
  </si>
  <si>
    <t>D14</t>
  </si>
  <si>
    <t>E11</t>
  </si>
  <si>
    <t>F13</t>
  </si>
  <si>
    <t>C14</t>
  </si>
  <si>
    <t>F11</t>
  </si>
  <si>
    <t>E13</t>
  </si>
  <si>
    <t>B14</t>
  </si>
  <si>
    <t>A14</t>
  </si>
  <si>
    <t>Ａ・Ｂブロック３位上りその他ブロック２位上り</t>
  </si>
  <si>
    <t>B3</t>
  </si>
  <si>
    <t>A2</t>
  </si>
  <si>
    <t>A3</t>
  </si>
  <si>
    <t>C2</t>
  </si>
  <si>
    <t>A4</t>
  </si>
  <si>
    <t>C3</t>
  </si>
  <si>
    <t>B4</t>
  </si>
  <si>
    <t>G2</t>
  </si>
  <si>
    <t>F12</t>
  </si>
  <si>
    <t>E14</t>
  </si>
  <si>
    <t>E12</t>
  </si>
  <si>
    <t>美濃1</t>
  </si>
  <si>
    <t>美濃2</t>
  </si>
  <si>
    <t>ティグレイ</t>
  </si>
  <si>
    <t>Ｂクラス</t>
  </si>
  <si>
    <t>Ｂクラス</t>
  </si>
  <si>
    <t>＊　自由な交代　再出場可</t>
  </si>
  <si>
    <t>＊中濃ルール有</t>
  </si>
  <si>
    <t>＊　ピッチサイズ　６８×５０</t>
  </si>
  <si>
    <t>＊８人制</t>
  </si>
  <si>
    <t>＊　メンバー表必要</t>
  </si>
  <si>
    <t>*</t>
  </si>
  <si>
    <t>試合時間</t>
  </si>
  <si>
    <t>*少年用ゴール</t>
  </si>
  <si>
    <t>*自由な交代</t>
  </si>
  <si>
    <t>*再出場可</t>
  </si>
  <si>
    <t>*中濃ルール有</t>
  </si>
  <si>
    <t>ピッチサイズ　68×50</t>
  </si>
  <si>
    <t>トイレ掃除</t>
  </si>
  <si>
    <t>引分け</t>
  </si>
  <si>
    <t>ＰＫ3人　サドンデス</t>
  </si>
  <si>
    <t>ステージ</t>
  </si>
  <si>
    <t>男子トイレ</t>
  </si>
  <si>
    <t>＊</t>
  </si>
  <si>
    <t>メンバー表必要</t>
  </si>
  <si>
    <t>＊選手証必要</t>
  </si>
  <si>
    <t>*審判・指導者証必要</t>
  </si>
  <si>
    <t>女子トイレ</t>
  </si>
  <si>
    <t>⑧</t>
  </si>
  <si>
    <t>⑨</t>
  </si>
  <si>
    <t>⑩</t>
  </si>
  <si>
    <t>①勝</t>
  </si>
  <si>
    <t>②勝</t>
  </si>
  <si>
    <t>③勝</t>
  </si>
  <si>
    <t>④勝</t>
  </si>
  <si>
    <t>審判部　　　　③負</t>
  </si>
  <si>
    <t>③</t>
  </si>
  <si>
    <t>審判部　　　　　④負　　　</t>
  </si>
  <si>
    <t>➀負</t>
  </si>
  <si>
    <t>②負</t>
  </si>
  <si>
    <t>③負</t>
  </si>
  <si>
    <t>④負</t>
  </si>
  <si>
    <t>⑤負</t>
  </si>
  <si>
    <t>⑥負</t>
  </si>
  <si>
    <t>⑤勝</t>
  </si>
  <si>
    <t>⑥勝</t>
  </si>
  <si>
    <t>①②勝</t>
  </si>
  <si>
    <t>③④勝</t>
  </si>
  <si>
    <t>審判部　</t>
  </si>
  <si>
    <t>審判部　　　　　　　</t>
  </si>
  <si>
    <t>⑨</t>
  </si>
  <si>
    <t>⑩</t>
  </si>
  <si>
    <t>関さくら</t>
  </si>
  <si>
    <t>白鳥</t>
  </si>
  <si>
    <t>*　試合時間　２０・５・２０</t>
  </si>
  <si>
    <t>＊審判　４人制</t>
  </si>
  <si>
    <t>Bクラス</t>
  </si>
  <si>
    <t>審判４人制</t>
  </si>
  <si>
    <t>20*5*20</t>
  </si>
  <si>
    <t>*決勝・３決　　5*5延長</t>
  </si>
  <si>
    <t>ティグレイ</t>
  </si>
  <si>
    <t>コヴィーダ</t>
  </si>
  <si>
    <t>第15回めぐみのカップ・第4回たんどーるカップ中濃地区大会　一次リーグ</t>
  </si>
  <si>
    <t>第15回めぐみのカップ・第4回たんどーるカップ中濃地区大会　二次リーグ</t>
  </si>
  <si>
    <t>第15回めぐみのカップ・第4回たんどーるカップ中濃地区大会一次リーグ対戦表</t>
  </si>
  <si>
    <t>第15回めぐみのカップ・第4回たんどーるカップ中濃地区大会二次リーグ対戦表</t>
  </si>
  <si>
    <t>第15回めぐみのカップ・第4回たんどーるカップ中濃地区大会決勝トーナメントＢクラス</t>
  </si>
  <si>
    <t>中池多目</t>
  </si>
  <si>
    <t>第15回めぐみのカップ・第4回たんどーるカップ中濃地区大会　三次リーグ</t>
  </si>
  <si>
    <t>第15回めぐみのカップ・第4回たんどーるカップ中濃地区大会三次リーグ対戦表</t>
  </si>
  <si>
    <t>白山</t>
  </si>
  <si>
    <t>白鳥</t>
  </si>
  <si>
    <t>東明</t>
  </si>
  <si>
    <t>坂祝総合</t>
  </si>
  <si>
    <t>肥田瀬北</t>
  </si>
  <si>
    <t>美濃2　17番警告</t>
  </si>
  <si>
    <t>蘇水</t>
  </si>
  <si>
    <t>今渡　棄権</t>
  </si>
  <si>
    <t>同順位の為　ＰＫ戦　加茂野3-2八百津</t>
  </si>
  <si>
    <t>中池GF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</si>
</sst>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mmm\-yyyy"/>
    <numFmt numFmtId="180" formatCode="[$€-2]\ #,##0.00_);[Red]\([$€-2]\ #,##0.00\)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</numFmts>
  <fonts count="73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9"/>
      <name val="ＭＳ Ｐゴシック"/>
      <family val="3"/>
    </font>
    <font>
      <sz val="11"/>
      <name val="ＭＳ 明朝"/>
      <family val="1"/>
    </font>
    <font>
      <b/>
      <sz val="11"/>
      <name val="ＭＳ 明朝"/>
      <family val="1"/>
    </font>
    <font>
      <b/>
      <sz val="20"/>
      <name val="ＭＳ 明朝"/>
      <family val="1"/>
    </font>
    <font>
      <b/>
      <sz val="12"/>
      <name val="ＭＳ 明朝"/>
      <family val="1"/>
    </font>
    <font>
      <b/>
      <sz val="11"/>
      <color indexed="10"/>
      <name val="ＭＳ ゴシック"/>
      <family val="3"/>
    </font>
    <font>
      <sz val="12"/>
      <name val="ＭＳ 明朝"/>
      <family val="1"/>
    </font>
    <font>
      <sz val="11"/>
      <color indexed="8"/>
      <name val="ＭＳ 明朝"/>
      <family val="1"/>
    </font>
    <font>
      <sz val="14"/>
      <name val="ＭＳ 明朝"/>
      <family val="1"/>
    </font>
    <font>
      <b/>
      <sz val="14"/>
      <name val="ＭＳ 明朝"/>
      <family val="1"/>
    </font>
    <font>
      <b/>
      <sz val="16"/>
      <name val="ＭＳ Ｐゴシック"/>
      <family val="3"/>
    </font>
    <font>
      <b/>
      <sz val="11"/>
      <color indexed="10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6"/>
      <name val="ＭＳ 明朝"/>
      <family val="1"/>
    </font>
    <font>
      <b/>
      <sz val="10"/>
      <name val="ＭＳ 明朝"/>
      <family val="1"/>
    </font>
    <font>
      <b/>
      <sz val="11"/>
      <color indexed="10"/>
      <name val="ＭＳ 明朝"/>
      <family val="1"/>
    </font>
    <font>
      <b/>
      <sz val="14"/>
      <color indexed="10"/>
      <name val="ＭＳ 明朝"/>
      <family val="1"/>
    </font>
    <font>
      <sz val="9"/>
      <name val="ＭＳ 明朝"/>
      <family val="1"/>
    </font>
    <font>
      <sz val="11"/>
      <name val="ＭＳ ゴシック"/>
      <family val="3"/>
    </font>
    <font>
      <b/>
      <sz val="11"/>
      <name val="ＭＳ ゴシック"/>
      <family val="3"/>
    </font>
    <font>
      <b/>
      <sz val="12"/>
      <name val="ＭＳ ゴシック"/>
      <family val="3"/>
    </font>
    <font>
      <b/>
      <sz val="16"/>
      <color indexed="10"/>
      <name val="ＭＳ 明朝"/>
      <family val="1"/>
    </font>
    <font>
      <b/>
      <sz val="16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30"/>
      <name val="ＭＳ Ｐゴシック"/>
      <family val="3"/>
    </font>
    <font>
      <b/>
      <sz val="14"/>
      <color indexed="17"/>
      <name val="ＭＳ 明朝"/>
      <family val="1"/>
    </font>
    <font>
      <b/>
      <sz val="14"/>
      <color indexed="12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ＭＳ 明朝"/>
      <family val="1"/>
    </font>
    <font>
      <b/>
      <sz val="11"/>
      <color rgb="FF0070C0"/>
      <name val="ＭＳ Ｐゴシック"/>
      <family val="3"/>
    </font>
    <font>
      <b/>
      <sz val="14"/>
      <color rgb="FFFF0000"/>
      <name val="ＭＳ 明朝"/>
      <family val="1"/>
    </font>
    <font>
      <b/>
      <sz val="14"/>
      <color rgb="FF008000"/>
      <name val="ＭＳ 明朝"/>
      <family val="1"/>
    </font>
    <font>
      <b/>
      <sz val="14"/>
      <color rgb="FF0000FF"/>
      <name val="ＭＳ 明朝"/>
      <family val="1"/>
    </font>
    <font>
      <b/>
      <sz val="16"/>
      <color rgb="FFFF0000"/>
      <name val="ＭＳ 明朝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DD71"/>
        <bgColor indexed="64"/>
      </patternFill>
    </fill>
    <fill>
      <patternFill patternType="solid">
        <fgColor rgb="FFFFC000"/>
        <bgColor indexed="64"/>
      </patternFill>
    </fill>
  </fills>
  <borders count="7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thin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6" borderId="1" applyNumberFormat="0" applyAlignment="0" applyProtection="0"/>
    <xf numFmtId="0" fontId="54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5" fillId="0" borderId="3" applyNumberFormat="0" applyFill="0" applyAlignment="0" applyProtection="0"/>
    <xf numFmtId="0" fontId="56" fillId="29" borderId="0" applyNumberFormat="0" applyBorder="0" applyAlignment="0" applyProtection="0"/>
    <xf numFmtId="0" fontId="57" fillId="30" borderId="4" applyNumberFormat="0" applyAlignment="0" applyProtection="0"/>
    <xf numFmtId="0" fontId="5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0" borderId="9" applyNumberFormat="0" applyAlignment="0" applyProtection="0"/>
    <xf numFmtId="0" fontId="6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5" fillId="31" borderId="4" applyNumberFormat="0" applyAlignment="0" applyProtection="0"/>
    <xf numFmtId="0" fontId="4" fillId="0" borderId="0" applyNumberFormat="0" applyFill="0" applyBorder="0" applyAlignment="0" applyProtection="0"/>
    <xf numFmtId="0" fontId="66" fillId="32" borderId="0" applyNumberFormat="0" applyBorder="0" applyAlignment="0" applyProtection="0"/>
  </cellStyleXfs>
  <cellXfs count="450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0" fontId="2" fillId="0" borderId="0" xfId="0" applyFont="1" applyBorder="1" applyAlignment="1" quotePrefix="1">
      <alignment vertical="center"/>
    </xf>
    <xf numFmtId="0" fontId="2" fillId="0" borderId="15" xfId="0" applyFont="1" applyBorder="1" applyAlignment="1">
      <alignment vertical="center"/>
    </xf>
    <xf numFmtId="0" fontId="2" fillId="33" borderId="15" xfId="0" applyFont="1" applyFill="1" applyBorder="1" applyAlignment="1">
      <alignment vertical="center"/>
    </xf>
    <xf numFmtId="0" fontId="2" fillId="0" borderId="15" xfId="0" applyFont="1" applyBorder="1" applyAlignment="1" quotePrefix="1">
      <alignment vertical="center"/>
    </xf>
    <xf numFmtId="0" fontId="2" fillId="0" borderId="14" xfId="0" applyFont="1" applyBorder="1" applyAlignment="1">
      <alignment vertical="center"/>
    </xf>
    <xf numFmtId="0" fontId="2" fillId="33" borderId="14" xfId="0" applyFont="1" applyFill="1" applyBorder="1" applyAlignment="1">
      <alignment vertical="center"/>
    </xf>
    <xf numFmtId="0" fontId="2" fillId="0" borderId="14" xfId="0" applyFont="1" applyBorder="1" applyAlignment="1" quotePrefix="1">
      <alignment vertical="center"/>
    </xf>
    <xf numFmtId="0" fontId="5" fillId="33" borderId="0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0" fillId="0" borderId="0" xfId="0" applyAlignment="1">
      <alignment shrinkToFit="1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2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58" fontId="6" fillId="0" borderId="0" xfId="0" applyNumberFormat="1" applyFont="1" applyAlignment="1">
      <alignment horizontal="right"/>
    </xf>
    <xf numFmtId="0" fontId="9" fillId="0" borderId="0" xfId="0" applyFont="1" applyAlignment="1">
      <alignment horizontal="right"/>
    </xf>
    <xf numFmtId="0" fontId="9" fillId="0" borderId="0" xfId="0" applyFont="1" applyAlignment="1">
      <alignment/>
    </xf>
    <xf numFmtId="0" fontId="6" fillId="0" borderId="0" xfId="0" applyFont="1" applyAlignment="1">
      <alignment/>
    </xf>
    <xf numFmtId="0" fontId="10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6" fillId="0" borderId="0" xfId="0" applyFont="1" applyAlignment="1">
      <alignment horizontal="distributed" vertical="distributed"/>
    </xf>
    <xf numFmtId="0" fontId="12" fillId="0" borderId="0" xfId="0" applyFont="1" applyAlignment="1">
      <alignment horizontal="distributed" vertical="distributed" wrapText="1"/>
    </xf>
    <xf numFmtId="0" fontId="13" fillId="0" borderId="0" xfId="0" applyFont="1" applyAlignment="1">
      <alignment/>
    </xf>
    <xf numFmtId="0" fontId="6" fillId="0" borderId="18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0" fillId="0" borderId="0" xfId="0" applyAlignment="1">
      <alignment horizontal="center" vertical="center"/>
    </xf>
    <xf numFmtId="0" fontId="67" fillId="0" borderId="0" xfId="0" applyFont="1" applyAlignment="1">
      <alignment/>
    </xf>
    <xf numFmtId="0" fontId="15" fillId="0" borderId="0" xfId="0" applyFont="1" applyAlignment="1">
      <alignment horizontal="distributed" vertical="center"/>
    </xf>
    <xf numFmtId="0" fontId="17" fillId="0" borderId="0" xfId="0" applyFont="1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distributed" vertical="center" wrapText="1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56" fontId="0" fillId="0" borderId="0" xfId="0" applyNumberFormat="1" applyFill="1" applyAlignment="1">
      <alignment horizontal="center" vertical="center"/>
    </xf>
    <xf numFmtId="0" fontId="0" fillId="0" borderId="14" xfId="0" applyFont="1" applyBorder="1" applyAlignment="1">
      <alignment/>
    </xf>
    <xf numFmtId="56" fontId="0" fillId="0" borderId="14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6" fillId="34" borderId="20" xfId="0" applyFont="1" applyFill="1" applyBorder="1" applyAlignment="1">
      <alignment/>
    </xf>
    <xf numFmtId="56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12" fillId="0" borderId="18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shrinkToFit="1"/>
    </xf>
    <xf numFmtId="0" fontId="0" fillId="0" borderId="0" xfId="0" applyFill="1" applyAlignment="1">
      <alignment horizontal="center" vertical="center"/>
    </xf>
    <xf numFmtId="0" fontId="2" fillId="0" borderId="0" xfId="0" applyFont="1" applyBorder="1" applyAlignment="1">
      <alignment horizontal="right" vertical="center" shrinkToFit="1"/>
    </xf>
    <xf numFmtId="0" fontId="0" fillId="0" borderId="0" xfId="0" applyFont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right" vertical="center" shrinkToFit="1"/>
    </xf>
    <xf numFmtId="0" fontId="0" fillId="0" borderId="0" xfId="0" applyFont="1" applyBorder="1" applyAlignment="1">
      <alignment/>
    </xf>
    <xf numFmtId="0" fontId="68" fillId="0" borderId="0" xfId="0" applyFont="1" applyAlignment="1">
      <alignment/>
    </xf>
    <xf numFmtId="0" fontId="6" fillId="35" borderId="21" xfId="0" applyFont="1" applyFill="1" applyBorder="1" applyAlignment="1">
      <alignment/>
    </xf>
    <xf numFmtId="0" fontId="6" fillId="35" borderId="22" xfId="0" applyFont="1" applyFill="1" applyBorder="1" applyAlignment="1">
      <alignment/>
    </xf>
    <xf numFmtId="0" fontId="6" fillId="35" borderId="23" xfId="0" applyFont="1" applyFill="1" applyBorder="1" applyAlignment="1">
      <alignment/>
    </xf>
    <xf numFmtId="0" fontId="8" fillId="0" borderId="0" xfId="0" applyFont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0" xfId="0" applyFont="1" applyFill="1" applyBorder="1" applyAlignment="1">
      <alignment horizontal="distributed" vertical="center"/>
    </xf>
    <xf numFmtId="0" fontId="7" fillId="0" borderId="14" xfId="0" applyFont="1" applyBorder="1" applyAlignment="1">
      <alignment/>
    </xf>
    <xf numFmtId="0" fontId="0" fillId="36" borderId="21" xfId="0" applyFill="1" applyBorder="1" applyAlignment="1">
      <alignment/>
    </xf>
    <xf numFmtId="0" fontId="0" fillId="36" borderId="22" xfId="0" applyFill="1" applyBorder="1" applyAlignment="1">
      <alignment/>
    </xf>
    <xf numFmtId="0" fontId="0" fillId="36" borderId="23" xfId="0" applyFill="1" applyBorder="1" applyAlignment="1">
      <alignment/>
    </xf>
    <xf numFmtId="0" fontId="0" fillId="0" borderId="0" xfId="0" applyFont="1" applyBorder="1" applyAlignment="1">
      <alignment horizontal="center" vertical="center"/>
    </xf>
    <xf numFmtId="20" fontId="0" fillId="0" borderId="0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20" fontId="0" fillId="0" borderId="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11" fillId="0" borderId="0" xfId="0" applyFont="1" applyFill="1" applyBorder="1" applyAlignment="1">
      <alignment horizontal="distributed" vertical="distributed" wrapText="1"/>
    </xf>
    <xf numFmtId="56" fontId="6" fillId="0" borderId="0" xfId="0" applyNumberFormat="1" applyFont="1" applyBorder="1" applyAlignment="1">
      <alignment horizontal="center"/>
    </xf>
    <xf numFmtId="20" fontId="6" fillId="0" borderId="0" xfId="0" applyNumberFormat="1" applyFont="1" applyBorder="1" applyAlignment="1">
      <alignment horizont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 quotePrefix="1">
      <alignment vertical="center"/>
    </xf>
    <xf numFmtId="0" fontId="5" fillId="0" borderId="0" xfId="0" applyFont="1" applyFill="1" applyBorder="1" applyAlignment="1">
      <alignment horizontal="center" vertical="center"/>
    </xf>
    <xf numFmtId="0" fontId="0" fillId="37" borderId="21" xfId="0" applyFill="1" applyBorder="1" applyAlignment="1">
      <alignment/>
    </xf>
    <xf numFmtId="0" fontId="0" fillId="37" borderId="22" xfId="0" applyFill="1" applyBorder="1" applyAlignment="1">
      <alignment/>
    </xf>
    <xf numFmtId="0" fontId="0" fillId="37" borderId="23" xfId="0" applyFill="1" applyBorder="1" applyAlignment="1">
      <alignment/>
    </xf>
    <xf numFmtId="0" fontId="18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10" xfId="0" applyFont="1" applyBorder="1" applyAlignment="1">
      <alignment/>
    </xf>
    <xf numFmtId="0" fontId="11" fillId="0" borderId="11" xfId="0" applyFont="1" applyBorder="1" applyAlignment="1">
      <alignment/>
    </xf>
    <xf numFmtId="0" fontId="11" fillId="0" borderId="21" xfId="0" applyFont="1" applyBorder="1" applyAlignment="1">
      <alignment/>
    </xf>
    <xf numFmtId="0" fontId="11" fillId="0" borderId="12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22" xfId="0" applyFont="1" applyBorder="1" applyAlignment="1">
      <alignment/>
    </xf>
    <xf numFmtId="0" fontId="19" fillId="0" borderId="11" xfId="0" applyFont="1" applyBorder="1" applyAlignment="1">
      <alignment horizontal="center" vertical="top"/>
    </xf>
    <xf numFmtId="0" fontId="19" fillId="0" borderId="0" xfId="0" applyFont="1" applyBorder="1" applyAlignment="1">
      <alignment horizontal="center" vertical="top"/>
    </xf>
    <xf numFmtId="0" fontId="19" fillId="0" borderId="0" xfId="0" applyFont="1" applyAlignment="1">
      <alignment horizontal="center" vertical="top"/>
    </xf>
    <xf numFmtId="0" fontId="11" fillId="0" borderId="0" xfId="0" applyFont="1" applyAlignment="1">
      <alignment horizontal="center" vertical="distributed"/>
    </xf>
    <xf numFmtId="0" fontId="9" fillId="0" borderId="0" xfId="0" applyFont="1" applyBorder="1" applyAlignment="1">
      <alignment horizontal="distributed" vertical="center"/>
    </xf>
    <xf numFmtId="0" fontId="14" fillId="0" borderId="15" xfId="0" applyFont="1" applyBorder="1" applyAlignment="1">
      <alignment horizontal="distributed" vertical="center"/>
    </xf>
    <xf numFmtId="0" fontId="14" fillId="0" borderId="0" xfId="0" applyFont="1" applyBorder="1" applyAlignment="1">
      <alignment horizontal="distributed" vertical="center"/>
    </xf>
    <xf numFmtId="0" fontId="20" fillId="0" borderId="0" xfId="0" applyFont="1" applyBorder="1" applyAlignment="1" quotePrefix="1">
      <alignment vertical="center"/>
    </xf>
    <xf numFmtId="0" fontId="9" fillId="0" borderId="15" xfId="0" applyFont="1" applyBorder="1" applyAlignment="1">
      <alignment horizontal="distributed" vertical="center"/>
    </xf>
    <xf numFmtId="0" fontId="20" fillId="0" borderId="15" xfId="0" applyFont="1" applyBorder="1" applyAlignment="1" quotePrefix="1">
      <alignment vertical="center"/>
    </xf>
    <xf numFmtId="0" fontId="8" fillId="0" borderId="0" xfId="0" applyFont="1" applyAlignment="1">
      <alignment/>
    </xf>
    <xf numFmtId="0" fontId="69" fillId="0" borderId="0" xfId="0" applyFont="1" applyAlignment="1">
      <alignment/>
    </xf>
    <xf numFmtId="0" fontId="70" fillId="0" borderId="0" xfId="0" applyFont="1" applyAlignment="1">
      <alignment/>
    </xf>
    <xf numFmtId="0" fontId="71" fillId="0" borderId="0" xfId="0" applyFont="1" applyAlignment="1">
      <alignment/>
    </xf>
    <xf numFmtId="0" fontId="12" fillId="0" borderId="0" xfId="0" applyFont="1" applyAlignment="1">
      <alignment horizontal="left" vertical="center" wrapText="1"/>
    </xf>
    <xf numFmtId="0" fontId="11" fillId="0" borderId="12" xfId="0" applyFont="1" applyFill="1" applyBorder="1" applyAlignment="1">
      <alignment horizontal="distributed" vertical="distributed" wrapText="1"/>
    </xf>
    <xf numFmtId="0" fontId="6" fillId="0" borderId="12" xfId="0" applyFont="1" applyFill="1" applyBorder="1" applyAlignment="1">
      <alignment horizontal="center"/>
    </xf>
    <xf numFmtId="56" fontId="6" fillId="0" borderId="12" xfId="0" applyNumberFormat="1" applyFont="1" applyBorder="1" applyAlignment="1">
      <alignment horizontal="center"/>
    </xf>
    <xf numFmtId="20" fontId="6" fillId="0" borderId="12" xfId="0" applyNumberFormat="1" applyFont="1" applyBorder="1" applyAlignment="1">
      <alignment horizontal="center"/>
    </xf>
    <xf numFmtId="0" fontId="11" fillId="0" borderId="12" xfId="0" applyFont="1" applyBorder="1" applyAlignment="1">
      <alignment horizontal="distributed" vertical="distributed" wrapText="1"/>
    </xf>
    <xf numFmtId="58" fontId="6" fillId="0" borderId="0" xfId="0" applyNumberFormat="1" applyFont="1" applyAlignment="1">
      <alignment horizontal="center"/>
    </xf>
    <xf numFmtId="0" fontId="11" fillId="0" borderId="0" xfId="0" applyFont="1" applyBorder="1" applyAlignment="1">
      <alignment horizontal="distributed" vertical="distributed" wrapText="1"/>
    </xf>
    <xf numFmtId="0" fontId="6" fillId="0" borderId="12" xfId="0" applyFont="1" applyBorder="1" applyAlignment="1">
      <alignment/>
    </xf>
    <xf numFmtId="0" fontId="6" fillId="0" borderId="12" xfId="0" applyFont="1" applyBorder="1" applyAlignment="1">
      <alignment horizontal="distributed" vertical="distributed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distributed" vertical="distributed"/>
    </xf>
    <xf numFmtId="0" fontId="8" fillId="0" borderId="0" xfId="0" applyFont="1" applyAlignment="1">
      <alignment vertical="center"/>
    </xf>
    <xf numFmtId="0" fontId="11" fillId="0" borderId="0" xfId="0" applyFont="1" applyAlignment="1">
      <alignment/>
    </xf>
    <xf numFmtId="0" fontId="23" fillId="0" borderId="0" xfId="0" applyFont="1" applyAlignment="1">
      <alignment/>
    </xf>
    <xf numFmtId="0" fontId="15" fillId="0" borderId="0" xfId="0" applyFont="1" applyAlignment="1">
      <alignment vertical="center"/>
    </xf>
    <xf numFmtId="0" fontId="15" fillId="0" borderId="0" xfId="0" applyFont="1" applyAlignment="1">
      <alignment vertical="center" shrinkToFit="1"/>
    </xf>
    <xf numFmtId="0" fontId="7" fillId="0" borderId="0" xfId="0" applyFont="1" applyAlignment="1">
      <alignment vertical="center"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5" fillId="0" borderId="0" xfId="0" applyFont="1" applyAlignment="1">
      <alignment horizontal="center"/>
    </xf>
    <xf numFmtId="0" fontId="24" fillId="0" borderId="0" xfId="0" applyFont="1" applyAlignment="1">
      <alignment horizontal="center" vertical="center"/>
    </xf>
    <xf numFmtId="0" fontId="21" fillId="0" borderId="0" xfId="0" applyFont="1" applyAlignment="1">
      <alignment/>
    </xf>
    <xf numFmtId="0" fontId="27" fillId="0" borderId="0" xfId="0" applyFont="1" applyAlignment="1">
      <alignment/>
    </xf>
    <xf numFmtId="0" fontId="19" fillId="0" borderId="0" xfId="0" applyFont="1" applyAlignment="1">
      <alignment/>
    </xf>
    <xf numFmtId="0" fontId="11" fillId="0" borderId="13" xfId="0" applyFont="1" applyBorder="1" applyAlignment="1">
      <alignment/>
    </xf>
    <xf numFmtId="0" fontId="11" fillId="0" borderId="14" xfId="0" applyFont="1" applyBorder="1" applyAlignment="1">
      <alignment/>
    </xf>
    <xf numFmtId="0" fontId="11" fillId="0" borderId="23" xfId="0" applyFont="1" applyBorder="1" applyAlignment="1">
      <alignment/>
    </xf>
    <xf numFmtId="0" fontId="72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13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13" fillId="0" borderId="14" xfId="0" applyFont="1" applyBorder="1" applyAlignment="1">
      <alignment vertical="center"/>
    </xf>
    <xf numFmtId="0" fontId="13" fillId="0" borderId="24" xfId="0" applyFont="1" applyBorder="1" applyAlignment="1">
      <alignment vertical="center"/>
    </xf>
    <xf numFmtId="0" fontId="13" fillId="0" borderId="25" xfId="0" applyFont="1" applyBorder="1" applyAlignment="1">
      <alignment vertical="center"/>
    </xf>
    <xf numFmtId="0" fontId="13" fillId="0" borderId="26" xfId="0" applyFont="1" applyBorder="1" applyAlignment="1">
      <alignment vertical="center"/>
    </xf>
    <xf numFmtId="0" fontId="14" fillId="0" borderId="26" xfId="0" applyFont="1" applyBorder="1" applyAlignment="1">
      <alignment horizontal="distributed" vertical="center"/>
    </xf>
    <xf numFmtId="0" fontId="9" fillId="0" borderId="27" xfId="0" applyFont="1" applyBorder="1" applyAlignment="1">
      <alignment horizontal="distributed" vertical="center"/>
    </xf>
    <xf numFmtId="0" fontId="14" fillId="0" borderId="28" xfId="0" applyFont="1" applyBorder="1" applyAlignment="1">
      <alignment horizontal="center" vertical="center"/>
    </xf>
    <xf numFmtId="0" fontId="14" fillId="0" borderId="27" xfId="0" applyFont="1" applyBorder="1" applyAlignment="1">
      <alignment horizontal="distributed" vertical="center"/>
    </xf>
    <xf numFmtId="0" fontId="6" fillId="0" borderId="29" xfId="0" applyFont="1" applyBorder="1" applyAlignment="1">
      <alignment/>
    </xf>
    <xf numFmtId="0" fontId="20" fillId="0" borderId="14" xfId="0" applyFont="1" applyBorder="1" applyAlignment="1" quotePrefix="1">
      <alignment vertical="center"/>
    </xf>
    <xf numFmtId="0" fontId="14" fillId="0" borderId="30" xfId="0" applyFont="1" applyBorder="1" applyAlignment="1">
      <alignment horizontal="center" vertical="center"/>
    </xf>
    <xf numFmtId="0" fontId="6" fillId="0" borderId="14" xfId="0" applyFont="1" applyFill="1" applyBorder="1" applyAlignment="1">
      <alignment/>
    </xf>
    <xf numFmtId="0" fontId="23" fillId="0" borderId="14" xfId="0" applyFont="1" applyFill="1" applyBorder="1" applyAlignment="1">
      <alignment/>
    </xf>
    <xf numFmtId="0" fontId="24" fillId="0" borderId="0" xfId="0" applyFont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Alignment="1">
      <alignment/>
    </xf>
    <xf numFmtId="56" fontId="6" fillId="0" borderId="0" xfId="0" applyNumberFormat="1" applyFont="1" applyAlignment="1">
      <alignment horizontal="center"/>
    </xf>
    <xf numFmtId="56" fontId="6" fillId="0" borderId="22" xfId="0" applyNumberFormat="1" applyFont="1" applyBorder="1" applyAlignment="1">
      <alignment horizontal="center"/>
    </xf>
    <xf numFmtId="0" fontId="11" fillId="34" borderId="31" xfId="0" applyFont="1" applyFill="1" applyBorder="1" applyAlignment="1">
      <alignment horizontal="distributed" vertical="distributed" wrapText="1"/>
    </xf>
    <xf numFmtId="0" fontId="11" fillId="34" borderId="32" xfId="0" applyFont="1" applyFill="1" applyBorder="1" applyAlignment="1">
      <alignment horizontal="distributed" vertical="distributed" wrapText="1"/>
    </xf>
    <xf numFmtId="0" fontId="11" fillId="34" borderId="33" xfId="0" applyFont="1" applyFill="1" applyBorder="1" applyAlignment="1">
      <alignment horizontal="distributed" vertical="distributed" wrapText="1"/>
    </xf>
    <xf numFmtId="0" fontId="11" fillId="0" borderId="34" xfId="0" applyFont="1" applyFill="1" applyBorder="1" applyAlignment="1">
      <alignment horizontal="distributed" vertical="distributed" wrapText="1"/>
    </xf>
    <xf numFmtId="0" fontId="11" fillId="0" borderId="35" xfId="0" applyFont="1" applyFill="1" applyBorder="1" applyAlignment="1">
      <alignment horizontal="distributed" vertical="distributed" wrapText="1"/>
    </xf>
    <xf numFmtId="0" fontId="11" fillId="0" borderId="36" xfId="0" applyFont="1" applyFill="1" applyBorder="1" applyAlignment="1">
      <alignment horizontal="distributed" vertical="distributed" wrapText="1"/>
    </xf>
    <xf numFmtId="0" fontId="11" fillId="0" borderId="16" xfId="0" applyFont="1" applyBorder="1" applyAlignment="1">
      <alignment horizontal="distributed" vertical="distributed" wrapText="1"/>
    </xf>
    <xf numFmtId="0" fontId="11" fillId="0" borderId="37" xfId="0" applyFont="1" applyBorder="1" applyAlignment="1">
      <alignment horizontal="distributed" vertical="distributed" wrapText="1"/>
    </xf>
    <xf numFmtId="0" fontId="11" fillId="0" borderId="38" xfId="0" applyFont="1" applyBorder="1" applyAlignment="1">
      <alignment horizontal="center" vertical="distributed" wrapText="1"/>
    </xf>
    <xf numFmtId="0" fontId="11" fillId="0" borderId="39" xfId="0" applyFont="1" applyBorder="1" applyAlignment="1">
      <alignment horizontal="center" vertical="distributed" wrapText="1"/>
    </xf>
    <xf numFmtId="0" fontId="11" fillId="0" borderId="40" xfId="0" applyFont="1" applyBorder="1" applyAlignment="1">
      <alignment horizontal="center" vertical="distributed" wrapText="1"/>
    </xf>
    <xf numFmtId="20" fontId="6" fillId="0" borderId="18" xfId="0" applyNumberFormat="1" applyFont="1" applyBorder="1" applyAlignment="1">
      <alignment horizontal="center"/>
    </xf>
    <xf numFmtId="20" fontId="6" fillId="0" borderId="41" xfId="0" applyNumberFormat="1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11" fillId="0" borderId="42" xfId="0" applyFont="1" applyBorder="1" applyAlignment="1">
      <alignment horizontal="distributed" vertical="distributed" wrapText="1"/>
    </xf>
    <xf numFmtId="0" fontId="11" fillId="0" borderId="43" xfId="0" applyFont="1" applyBorder="1" applyAlignment="1">
      <alignment horizontal="distributed" vertical="distributed" wrapText="1"/>
    </xf>
    <xf numFmtId="0" fontId="11" fillId="0" borderId="44" xfId="0" applyFont="1" applyBorder="1" applyAlignment="1">
      <alignment horizontal="distributed" vertical="distributed" wrapText="1"/>
    </xf>
    <xf numFmtId="0" fontId="11" fillId="0" borderId="34" xfId="0" applyFont="1" applyBorder="1" applyAlignment="1">
      <alignment horizontal="distributed" vertical="distributed" wrapText="1"/>
    </xf>
    <xf numFmtId="0" fontId="11" fillId="0" borderId="35" xfId="0" applyFont="1" applyBorder="1" applyAlignment="1">
      <alignment horizontal="distributed" vertical="distributed" wrapText="1"/>
    </xf>
    <xf numFmtId="0" fontId="11" fillId="0" borderId="36" xfId="0" applyFont="1" applyBorder="1" applyAlignment="1">
      <alignment horizontal="distributed" vertical="distributed" wrapText="1"/>
    </xf>
    <xf numFmtId="0" fontId="11" fillId="0" borderId="38" xfId="0" applyFont="1" applyBorder="1" applyAlignment="1">
      <alignment horizontal="distributed" vertical="distributed" wrapText="1"/>
    </xf>
    <xf numFmtId="0" fontId="11" fillId="0" borderId="39" xfId="0" applyFont="1" applyBorder="1" applyAlignment="1">
      <alignment horizontal="distributed" vertical="distributed" wrapText="1"/>
    </xf>
    <xf numFmtId="0" fontId="11" fillId="0" borderId="40" xfId="0" applyFont="1" applyBorder="1" applyAlignment="1">
      <alignment horizontal="distributed" vertical="distributed" wrapText="1"/>
    </xf>
    <xf numFmtId="0" fontId="6" fillId="0" borderId="45" xfId="0" applyFont="1" applyBorder="1" applyAlignment="1">
      <alignment horizontal="center"/>
    </xf>
    <xf numFmtId="0" fontId="6" fillId="0" borderId="46" xfId="0" applyFont="1" applyBorder="1" applyAlignment="1">
      <alignment horizontal="center"/>
    </xf>
    <xf numFmtId="0" fontId="6" fillId="0" borderId="47" xfId="0" applyFont="1" applyBorder="1" applyAlignment="1">
      <alignment horizontal="center"/>
    </xf>
    <xf numFmtId="0" fontId="6" fillId="0" borderId="48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56" fontId="6" fillId="0" borderId="49" xfId="0" applyNumberFormat="1" applyFont="1" applyBorder="1" applyAlignment="1">
      <alignment horizontal="center"/>
    </xf>
    <xf numFmtId="56" fontId="6" fillId="0" borderId="15" xfId="0" applyNumberFormat="1" applyFont="1" applyBorder="1" applyAlignment="1">
      <alignment horizontal="center"/>
    </xf>
    <xf numFmtId="0" fontId="6" fillId="0" borderId="50" xfId="0" applyFont="1" applyFill="1" applyBorder="1" applyAlignment="1">
      <alignment horizontal="center"/>
    </xf>
    <xf numFmtId="0" fontId="6" fillId="0" borderId="51" xfId="0" applyFont="1" applyFill="1" applyBorder="1" applyAlignment="1">
      <alignment horizontal="center"/>
    </xf>
    <xf numFmtId="0" fontId="6" fillId="0" borderId="52" xfId="0" applyFont="1" applyFill="1" applyBorder="1" applyAlignment="1">
      <alignment horizontal="center"/>
    </xf>
    <xf numFmtId="0" fontId="6" fillId="0" borderId="50" xfId="0" applyFont="1" applyBorder="1" applyAlignment="1">
      <alignment horizontal="center"/>
    </xf>
    <xf numFmtId="0" fontId="6" fillId="0" borderId="51" xfId="0" applyFont="1" applyBorder="1" applyAlignment="1">
      <alignment horizontal="center"/>
    </xf>
    <xf numFmtId="0" fontId="6" fillId="0" borderId="52" xfId="0" applyFont="1" applyBorder="1" applyAlignment="1">
      <alignment horizontal="center"/>
    </xf>
    <xf numFmtId="0" fontId="6" fillId="0" borderId="45" xfId="0" applyFont="1" applyFill="1" applyBorder="1" applyAlignment="1">
      <alignment horizontal="center"/>
    </xf>
    <xf numFmtId="0" fontId="6" fillId="0" borderId="46" xfId="0" applyFont="1" applyFill="1" applyBorder="1" applyAlignment="1">
      <alignment horizontal="center"/>
    </xf>
    <xf numFmtId="0" fontId="11" fillId="34" borderId="16" xfId="0" applyFont="1" applyFill="1" applyBorder="1" applyAlignment="1">
      <alignment horizontal="distributed" vertical="distributed" wrapText="1"/>
    </xf>
    <xf numFmtId="0" fontId="11" fillId="34" borderId="37" xfId="0" applyFont="1" applyFill="1" applyBorder="1" applyAlignment="1">
      <alignment horizontal="distributed" vertical="distributed" wrapText="1"/>
    </xf>
    <xf numFmtId="0" fontId="11" fillId="0" borderId="41" xfId="0" applyFont="1" applyBorder="1" applyAlignment="1">
      <alignment horizontal="distributed" vertical="distributed" wrapText="1"/>
    </xf>
    <xf numFmtId="0" fontId="11" fillId="0" borderId="53" xfId="0" applyFont="1" applyBorder="1" applyAlignment="1">
      <alignment horizontal="distributed" vertical="distributed" wrapText="1"/>
    </xf>
    <xf numFmtId="0" fontId="6" fillId="0" borderId="17" xfId="0" applyFont="1" applyBorder="1" applyAlignment="1">
      <alignment horizontal="center"/>
    </xf>
    <xf numFmtId="0" fontId="11" fillId="34" borderId="41" xfId="0" applyFont="1" applyFill="1" applyBorder="1" applyAlignment="1">
      <alignment horizontal="distributed" vertical="distributed" wrapText="1"/>
    </xf>
    <xf numFmtId="0" fontId="11" fillId="34" borderId="53" xfId="0" applyFont="1" applyFill="1" applyBorder="1" applyAlignment="1">
      <alignment horizontal="distributed" vertical="distributed" wrapText="1"/>
    </xf>
    <xf numFmtId="0" fontId="11" fillId="0" borderId="34" xfId="0" applyFont="1" applyBorder="1" applyAlignment="1">
      <alignment horizontal="center" vertical="distributed" wrapText="1"/>
    </xf>
    <xf numFmtId="0" fontId="11" fillId="0" borderId="35" xfId="0" applyFont="1" applyBorder="1" applyAlignment="1">
      <alignment horizontal="center" vertical="distributed" wrapText="1"/>
    </xf>
    <xf numFmtId="0" fontId="11" fillId="0" borderId="36" xfId="0" applyFont="1" applyBorder="1" applyAlignment="1">
      <alignment horizontal="center" vertical="distributed" wrapText="1"/>
    </xf>
    <xf numFmtId="0" fontId="6" fillId="0" borderId="0" xfId="0" applyFont="1" applyAlignment="1">
      <alignment horizontal="distributed" vertical="center"/>
    </xf>
    <xf numFmtId="56" fontId="6" fillId="0" borderId="18" xfId="0" applyNumberFormat="1" applyFont="1" applyBorder="1" applyAlignment="1">
      <alignment horizontal="center"/>
    </xf>
    <xf numFmtId="56" fontId="6" fillId="0" borderId="41" xfId="0" applyNumberFormat="1" applyFont="1" applyBorder="1" applyAlignment="1">
      <alignment horizontal="center"/>
    </xf>
    <xf numFmtId="31" fontId="6" fillId="0" borderId="0" xfId="0" applyNumberFormat="1" applyFont="1" applyAlignment="1">
      <alignment horizontal="center"/>
    </xf>
    <xf numFmtId="0" fontId="9" fillId="0" borderId="0" xfId="0" applyFont="1" applyAlignment="1">
      <alignment/>
    </xf>
    <xf numFmtId="0" fontId="6" fillId="0" borderId="54" xfId="0" applyFont="1" applyBorder="1" applyAlignment="1">
      <alignment horizontal="center"/>
    </xf>
    <xf numFmtId="0" fontId="6" fillId="0" borderId="55" xfId="0" applyFont="1" applyBorder="1" applyAlignment="1">
      <alignment horizontal="center"/>
    </xf>
    <xf numFmtId="0" fontId="12" fillId="0" borderId="0" xfId="0" applyFont="1" applyAlignment="1">
      <alignment horizontal="left" vertical="center" wrapText="1"/>
    </xf>
    <xf numFmtId="0" fontId="11" fillId="0" borderId="56" xfId="0" applyFont="1" applyBorder="1" applyAlignment="1">
      <alignment horizontal="distributed" vertical="distributed" wrapText="1"/>
    </xf>
    <xf numFmtId="0" fontId="11" fillId="0" borderId="57" xfId="0" applyFont="1" applyBorder="1" applyAlignment="1">
      <alignment horizontal="distributed" vertical="distributed" wrapText="1"/>
    </xf>
    <xf numFmtId="0" fontId="11" fillId="0" borderId="24" xfId="0" applyFont="1" applyBorder="1" applyAlignment="1">
      <alignment horizontal="distributed" vertical="distributed" wrapText="1"/>
    </xf>
    <xf numFmtId="0" fontId="2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center"/>
    </xf>
    <xf numFmtId="0" fontId="0" fillId="0" borderId="18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20" fontId="0" fillId="0" borderId="16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distributed" vertical="center"/>
    </xf>
    <xf numFmtId="0" fontId="2" fillId="0" borderId="19" xfId="0" applyFont="1" applyBorder="1" applyAlignment="1">
      <alignment horizontal="distributed" vertical="center"/>
    </xf>
    <xf numFmtId="0" fontId="2" fillId="0" borderId="15" xfId="0" applyFont="1" applyBorder="1" applyAlignment="1">
      <alignment horizontal="distributed" vertical="center"/>
    </xf>
    <xf numFmtId="0" fontId="2" fillId="0" borderId="19" xfId="0" applyFont="1" applyBorder="1" applyAlignment="1">
      <alignment horizontal="right" vertical="center"/>
    </xf>
    <xf numFmtId="0" fontId="2" fillId="0" borderId="15" xfId="0" applyFont="1" applyBorder="1" applyAlignment="1">
      <alignment horizontal="right" vertical="center"/>
    </xf>
    <xf numFmtId="0" fontId="2" fillId="0" borderId="58" xfId="0" applyFont="1" applyBorder="1" applyAlignment="1">
      <alignment horizontal="right" vertical="center"/>
    </xf>
    <xf numFmtId="20" fontId="0" fillId="0" borderId="34" xfId="0" applyNumberFormat="1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2" fillId="0" borderId="34" xfId="0" applyFont="1" applyBorder="1" applyAlignment="1">
      <alignment horizontal="distributed" vertical="center"/>
    </xf>
    <xf numFmtId="0" fontId="2" fillId="0" borderId="42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0" fillId="0" borderId="59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20" fontId="0" fillId="0" borderId="36" xfId="0" applyNumberFormat="1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2" fillId="0" borderId="36" xfId="0" applyFont="1" applyBorder="1" applyAlignment="1">
      <alignment horizontal="distributed" vertical="center"/>
    </xf>
    <xf numFmtId="0" fontId="2" fillId="0" borderId="44" xfId="0" applyFont="1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/>
    </xf>
    <xf numFmtId="0" fontId="2" fillId="0" borderId="44" xfId="0" applyFont="1" applyBorder="1" applyAlignment="1">
      <alignment horizontal="right" vertical="center"/>
    </xf>
    <xf numFmtId="0" fontId="2" fillId="0" borderId="14" xfId="0" applyFont="1" applyBorder="1" applyAlignment="1">
      <alignment horizontal="right" vertical="center"/>
    </xf>
    <xf numFmtId="0" fontId="2" fillId="0" borderId="23" xfId="0" applyFont="1" applyBorder="1" applyAlignment="1">
      <alignment horizontal="right" vertical="center"/>
    </xf>
    <xf numFmtId="0" fontId="0" fillId="0" borderId="50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2" fillId="0" borderId="42" xfId="0" applyFont="1" applyBorder="1" applyAlignment="1">
      <alignment horizontal="right" vertical="center"/>
    </xf>
    <xf numFmtId="0" fontId="2" fillId="0" borderId="27" xfId="0" applyFont="1" applyBorder="1" applyAlignment="1">
      <alignment horizontal="right" vertical="center"/>
    </xf>
    <xf numFmtId="0" fontId="2" fillId="0" borderId="60" xfId="0" applyFont="1" applyBorder="1" applyAlignment="1">
      <alignment horizontal="right" vertical="center"/>
    </xf>
    <xf numFmtId="20" fontId="0" fillId="0" borderId="14" xfId="0" applyNumberFormat="1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2" fillId="0" borderId="19" xfId="0" applyFont="1" applyBorder="1" applyAlignment="1">
      <alignment horizontal="right" vertical="center" shrinkToFit="1"/>
    </xf>
    <xf numFmtId="0" fontId="2" fillId="0" borderId="15" xfId="0" applyFont="1" applyBorder="1" applyAlignment="1">
      <alignment horizontal="right" vertical="center" shrinkToFit="1"/>
    </xf>
    <xf numFmtId="0" fontId="2" fillId="0" borderId="58" xfId="0" applyFont="1" applyBorder="1" applyAlignment="1">
      <alignment horizontal="right" vertical="center" shrinkToFit="1"/>
    </xf>
    <xf numFmtId="0" fontId="0" fillId="0" borderId="61" xfId="0" applyFont="1" applyBorder="1" applyAlignment="1">
      <alignment horizontal="center" vertical="center" shrinkToFit="1"/>
    </xf>
    <xf numFmtId="0" fontId="0" fillId="0" borderId="48" xfId="0" applyFont="1" applyBorder="1" applyAlignment="1">
      <alignment horizontal="center" vertical="center" shrinkToFit="1"/>
    </xf>
    <xf numFmtId="0" fontId="0" fillId="0" borderId="62" xfId="0" applyFont="1" applyBorder="1" applyAlignment="1">
      <alignment horizontal="center" vertical="center" shrinkToFit="1"/>
    </xf>
    <xf numFmtId="0" fontId="2" fillId="0" borderId="41" xfId="0" applyFont="1" applyBorder="1" applyAlignment="1">
      <alignment horizontal="distributed" vertical="center"/>
    </xf>
    <xf numFmtId="20" fontId="0" fillId="0" borderId="16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2" fillId="0" borderId="28" xfId="0" applyFont="1" applyBorder="1" applyAlignment="1">
      <alignment horizontal="right" vertical="center" shrinkToFit="1"/>
    </xf>
    <xf numFmtId="0" fontId="2" fillId="0" borderId="29" xfId="0" applyFont="1" applyBorder="1" applyAlignment="1">
      <alignment horizontal="right" vertical="center" shrinkToFit="1"/>
    </xf>
    <xf numFmtId="0" fontId="2" fillId="0" borderId="63" xfId="0" applyFont="1" applyBorder="1" applyAlignment="1">
      <alignment horizontal="right" vertical="center" shrinkToFit="1"/>
    </xf>
    <xf numFmtId="56" fontId="0" fillId="0" borderId="14" xfId="0" applyNumberFormat="1" applyFont="1" applyBorder="1" applyAlignment="1">
      <alignment horizontal="center"/>
    </xf>
    <xf numFmtId="56" fontId="0" fillId="0" borderId="14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Font="1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20" fontId="0" fillId="0" borderId="35" xfId="0" applyNumberFormat="1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2" fillId="0" borderId="35" xfId="0" applyFont="1" applyBorder="1" applyAlignment="1">
      <alignment horizontal="distributed" vertical="center"/>
    </xf>
    <xf numFmtId="0" fontId="2" fillId="0" borderId="43" xfId="0" applyFont="1" applyBorder="1" applyAlignment="1">
      <alignment horizontal="distributed" vertical="center"/>
    </xf>
    <xf numFmtId="20" fontId="0" fillId="0" borderId="36" xfId="0" applyNumberFormat="1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11" fillId="34" borderId="56" xfId="0" applyFont="1" applyFill="1" applyBorder="1" applyAlignment="1">
      <alignment horizontal="distributed" vertical="distributed" wrapText="1"/>
    </xf>
    <xf numFmtId="0" fontId="11" fillId="34" borderId="57" xfId="0" applyFont="1" applyFill="1" applyBorder="1" applyAlignment="1">
      <alignment horizontal="distributed" vertical="distributed" wrapText="1"/>
    </xf>
    <xf numFmtId="0" fontId="11" fillId="34" borderId="24" xfId="0" applyFont="1" applyFill="1" applyBorder="1" applyAlignment="1">
      <alignment horizontal="distributed" vertical="distributed" wrapText="1"/>
    </xf>
    <xf numFmtId="0" fontId="11" fillId="0" borderId="42" xfId="0" applyFont="1" applyFill="1" applyBorder="1" applyAlignment="1">
      <alignment horizontal="distributed" vertical="distributed" wrapText="1"/>
    </xf>
    <xf numFmtId="0" fontId="11" fillId="0" borderId="43" xfId="0" applyFont="1" applyFill="1" applyBorder="1" applyAlignment="1">
      <alignment horizontal="distributed" vertical="distributed" wrapText="1"/>
    </xf>
    <xf numFmtId="0" fontId="11" fillId="0" borderId="44" xfId="0" applyFont="1" applyFill="1" applyBorder="1" applyAlignment="1">
      <alignment horizontal="distributed" vertical="distributed" wrapText="1"/>
    </xf>
    <xf numFmtId="0" fontId="11" fillId="34" borderId="64" xfId="0" applyFont="1" applyFill="1" applyBorder="1" applyAlignment="1">
      <alignment horizontal="distributed" vertical="distributed" wrapText="1"/>
    </xf>
    <xf numFmtId="0" fontId="11" fillId="34" borderId="12" xfId="0" applyFont="1" applyFill="1" applyBorder="1" applyAlignment="1">
      <alignment horizontal="distributed" vertical="distributed" wrapText="1"/>
    </xf>
    <xf numFmtId="0" fontId="11" fillId="34" borderId="13" xfId="0" applyFont="1" applyFill="1" applyBorder="1" applyAlignment="1">
      <alignment horizontal="distributed" vertical="distributed" wrapText="1"/>
    </xf>
    <xf numFmtId="0" fontId="29" fillId="0" borderId="42" xfId="0" applyFont="1" applyFill="1" applyBorder="1" applyAlignment="1">
      <alignment horizontal="distributed" vertical="distributed" wrapText="1"/>
    </xf>
    <xf numFmtId="0" fontId="29" fillId="0" borderId="43" xfId="0" applyFont="1" applyFill="1" applyBorder="1" applyAlignment="1">
      <alignment horizontal="distributed" vertical="distributed" wrapText="1"/>
    </xf>
    <xf numFmtId="0" fontId="29" fillId="0" borderId="44" xfId="0" applyFont="1" applyFill="1" applyBorder="1" applyAlignment="1">
      <alignment horizontal="distributed" vertical="distributed" wrapText="1"/>
    </xf>
    <xf numFmtId="0" fontId="11" fillId="0" borderId="38" xfId="0" applyFont="1" applyFill="1" applyBorder="1" applyAlignment="1">
      <alignment horizontal="distributed" vertical="distributed" wrapText="1"/>
    </xf>
    <xf numFmtId="0" fontId="11" fillId="0" borderId="39" xfId="0" applyFont="1" applyFill="1" applyBorder="1" applyAlignment="1">
      <alignment horizontal="distributed" vertical="distributed" wrapText="1"/>
    </xf>
    <xf numFmtId="0" fontId="11" fillId="0" borderId="40" xfId="0" applyFont="1" applyFill="1" applyBorder="1" applyAlignment="1">
      <alignment horizontal="distributed" vertical="distributed" wrapText="1"/>
    </xf>
    <xf numFmtId="0" fontId="6" fillId="0" borderId="61" xfId="0" applyFont="1" applyBorder="1" applyAlignment="1">
      <alignment horizontal="center"/>
    </xf>
    <xf numFmtId="0" fontId="6" fillId="0" borderId="55" xfId="0" applyFont="1" applyFill="1" applyBorder="1" applyAlignment="1">
      <alignment horizontal="center"/>
    </xf>
    <xf numFmtId="0" fontId="29" fillId="34" borderId="64" xfId="0" applyFont="1" applyFill="1" applyBorder="1" applyAlignment="1">
      <alignment horizontal="distributed" vertical="distributed" wrapText="1"/>
    </xf>
    <xf numFmtId="0" fontId="29" fillId="34" borderId="12" xfId="0" applyFont="1" applyFill="1" applyBorder="1" applyAlignment="1">
      <alignment horizontal="distributed" vertical="distributed" wrapText="1"/>
    </xf>
    <xf numFmtId="0" fontId="29" fillId="34" borderId="13" xfId="0" applyFont="1" applyFill="1" applyBorder="1" applyAlignment="1">
      <alignment horizontal="distributed" vertical="distributed" wrapText="1"/>
    </xf>
    <xf numFmtId="56" fontId="6" fillId="0" borderId="18" xfId="0" applyNumberFormat="1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29" fillId="0" borderId="34" xfId="0" applyFont="1" applyBorder="1" applyAlignment="1">
      <alignment horizontal="distributed" vertical="distributed" wrapText="1"/>
    </xf>
    <xf numFmtId="0" fontId="29" fillId="0" borderId="35" xfId="0" applyFont="1" applyBorder="1" applyAlignment="1">
      <alignment horizontal="distributed" vertical="distributed" wrapText="1"/>
    </xf>
    <xf numFmtId="0" fontId="29" fillId="0" borderId="36" xfId="0" applyFont="1" applyBorder="1" applyAlignment="1">
      <alignment horizontal="distributed" vertical="distributed" wrapText="1"/>
    </xf>
    <xf numFmtId="58" fontId="6" fillId="0" borderId="0" xfId="0" applyNumberFormat="1" applyFont="1" applyAlignment="1">
      <alignment horizontal="center"/>
    </xf>
    <xf numFmtId="0" fontId="11" fillId="34" borderId="34" xfId="0" applyFont="1" applyFill="1" applyBorder="1" applyAlignment="1">
      <alignment horizontal="distributed" vertical="distributed" wrapText="1"/>
    </xf>
    <xf numFmtId="0" fontId="11" fillId="34" borderId="35" xfId="0" applyFont="1" applyFill="1" applyBorder="1" applyAlignment="1">
      <alignment horizontal="distributed" vertical="distributed" wrapText="1"/>
    </xf>
    <xf numFmtId="0" fontId="11" fillId="34" borderId="36" xfId="0" applyFont="1" applyFill="1" applyBorder="1" applyAlignment="1">
      <alignment horizontal="distributed" vertical="distributed" wrapText="1"/>
    </xf>
    <xf numFmtId="0" fontId="2" fillId="0" borderId="0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shrinkToFit="1"/>
    </xf>
    <xf numFmtId="0" fontId="0" fillId="0" borderId="50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20" fontId="0" fillId="0" borderId="14" xfId="0" applyNumberFormat="1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2" fillId="0" borderId="15" xfId="0" applyFont="1" applyFill="1" applyBorder="1" applyAlignment="1">
      <alignment horizontal="distributed" vertical="center"/>
    </xf>
    <xf numFmtId="0" fontId="2" fillId="0" borderId="41" xfId="0" applyFont="1" applyFill="1" applyBorder="1" applyAlignment="1">
      <alignment horizontal="distributed" vertical="center"/>
    </xf>
    <xf numFmtId="0" fontId="2" fillId="0" borderId="34" xfId="0" applyFont="1" applyFill="1" applyBorder="1" applyAlignment="1">
      <alignment horizontal="distributed" vertical="center"/>
    </xf>
    <xf numFmtId="0" fontId="2" fillId="0" borderId="42" xfId="0" applyFont="1" applyFill="1" applyBorder="1" applyAlignment="1">
      <alignment horizontal="distributed" vertical="center"/>
    </xf>
    <xf numFmtId="0" fontId="2" fillId="0" borderId="36" xfId="0" applyFont="1" applyFill="1" applyBorder="1" applyAlignment="1">
      <alignment horizontal="distributed" vertical="center"/>
    </xf>
    <xf numFmtId="0" fontId="2" fillId="0" borderId="44" xfId="0" applyFont="1" applyFill="1" applyBorder="1" applyAlignment="1">
      <alignment horizontal="distributed" vertical="center"/>
    </xf>
    <xf numFmtId="0" fontId="0" fillId="0" borderId="61" xfId="0" applyFont="1" applyFill="1" applyBorder="1" applyAlignment="1">
      <alignment horizontal="center" vertical="center" shrinkToFit="1"/>
    </xf>
    <xf numFmtId="0" fontId="0" fillId="0" borderId="48" xfId="0" applyFont="1" applyFill="1" applyBorder="1" applyAlignment="1">
      <alignment horizontal="center" vertical="center" shrinkToFit="1"/>
    </xf>
    <xf numFmtId="0" fontId="0" fillId="0" borderId="62" xfId="0" applyFont="1" applyFill="1" applyBorder="1" applyAlignment="1">
      <alignment horizontal="center" vertical="center" shrinkToFit="1"/>
    </xf>
    <xf numFmtId="0" fontId="2" fillId="0" borderId="14" xfId="0" applyFont="1" applyFill="1" applyBorder="1" applyAlignment="1">
      <alignment horizontal="distributed" vertical="center"/>
    </xf>
    <xf numFmtId="56" fontId="0" fillId="0" borderId="14" xfId="0" applyNumberForma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distributed" vertical="center"/>
    </xf>
    <xf numFmtId="0" fontId="2" fillId="0" borderId="43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16" xfId="0" applyFont="1" applyFill="1" applyBorder="1" applyAlignment="1">
      <alignment horizontal="distributed" vertical="center"/>
    </xf>
    <xf numFmtId="0" fontId="2" fillId="0" borderId="19" xfId="0" applyFont="1" applyFill="1" applyBorder="1" applyAlignment="1">
      <alignment horizontal="distributed" vertical="center"/>
    </xf>
    <xf numFmtId="0" fontId="0" fillId="0" borderId="59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distributed" vertical="center"/>
    </xf>
    <xf numFmtId="0" fontId="0" fillId="0" borderId="18" xfId="0" applyFont="1" applyBorder="1" applyAlignment="1">
      <alignment horizontal="center" vertical="center"/>
    </xf>
    <xf numFmtId="0" fontId="25" fillId="0" borderId="0" xfId="0" applyFont="1" applyAlignment="1">
      <alignment horizontal="center"/>
    </xf>
    <xf numFmtId="0" fontId="25" fillId="0" borderId="0" xfId="0" applyFont="1" applyAlignment="1">
      <alignment horizontal="center" vertical="center"/>
    </xf>
    <xf numFmtId="20" fontId="13" fillId="0" borderId="49" xfId="0" applyNumberFormat="1" applyFont="1" applyBorder="1" applyAlignment="1">
      <alignment horizontal="center" vertical="center"/>
    </xf>
    <xf numFmtId="20" fontId="13" fillId="0" borderId="15" xfId="0" applyNumberFormat="1" applyFont="1" applyBorder="1" applyAlignment="1">
      <alignment horizontal="center" vertical="center"/>
    </xf>
    <xf numFmtId="20" fontId="13" fillId="0" borderId="41" xfId="0" applyNumberFormat="1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58" xfId="0" applyFont="1" applyBorder="1" applyAlignment="1">
      <alignment horizontal="center" vertical="center"/>
    </xf>
    <xf numFmtId="0" fontId="72" fillId="0" borderId="0" xfId="0" applyFont="1" applyAlignment="1">
      <alignment horizontal="center" vertical="center"/>
    </xf>
    <xf numFmtId="0" fontId="22" fillId="0" borderId="0" xfId="0" applyFont="1" applyAlignment="1">
      <alignment horizontal="center"/>
    </xf>
    <xf numFmtId="0" fontId="14" fillId="0" borderId="26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58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 wrapText="1"/>
    </xf>
    <xf numFmtId="0" fontId="9" fillId="0" borderId="58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/>
    </xf>
    <xf numFmtId="0" fontId="13" fillId="0" borderId="10" xfId="0" applyFont="1" applyBorder="1" applyAlignment="1">
      <alignment horizontal="center" vertical="distributed"/>
    </xf>
    <xf numFmtId="0" fontId="13" fillId="0" borderId="21" xfId="0" applyFont="1" applyBorder="1" applyAlignment="1">
      <alignment horizontal="center" vertical="distributed"/>
    </xf>
    <xf numFmtId="0" fontId="13" fillId="0" borderId="12" xfId="0" applyFont="1" applyBorder="1" applyAlignment="1">
      <alignment horizontal="center" vertical="distributed"/>
    </xf>
    <xf numFmtId="0" fontId="13" fillId="0" borderId="22" xfId="0" applyFont="1" applyBorder="1" applyAlignment="1">
      <alignment horizontal="center" vertical="distributed"/>
    </xf>
    <xf numFmtId="0" fontId="13" fillId="0" borderId="13" xfId="0" applyFont="1" applyBorder="1" applyAlignment="1">
      <alignment horizontal="center" vertical="distributed"/>
    </xf>
    <xf numFmtId="0" fontId="13" fillId="0" borderId="23" xfId="0" applyFont="1" applyBorder="1" applyAlignment="1">
      <alignment horizontal="center" vertical="distributed"/>
    </xf>
    <xf numFmtId="0" fontId="13" fillId="0" borderId="0" xfId="0" applyFont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4" fillId="0" borderId="48" xfId="0" applyFont="1" applyBorder="1" applyAlignment="1">
      <alignment horizontal="center" vertical="center"/>
    </xf>
    <xf numFmtId="0" fontId="14" fillId="0" borderId="62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top"/>
    </xf>
    <xf numFmtId="0" fontId="19" fillId="0" borderId="0" xfId="0" applyFont="1" applyBorder="1" applyAlignment="1">
      <alignment horizontal="center" vertical="top"/>
    </xf>
    <xf numFmtId="31" fontId="11" fillId="0" borderId="0" xfId="0" applyNumberFormat="1" applyFont="1" applyAlignment="1">
      <alignment horizontal="right"/>
    </xf>
    <xf numFmtId="0" fontId="19" fillId="0" borderId="0" xfId="0" applyFont="1" applyAlignment="1">
      <alignment horizontal="center"/>
    </xf>
    <xf numFmtId="0" fontId="19" fillId="0" borderId="14" xfId="0" applyFont="1" applyBorder="1" applyAlignment="1">
      <alignment horizontal="center"/>
    </xf>
    <xf numFmtId="0" fontId="14" fillId="0" borderId="0" xfId="0" applyFont="1" applyAlignment="1">
      <alignment horizontal="center" vertical="center"/>
    </xf>
    <xf numFmtId="0" fontId="13" fillId="0" borderId="65" xfId="0" applyFont="1" applyBorder="1" applyAlignment="1">
      <alignment horizontal="center" vertical="center"/>
    </xf>
    <xf numFmtId="0" fontId="13" fillId="0" borderId="46" xfId="0" applyFont="1" applyBorder="1" applyAlignment="1">
      <alignment horizontal="center" vertical="center"/>
    </xf>
    <xf numFmtId="0" fontId="13" fillId="0" borderId="45" xfId="0" applyFont="1" applyBorder="1" applyAlignment="1">
      <alignment horizontal="center" vertical="center"/>
    </xf>
    <xf numFmtId="0" fontId="13" fillId="0" borderId="66" xfId="0" applyFont="1" applyBorder="1" applyAlignment="1">
      <alignment horizontal="center" vertical="center"/>
    </xf>
    <xf numFmtId="20" fontId="13" fillId="0" borderId="67" xfId="0" applyNumberFormat="1" applyFont="1" applyBorder="1" applyAlignment="1">
      <alignment horizontal="center" vertical="center"/>
    </xf>
    <xf numFmtId="20" fontId="13" fillId="0" borderId="26" xfId="0" applyNumberFormat="1" applyFont="1" applyBorder="1" applyAlignment="1">
      <alignment horizontal="center" vertical="center"/>
    </xf>
    <xf numFmtId="20" fontId="13" fillId="0" borderId="68" xfId="0" applyNumberFormat="1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20" fontId="13" fillId="0" borderId="64" xfId="0" applyNumberFormat="1" applyFont="1" applyBorder="1" applyAlignment="1">
      <alignment horizontal="center" vertical="center"/>
    </xf>
    <xf numFmtId="20" fontId="13" fillId="0" borderId="27" xfId="0" applyNumberFormat="1" applyFont="1" applyBorder="1" applyAlignment="1">
      <alignment horizontal="center" vertical="center"/>
    </xf>
    <xf numFmtId="20" fontId="13" fillId="0" borderId="56" xfId="0" applyNumberFormat="1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20" fontId="13" fillId="0" borderId="30" xfId="0" applyNumberFormat="1" applyFont="1" applyBorder="1" applyAlignment="1">
      <alignment horizontal="center" vertical="center"/>
    </xf>
    <xf numFmtId="20" fontId="13" fillId="0" borderId="29" xfId="0" applyNumberFormat="1" applyFont="1" applyBorder="1" applyAlignment="1">
      <alignment horizontal="center" vertical="center"/>
    </xf>
    <xf numFmtId="20" fontId="13" fillId="0" borderId="53" xfId="0" applyNumberFormat="1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14" fillId="0" borderId="14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 wrapText="1"/>
    </xf>
    <xf numFmtId="0" fontId="13" fillId="0" borderId="54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69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/>
    </xf>
    <xf numFmtId="0" fontId="6" fillId="0" borderId="47" xfId="0" applyFont="1" applyBorder="1" applyAlignment="1">
      <alignment horizontal="center" vertical="center" shrinkToFit="1"/>
    </xf>
    <xf numFmtId="0" fontId="6" fillId="0" borderId="48" xfId="0" applyFont="1" applyBorder="1" applyAlignment="1">
      <alignment horizontal="center" vertical="center" shrinkToFit="1"/>
    </xf>
    <xf numFmtId="0" fontId="6" fillId="0" borderId="62" xfId="0" applyFont="1" applyBorder="1" applyAlignment="1">
      <alignment horizontal="center"/>
    </xf>
    <xf numFmtId="56" fontId="6" fillId="0" borderId="58" xfId="0" applyNumberFormat="1" applyFont="1" applyBorder="1" applyAlignment="1">
      <alignment horizontal="center"/>
    </xf>
    <xf numFmtId="20" fontId="6" fillId="0" borderId="49" xfId="0" applyNumberFormat="1" applyFont="1" applyBorder="1" applyAlignment="1">
      <alignment horizontal="center"/>
    </xf>
    <xf numFmtId="20" fontId="6" fillId="0" borderId="15" xfId="0" applyNumberFormat="1" applyFont="1" applyBorder="1" applyAlignment="1">
      <alignment horizontal="center"/>
    </xf>
    <xf numFmtId="20" fontId="6" fillId="0" borderId="58" xfId="0" applyNumberFormat="1" applyFont="1" applyBorder="1" applyAlignment="1">
      <alignment horizontal="center"/>
    </xf>
    <xf numFmtId="0" fontId="11" fillId="0" borderId="31" xfId="0" applyFont="1" applyBorder="1" applyAlignment="1">
      <alignment horizontal="distributed" vertical="distributed" wrapText="1"/>
    </xf>
    <xf numFmtId="0" fontId="11" fillId="0" borderId="32" xfId="0" applyFont="1" applyBorder="1" applyAlignment="1">
      <alignment horizontal="distributed" vertical="distributed" wrapText="1"/>
    </xf>
    <xf numFmtId="0" fontId="11" fillId="0" borderId="33" xfId="0" applyFont="1" applyBorder="1" applyAlignment="1">
      <alignment horizontal="distributed" vertical="distributed" wrapText="1"/>
    </xf>
    <xf numFmtId="0" fontId="0" fillId="0" borderId="59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2" fillId="0" borderId="44" xfId="0" applyFont="1" applyBorder="1" applyAlignment="1">
      <alignment horizontal="right" vertical="center" shrinkToFit="1"/>
    </xf>
    <xf numFmtId="0" fontId="2" fillId="0" borderId="14" xfId="0" applyFont="1" applyBorder="1" applyAlignment="1">
      <alignment horizontal="right" vertical="center" shrinkToFit="1"/>
    </xf>
    <xf numFmtId="0" fontId="2" fillId="0" borderId="23" xfId="0" applyFont="1" applyBorder="1" applyAlignment="1">
      <alignment horizontal="right" vertical="center" shrinkToFit="1"/>
    </xf>
    <xf numFmtId="0" fontId="2" fillId="0" borderId="43" xfId="0" applyFont="1" applyBorder="1" applyAlignment="1">
      <alignment horizontal="right" vertical="center" shrinkToFit="1"/>
    </xf>
    <xf numFmtId="0" fontId="2" fillId="0" borderId="0" xfId="0" applyFont="1" applyBorder="1" applyAlignment="1">
      <alignment horizontal="right" vertical="center" shrinkToFit="1"/>
    </xf>
    <xf numFmtId="0" fontId="2" fillId="0" borderId="22" xfId="0" applyFont="1" applyBorder="1" applyAlignment="1">
      <alignment horizontal="right" vertical="center" shrinkToFit="1"/>
    </xf>
    <xf numFmtId="0" fontId="0" fillId="0" borderId="52" xfId="0" applyFont="1" applyBorder="1" applyAlignment="1">
      <alignment horizontal="center" vertical="center" shrinkToFit="1"/>
    </xf>
    <xf numFmtId="0" fontId="0" fillId="0" borderId="55" xfId="0" applyFont="1" applyBorder="1" applyAlignment="1">
      <alignment horizontal="center" vertical="center" shrinkToFit="1"/>
    </xf>
    <xf numFmtId="0" fontId="0" fillId="0" borderId="52" xfId="0" applyFont="1" applyBorder="1" applyAlignment="1">
      <alignment horizontal="center" vertical="center" shrinkToFit="1"/>
    </xf>
    <xf numFmtId="0" fontId="0" fillId="0" borderId="55" xfId="0" applyFont="1" applyBorder="1" applyAlignment="1">
      <alignment horizontal="center" vertical="center" shrinkToFit="1"/>
    </xf>
    <xf numFmtId="0" fontId="2" fillId="0" borderId="42" xfId="0" applyFont="1" applyBorder="1" applyAlignment="1">
      <alignment horizontal="right" vertical="center" shrinkToFit="1"/>
    </xf>
    <xf numFmtId="0" fontId="2" fillId="0" borderId="27" xfId="0" applyFont="1" applyBorder="1" applyAlignment="1">
      <alignment horizontal="right" vertical="center" shrinkToFit="1"/>
    </xf>
    <xf numFmtId="0" fontId="2" fillId="0" borderId="60" xfId="0" applyFont="1" applyBorder="1" applyAlignment="1">
      <alignment horizontal="right" vertical="center" shrinkToFit="1"/>
    </xf>
    <xf numFmtId="20" fontId="0" fillId="0" borderId="14" xfId="0" applyNumberFormat="1" applyBorder="1" applyAlignment="1">
      <alignment horizontal="center" shrinkToFit="1"/>
    </xf>
    <xf numFmtId="0" fontId="0" fillId="0" borderId="14" xfId="0" applyBorder="1" applyAlignment="1">
      <alignment horizontal="center" shrinkToFit="1"/>
    </xf>
    <xf numFmtId="0" fontId="0" fillId="0" borderId="61" xfId="0" applyFont="1" applyBorder="1" applyAlignment="1">
      <alignment horizontal="center" vertical="center" shrinkToFit="1"/>
    </xf>
    <xf numFmtId="0" fontId="0" fillId="0" borderId="48" xfId="0" applyFont="1" applyBorder="1" applyAlignment="1">
      <alignment horizontal="center" vertical="center" shrinkToFit="1"/>
    </xf>
    <xf numFmtId="0" fontId="0" fillId="0" borderId="62" xfId="0" applyFont="1" applyBorder="1" applyAlignment="1">
      <alignment horizontal="center" vertical="center" shrinkToFit="1"/>
    </xf>
    <xf numFmtId="20" fontId="0" fillId="0" borderId="37" xfId="0" applyNumberFormat="1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152400</xdr:colOff>
      <xdr:row>1</xdr:row>
      <xdr:rowOff>85725</xdr:rowOff>
    </xdr:from>
    <xdr:to>
      <xdr:col>6</xdr:col>
      <xdr:colOff>600075</xdr:colOff>
      <xdr:row>8</xdr:row>
      <xdr:rowOff>114300</xdr:rowOff>
    </xdr:to>
    <xdr:sp>
      <xdr:nvSpPr>
        <xdr:cNvPr id="1" name="右中かっこ 1"/>
        <xdr:cNvSpPr>
          <a:spLocks/>
        </xdr:cNvSpPr>
      </xdr:nvSpPr>
      <xdr:spPr>
        <a:xfrm>
          <a:off x="5210175" y="247650"/>
          <a:ext cx="447675" cy="1200150"/>
        </a:xfrm>
        <a:prstGeom prst="rightBrac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65299;&#27425;&#12522;&#12540;&#12464;&#23550;&#25126;&#34920;\&#65299;&#27425;&#12522;&#12540;&#12464;&#65288;&#65298;&#65302;&#12539;&#12488;&#12540;&#12490;&#12513;&#12531;&#12488;&#65289;&#23550;&#25126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予選リーグ組合せ"/>
      <sheetName val="リーグ１次（決定）"/>
      <sheetName val="予選リーグ対戦表"/>
      <sheetName val="2次リーグ組合せ"/>
      <sheetName val="リーグ２次"/>
      <sheetName val="2次リーグ対戦表"/>
      <sheetName val="トーナメント組合せ"/>
      <sheetName val="決勝トーナメント"/>
    </sheetNames>
    <sheetDataSet>
      <sheetData sheetId="0">
        <row r="2">
          <cell r="A2" t="str">
            <v>A1</v>
          </cell>
          <cell r="B2" t="str">
            <v>A</v>
          </cell>
          <cell r="C2">
            <v>1</v>
          </cell>
          <cell r="D2" t="str">
            <v>中濃１</v>
          </cell>
          <cell r="E2">
            <v>1</v>
          </cell>
        </row>
        <row r="3">
          <cell r="A3" t="str">
            <v>A2</v>
          </cell>
          <cell r="B3" t="str">
            <v>A</v>
          </cell>
          <cell r="C3">
            <v>2</v>
          </cell>
          <cell r="D3" t="str">
            <v>中濃２</v>
          </cell>
          <cell r="E3">
            <v>2</v>
          </cell>
        </row>
        <row r="4">
          <cell r="A4" t="str">
            <v>A3</v>
          </cell>
          <cell r="B4" t="str">
            <v>A</v>
          </cell>
          <cell r="C4">
            <v>3</v>
          </cell>
          <cell r="D4" t="str">
            <v>中濃３</v>
          </cell>
          <cell r="E4">
            <v>3</v>
          </cell>
        </row>
        <row r="5">
          <cell r="A5" t="str">
            <v>B1</v>
          </cell>
          <cell r="B5" t="str">
            <v>B</v>
          </cell>
          <cell r="C5">
            <v>4</v>
          </cell>
          <cell r="D5" t="str">
            <v>中濃４</v>
          </cell>
          <cell r="E5">
            <v>1</v>
          </cell>
        </row>
        <row r="6">
          <cell r="A6" t="str">
            <v>B2</v>
          </cell>
          <cell r="B6" t="str">
            <v>B</v>
          </cell>
          <cell r="C6">
            <v>5</v>
          </cell>
          <cell r="D6" t="str">
            <v>中濃５</v>
          </cell>
          <cell r="E6">
            <v>2</v>
          </cell>
        </row>
        <row r="7">
          <cell r="A7" t="str">
            <v>B3</v>
          </cell>
          <cell r="B7" t="str">
            <v>B</v>
          </cell>
          <cell r="C7">
            <v>6</v>
          </cell>
          <cell r="D7" t="str">
            <v>中濃６</v>
          </cell>
          <cell r="E7">
            <v>3</v>
          </cell>
        </row>
        <row r="8">
          <cell r="A8" t="str">
            <v>C1</v>
          </cell>
          <cell r="B8" t="str">
            <v>C</v>
          </cell>
          <cell r="C8">
            <v>7</v>
          </cell>
          <cell r="D8" t="str">
            <v>中濃７</v>
          </cell>
          <cell r="E8">
            <v>1</v>
          </cell>
        </row>
        <row r="9">
          <cell r="A9" t="str">
            <v>C2</v>
          </cell>
          <cell r="B9" t="str">
            <v>C</v>
          </cell>
          <cell r="C9">
            <v>8</v>
          </cell>
          <cell r="D9" t="str">
            <v>中濃８</v>
          </cell>
          <cell r="E9">
            <v>2</v>
          </cell>
        </row>
        <row r="10">
          <cell r="A10" t="str">
            <v>C3</v>
          </cell>
          <cell r="B10" t="str">
            <v>C</v>
          </cell>
          <cell r="C10">
            <v>9</v>
          </cell>
          <cell r="D10" t="str">
            <v>中濃９</v>
          </cell>
          <cell r="E10">
            <v>3</v>
          </cell>
        </row>
        <row r="11">
          <cell r="A11" t="str">
            <v>D1</v>
          </cell>
          <cell r="B11" t="str">
            <v>D</v>
          </cell>
          <cell r="C11">
            <v>10</v>
          </cell>
          <cell r="D11" t="str">
            <v>中濃１０</v>
          </cell>
          <cell r="E11">
            <v>1</v>
          </cell>
        </row>
        <row r="12">
          <cell r="A12" t="str">
            <v>D2</v>
          </cell>
          <cell r="B12" t="str">
            <v>D</v>
          </cell>
          <cell r="C12">
            <v>11</v>
          </cell>
          <cell r="D12" t="str">
            <v>中濃１１</v>
          </cell>
          <cell r="E12">
            <v>2</v>
          </cell>
        </row>
        <row r="13">
          <cell r="A13" t="str">
            <v>D3</v>
          </cell>
          <cell r="B13" t="str">
            <v>D</v>
          </cell>
          <cell r="C13">
            <v>12</v>
          </cell>
          <cell r="D13" t="str">
            <v>中濃１２</v>
          </cell>
          <cell r="E13">
            <v>3</v>
          </cell>
        </row>
        <row r="14">
          <cell r="A14" t="str">
            <v>E1</v>
          </cell>
          <cell r="B14" t="str">
            <v>E</v>
          </cell>
          <cell r="C14">
            <v>13</v>
          </cell>
          <cell r="D14" t="str">
            <v>中濃１３</v>
          </cell>
          <cell r="E14">
            <v>1</v>
          </cell>
        </row>
        <row r="15">
          <cell r="A15" t="str">
            <v>E2</v>
          </cell>
          <cell r="B15" t="str">
            <v>E</v>
          </cell>
          <cell r="C15">
            <v>14</v>
          </cell>
          <cell r="D15" t="str">
            <v>中濃１４</v>
          </cell>
          <cell r="E15">
            <v>2</v>
          </cell>
        </row>
        <row r="16">
          <cell r="A16" t="str">
            <v>E3</v>
          </cell>
          <cell r="B16" t="str">
            <v>E</v>
          </cell>
          <cell r="C16">
            <v>15</v>
          </cell>
          <cell r="D16" t="str">
            <v>中濃１５</v>
          </cell>
          <cell r="E16">
            <v>3</v>
          </cell>
        </row>
        <row r="17">
          <cell r="A17" t="str">
            <v>F1</v>
          </cell>
          <cell r="B17" t="str">
            <v>F</v>
          </cell>
          <cell r="C17">
            <v>16</v>
          </cell>
          <cell r="D17" t="str">
            <v>中濃１６</v>
          </cell>
          <cell r="E17">
            <v>1</v>
          </cell>
        </row>
        <row r="18">
          <cell r="A18" t="str">
            <v>F2</v>
          </cell>
          <cell r="B18" t="str">
            <v>F</v>
          </cell>
          <cell r="C18">
            <v>17</v>
          </cell>
          <cell r="D18" t="str">
            <v>中濃１７</v>
          </cell>
          <cell r="E18">
            <v>2</v>
          </cell>
        </row>
        <row r="19">
          <cell r="A19" t="str">
            <v>F3</v>
          </cell>
          <cell r="B19" t="str">
            <v>F</v>
          </cell>
          <cell r="C19">
            <v>18</v>
          </cell>
          <cell r="D19" t="str">
            <v>中濃１８</v>
          </cell>
          <cell r="E19">
            <v>3</v>
          </cell>
        </row>
        <row r="20">
          <cell r="A20" t="str">
            <v>G1</v>
          </cell>
          <cell r="B20" t="str">
            <v>G</v>
          </cell>
          <cell r="C20">
            <v>19</v>
          </cell>
          <cell r="D20" t="str">
            <v>中濃１９</v>
          </cell>
          <cell r="E20">
            <v>1</v>
          </cell>
        </row>
        <row r="21">
          <cell r="A21" t="str">
            <v>G2</v>
          </cell>
          <cell r="B21" t="str">
            <v>G</v>
          </cell>
          <cell r="C21">
            <v>20</v>
          </cell>
          <cell r="D21" t="str">
            <v>中濃２０</v>
          </cell>
          <cell r="E21">
            <v>2</v>
          </cell>
        </row>
        <row r="22">
          <cell r="A22" t="str">
            <v>G3</v>
          </cell>
          <cell r="B22" t="str">
            <v>G</v>
          </cell>
          <cell r="C22">
            <v>21</v>
          </cell>
          <cell r="D22" t="str">
            <v>中濃２１</v>
          </cell>
          <cell r="E22">
            <v>3</v>
          </cell>
        </row>
        <row r="23">
          <cell r="A23" t="str">
            <v>G4</v>
          </cell>
          <cell r="B23" t="str">
            <v>G</v>
          </cell>
          <cell r="C23">
            <v>22</v>
          </cell>
          <cell r="D23" t="str">
            <v>中濃２２</v>
          </cell>
          <cell r="E23">
            <v>4</v>
          </cell>
        </row>
        <row r="24">
          <cell r="A24" t="str">
            <v>H1</v>
          </cell>
          <cell r="B24" t="str">
            <v>H</v>
          </cell>
          <cell r="C24">
            <v>23</v>
          </cell>
          <cell r="D24" t="str">
            <v>中濃２３</v>
          </cell>
          <cell r="E24">
            <v>1</v>
          </cell>
        </row>
        <row r="25">
          <cell r="A25" t="str">
            <v>H2</v>
          </cell>
          <cell r="B25" t="str">
            <v>H</v>
          </cell>
          <cell r="C25">
            <v>24</v>
          </cell>
          <cell r="D25" t="str">
            <v>中濃２４</v>
          </cell>
          <cell r="E25">
            <v>2</v>
          </cell>
        </row>
        <row r="26">
          <cell r="A26" t="str">
            <v>H3</v>
          </cell>
          <cell r="B26" t="str">
            <v>H</v>
          </cell>
          <cell r="C26">
            <v>25</v>
          </cell>
          <cell r="D26" t="str">
            <v>中濃２５</v>
          </cell>
          <cell r="E26">
            <v>3</v>
          </cell>
        </row>
        <row r="27">
          <cell r="A27" t="str">
            <v>H4</v>
          </cell>
          <cell r="B27" t="str">
            <v>H</v>
          </cell>
          <cell r="C27">
            <v>26</v>
          </cell>
          <cell r="D27" t="str">
            <v>中濃２６</v>
          </cell>
          <cell r="E27">
            <v>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zoomScale="80" zoomScaleNormal="80" zoomScalePageLayoutView="0" workbookViewId="0" topLeftCell="A1">
      <selection activeCell="F9" sqref="F9"/>
    </sheetView>
  </sheetViews>
  <sheetFormatPr defaultColWidth="9.00390625" defaultRowHeight="13.5"/>
  <cols>
    <col min="1" max="1" width="19.00390625" style="23" customWidth="1"/>
    <col min="2" max="2" width="8.75390625" style="23" customWidth="1"/>
    <col min="3" max="3" width="4.00390625" style="23" bestFit="1" customWidth="1"/>
    <col min="4" max="4" width="10.50390625" style="23" bestFit="1" customWidth="1"/>
    <col min="5" max="5" width="23.125" style="23" customWidth="1"/>
    <col min="6" max="9" width="9.00390625" style="23" customWidth="1"/>
    <col min="10" max="10" width="10.375" style="23" customWidth="1"/>
    <col min="11" max="16384" width="9.00390625" style="23" customWidth="1"/>
  </cols>
  <sheetData>
    <row r="1" spans="1:5" ht="12.75">
      <c r="A1" s="23" t="s">
        <v>158</v>
      </c>
      <c r="B1" s="24" t="s">
        <v>47</v>
      </c>
      <c r="C1" s="83" t="s">
        <v>48</v>
      </c>
      <c r="D1" s="83" t="s">
        <v>13</v>
      </c>
      <c r="E1" s="48" t="s">
        <v>99</v>
      </c>
    </row>
    <row r="2" spans="1:10" ht="12.75">
      <c r="A2" s="23" t="str">
        <f>B2&amp;ASC(E2)</f>
        <v>A1</v>
      </c>
      <c r="B2" s="25" t="s">
        <v>49</v>
      </c>
      <c r="C2" s="27">
        <v>1</v>
      </c>
      <c r="D2" s="23" t="s">
        <v>0</v>
      </c>
      <c r="E2" s="77">
        <v>1</v>
      </c>
      <c r="G2"/>
      <c r="H2" s="23" t="s">
        <v>108</v>
      </c>
      <c r="J2" s="171" t="s">
        <v>2</v>
      </c>
    </row>
    <row r="3" spans="1:10" ht="12.75">
      <c r="A3" s="23" t="str">
        <f aca="true" t="shared" si="0" ref="A3:A24">B3&amp;ASC(E3)</f>
        <v>A3</v>
      </c>
      <c r="B3" s="26" t="s">
        <v>49</v>
      </c>
      <c r="C3" s="27">
        <v>2</v>
      </c>
      <c r="D3" s="23" t="s">
        <v>3</v>
      </c>
      <c r="E3" s="78">
        <v>3</v>
      </c>
      <c r="G3"/>
      <c r="H3" s="23" t="s">
        <v>109</v>
      </c>
      <c r="J3" s="171" t="s">
        <v>10</v>
      </c>
    </row>
    <row r="4" spans="1:10" ht="12.75">
      <c r="A4" s="23" t="str">
        <f>B4&amp;ASC(E4)</f>
        <v>A2</v>
      </c>
      <c r="B4" s="26" t="s">
        <v>49</v>
      </c>
      <c r="C4" s="27">
        <v>3</v>
      </c>
      <c r="D4" s="28" t="s">
        <v>234</v>
      </c>
      <c r="E4" s="78">
        <v>2</v>
      </c>
      <c r="G4"/>
      <c r="H4" s="23" t="s">
        <v>110</v>
      </c>
      <c r="J4" s="171" t="s">
        <v>284</v>
      </c>
    </row>
    <row r="5" spans="1:10" ht="12.75">
      <c r="A5" s="23" t="str">
        <f t="shared" si="0"/>
        <v>A4</v>
      </c>
      <c r="B5" s="29" t="s">
        <v>49</v>
      </c>
      <c r="C5" s="30">
        <v>4</v>
      </c>
      <c r="D5" s="168" t="s">
        <v>292</v>
      </c>
      <c r="E5" s="79">
        <v>4</v>
      </c>
      <c r="G5"/>
      <c r="H5" s="23" t="s">
        <v>111</v>
      </c>
      <c r="J5" s="54" t="s">
        <v>134</v>
      </c>
    </row>
    <row r="6" spans="1:10" ht="12.75">
      <c r="A6" s="23" t="str">
        <f t="shared" si="0"/>
        <v>B1</v>
      </c>
      <c r="B6" s="26" t="s">
        <v>50</v>
      </c>
      <c r="C6" s="27">
        <v>5</v>
      </c>
      <c r="D6" s="28" t="s">
        <v>2</v>
      </c>
      <c r="E6" s="78">
        <v>1</v>
      </c>
      <c r="G6"/>
      <c r="H6" s="23" t="s">
        <v>112</v>
      </c>
      <c r="J6" s="171" t="s">
        <v>7</v>
      </c>
    </row>
    <row r="7" spans="1:10" ht="12.75">
      <c r="A7" s="23" t="str">
        <f>B7&amp;ASC(E7)</f>
        <v>B2</v>
      </c>
      <c r="B7" s="26" t="s">
        <v>50</v>
      </c>
      <c r="C7" s="27">
        <v>6</v>
      </c>
      <c r="D7" s="28" t="s">
        <v>5</v>
      </c>
      <c r="E7" s="78">
        <v>2</v>
      </c>
      <c r="G7"/>
      <c r="H7" s="23" t="s">
        <v>113</v>
      </c>
      <c r="J7" s="171" t="s">
        <v>12</v>
      </c>
    </row>
    <row r="8" spans="1:10" ht="12.75">
      <c r="A8" s="23" t="str">
        <f t="shared" si="0"/>
        <v>B3</v>
      </c>
      <c r="B8" s="26" t="s">
        <v>50</v>
      </c>
      <c r="C8" s="27">
        <v>7</v>
      </c>
      <c r="D8" s="28" t="s">
        <v>233</v>
      </c>
      <c r="E8" s="78">
        <v>3</v>
      </c>
      <c r="G8"/>
      <c r="H8" s="23" t="s">
        <v>114</v>
      </c>
      <c r="J8" s="171" t="s">
        <v>233</v>
      </c>
    </row>
    <row r="9" spans="1:10" ht="12.75">
      <c r="A9" s="23" t="str">
        <f t="shared" si="0"/>
        <v>B4</v>
      </c>
      <c r="B9" s="29" t="s">
        <v>50</v>
      </c>
      <c r="C9" s="30">
        <v>8</v>
      </c>
      <c r="D9" s="168" t="s">
        <v>284</v>
      </c>
      <c r="E9" s="79">
        <v>4</v>
      </c>
      <c r="G9"/>
      <c r="H9" s="23" t="s">
        <v>115</v>
      </c>
      <c r="J9" s="171" t="s">
        <v>234</v>
      </c>
    </row>
    <row r="10" spans="1:10" ht="12.75">
      <c r="A10" s="23" t="str">
        <f t="shared" si="0"/>
        <v>C1</v>
      </c>
      <c r="B10" s="26" t="s">
        <v>51</v>
      </c>
      <c r="C10" s="27">
        <v>9</v>
      </c>
      <c r="D10" s="139" t="s">
        <v>9</v>
      </c>
      <c r="E10" s="78">
        <v>1</v>
      </c>
      <c r="G10"/>
      <c r="H10" s="23" t="s">
        <v>116</v>
      </c>
      <c r="J10" s="171" t="s">
        <v>4</v>
      </c>
    </row>
    <row r="11" spans="1:10" ht="12.75">
      <c r="A11" s="23" t="str">
        <f t="shared" si="0"/>
        <v>C3</v>
      </c>
      <c r="B11" s="26" t="s">
        <v>51</v>
      </c>
      <c r="C11" s="27">
        <v>10</v>
      </c>
      <c r="D11" s="28" t="s">
        <v>7</v>
      </c>
      <c r="E11" s="78">
        <v>3</v>
      </c>
      <c r="G11"/>
      <c r="H11" s="23" t="s">
        <v>117</v>
      </c>
      <c r="J11" s="171" t="s">
        <v>208</v>
      </c>
    </row>
    <row r="12" spans="1:10" ht="12.75">
      <c r="A12" s="23" t="str">
        <f t="shared" si="0"/>
        <v>C2</v>
      </c>
      <c r="B12" s="29" t="s">
        <v>51</v>
      </c>
      <c r="C12" s="30">
        <v>11</v>
      </c>
      <c r="D12" s="168" t="s">
        <v>12</v>
      </c>
      <c r="E12" s="79">
        <v>2</v>
      </c>
      <c r="G12"/>
      <c r="H12" s="23" t="s">
        <v>118</v>
      </c>
      <c r="J12" s="172" t="s">
        <v>56</v>
      </c>
    </row>
    <row r="13" spans="1:10" ht="12.75">
      <c r="A13" s="23" t="str">
        <f t="shared" si="0"/>
        <v>D1</v>
      </c>
      <c r="B13" s="31" t="s">
        <v>52</v>
      </c>
      <c r="C13" s="27">
        <v>12</v>
      </c>
      <c r="D13" s="28" t="s">
        <v>1</v>
      </c>
      <c r="E13" s="78">
        <v>1</v>
      </c>
      <c r="G13"/>
      <c r="H13" s="23" t="s">
        <v>119</v>
      </c>
      <c r="J13" s="171" t="s">
        <v>5</v>
      </c>
    </row>
    <row r="14" spans="1:10" ht="12.75">
      <c r="A14" s="23" t="str">
        <f t="shared" si="0"/>
        <v>D2</v>
      </c>
      <c r="B14" s="31" t="s">
        <v>52</v>
      </c>
      <c r="C14" s="27">
        <v>13</v>
      </c>
      <c r="D14" s="28" t="s">
        <v>10</v>
      </c>
      <c r="E14" s="78">
        <v>2</v>
      </c>
      <c r="G14"/>
      <c r="H14" s="23" t="s">
        <v>120</v>
      </c>
      <c r="J14" s="171" t="s">
        <v>6</v>
      </c>
    </row>
    <row r="15" spans="1:10" ht="12.75">
      <c r="A15" s="23" t="str">
        <f t="shared" si="0"/>
        <v>D3</v>
      </c>
      <c r="B15" s="32" t="s">
        <v>52</v>
      </c>
      <c r="C15" s="30">
        <v>14</v>
      </c>
      <c r="D15" s="168" t="s">
        <v>208</v>
      </c>
      <c r="E15" s="79">
        <v>3</v>
      </c>
      <c r="G15"/>
      <c r="H15" s="23" t="s">
        <v>121</v>
      </c>
      <c r="J15" s="171" t="s">
        <v>11</v>
      </c>
    </row>
    <row r="16" spans="1:10" ht="12.75">
      <c r="A16" s="23" t="str">
        <f t="shared" si="0"/>
        <v>E2</v>
      </c>
      <c r="B16" s="31" t="s">
        <v>53</v>
      </c>
      <c r="C16" s="27">
        <v>15</v>
      </c>
      <c r="D16" s="28" t="s">
        <v>135</v>
      </c>
      <c r="E16" s="78">
        <v>2</v>
      </c>
      <c r="G16"/>
      <c r="H16" s="23" t="s">
        <v>122</v>
      </c>
      <c r="J16" s="171" t="s">
        <v>1</v>
      </c>
    </row>
    <row r="17" spans="1:10" ht="12.75">
      <c r="A17" s="23" t="str">
        <f t="shared" si="0"/>
        <v>E3</v>
      </c>
      <c r="B17" s="31" t="s">
        <v>53</v>
      </c>
      <c r="C17" s="27">
        <v>16</v>
      </c>
      <c r="D17" s="28" t="s">
        <v>4</v>
      </c>
      <c r="E17" s="78">
        <v>3</v>
      </c>
      <c r="G17"/>
      <c r="H17" s="23" t="s">
        <v>123</v>
      </c>
      <c r="J17" s="171" t="s">
        <v>135</v>
      </c>
    </row>
    <row r="18" spans="1:10" ht="12.75">
      <c r="A18" s="23" t="str">
        <f t="shared" si="0"/>
        <v>E1</v>
      </c>
      <c r="B18" s="32" t="s">
        <v>53</v>
      </c>
      <c r="C18" s="30">
        <v>17</v>
      </c>
      <c r="D18" s="169" t="s">
        <v>293</v>
      </c>
      <c r="E18" s="79">
        <v>1</v>
      </c>
      <c r="G18"/>
      <c r="H18" s="23" t="s">
        <v>124</v>
      </c>
      <c r="J18" s="171" t="s">
        <v>9</v>
      </c>
    </row>
    <row r="19" spans="1:10" ht="12.75">
      <c r="A19" s="23" t="str">
        <f t="shared" si="0"/>
        <v>F1</v>
      </c>
      <c r="B19" s="31" t="s">
        <v>54</v>
      </c>
      <c r="C19" s="27">
        <v>18</v>
      </c>
      <c r="D19" s="28" t="s">
        <v>136</v>
      </c>
      <c r="E19" s="78">
        <v>1</v>
      </c>
      <c r="G19"/>
      <c r="H19" s="23" t="s">
        <v>125</v>
      </c>
      <c r="J19" s="171" t="s">
        <v>0</v>
      </c>
    </row>
    <row r="20" spans="1:10" ht="12.75">
      <c r="A20" s="23" t="str">
        <f t="shared" si="0"/>
        <v>F2</v>
      </c>
      <c r="B20" s="31" t="s">
        <v>54</v>
      </c>
      <c r="C20" s="27">
        <v>19</v>
      </c>
      <c r="D20" s="28" t="s">
        <v>6</v>
      </c>
      <c r="E20" s="78">
        <v>2</v>
      </c>
      <c r="G20"/>
      <c r="H20" s="23" t="s">
        <v>126</v>
      </c>
      <c r="J20" s="171" t="s">
        <v>3</v>
      </c>
    </row>
    <row r="21" spans="1:10" ht="12.75">
      <c r="A21" s="23" t="str">
        <f t="shared" si="0"/>
        <v>F3</v>
      </c>
      <c r="B21" s="32" t="s">
        <v>54</v>
      </c>
      <c r="C21" s="30">
        <v>20</v>
      </c>
      <c r="D21" s="168" t="s">
        <v>11</v>
      </c>
      <c r="E21" s="79">
        <v>3</v>
      </c>
      <c r="G21"/>
      <c r="H21" s="23" t="s">
        <v>127</v>
      </c>
      <c r="J21" s="171" t="s">
        <v>136</v>
      </c>
    </row>
    <row r="22" spans="1:10" ht="12.75">
      <c r="A22" s="23" t="str">
        <f t="shared" si="0"/>
        <v>G3</v>
      </c>
      <c r="B22" s="31" t="s">
        <v>55</v>
      </c>
      <c r="C22" s="27">
        <v>21</v>
      </c>
      <c r="D22" s="28" t="s">
        <v>285</v>
      </c>
      <c r="E22" s="78">
        <v>3</v>
      </c>
      <c r="G22"/>
      <c r="H22" s="23" t="s">
        <v>128</v>
      </c>
      <c r="J22" s="171" t="s">
        <v>8</v>
      </c>
    </row>
    <row r="23" spans="1:10" ht="12.75">
      <c r="A23" s="23" t="str">
        <f t="shared" si="0"/>
        <v>G1</v>
      </c>
      <c r="B23" s="31" t="s">
        <v>55</v>
      </c>
      <c r="C23" s="27">
        <v>22</v>
      </c>
      <c r="D23" s="28" t="s">
        <v>8</v>
      </c>
      <c r="E23" s="78">
        <v>1</v>
      </c>
      <c r="G23"/>
      <c r="H23" s="23" t="s">
        <v>129</v>
      </c>
      <c r="J23" s="54" t="s">
        <v>285</v>
      </c>
    </row>
    <row r="24" spans="1:10" ht="12.75">
      <c r="A24" s="23" t="str">
        <f t="shared" si="0"/>
        <v>G2</v>
      </c>
      <c r="B24" s="32" t="s">
        <v>55</v>
      </c>
      <c r="C24" s="30">
        <v>23</v>
      </c>
      <c r="D24" s="168" t="s">
        <v>134</v>
      </c>
      <c r="E24" s="79">
        <v>2</v>
      </c>
      <c r="G24"/>
      <c r="H24" s="23" t="s">
        <v>130</v>
      </c>
      <c r="J24" s="173" t="s">
        <v>235</v>
      </c>
    </row>
    <row r="25" spans="8:10" ht="12.75">
      <c r="H25" s="23" t="s">
        <v>131</v>
      </c>
      <c r="J25" s="28"/>
    </row>
    <row r="26" spans="8:10" ht="12.75">
      <c r="H26" s="23" t="s">
        <v>132</v>
      </c>
      <c r="J26" s="28"/>
    </row>
    <row r="27" ht="12.75">
      <c r="H27" s="23" t="s">
        <v>133</v>
      </c>
    </row>
    <row r="28" spans="8:10" ht="12.75">
      <c r="H28" s="23" t="s">
        <v>137</v>
      </c>
      <c r="J28" s="28"/>
    </row>
    <row r="29" ht="12.75">
      <c r="H29" s="23" t="s">
        <v>196</v>
      </c>
    </row>
    <row r="30" ht="12.75">
      <c r="H30" s="23" t="s">
        <v>197</v>
      </c>
    </row>
    <row r="31" ht="12.75">
      <c r="H31" s="23" t="s">
        <v>198</v>
      </c>
    </row>
  </sheetData>
  <sheetProtection/>
  <printOptions/>
  <pageMargins left="0.787" right="0.787" top="0.984" bottom="0.984" header="0.512" footer="0.512"/>
  <pageSetup fitToHeight="1" fitToWidth="1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O111"/>
  <sheetViews>
    <sheetView zoomScale="80" zoomScaleNormal="80" zoomScalePageLayoutView="0" workbookViewId="0" topLeftCell="A1">
      <selection activeCell="AK2" sqref="AK2"/>
    </sheetView>
  </sheetViews>
  <sheetFormatPr defaultColWidth="9.00390625" defaultRowHeight="13.5"/>
  <cols>
    <col min="1" max="1" width="1.75390625" style="0" customWidth="1"/>
    <col min="2" max="29" width="2.50390625" style="0" customWidth="1"/>
    <col min="30" max="35" width="2.50390625" style="22" customWidth="1"/>
    <col min="36" max="36" width="2.50390625" style="0" customWidth="1"/>
    <col min="37" max="37" width="8.75390625" style="0" customWidth="1"/>
    <col min="47" max="60" width="2.50390625" style="0" customWidth="1"/>
    <col min="62" max="67" width="2.50390625" style="22" customWidth="1"/>
    <col min="68" max="68" width="2.50390625" style="0" customWidth="1"/>
  </cols>
  <sheetData>
    <row r="1" spans="1:33" s="8" customFormat="1" ht="23.25" customHeight="1">
      <c r="A1"/>
      <c r="B1" s="140"/>
      <c r="C1" s="140"/>
      <c r="D1" s="242" t="s">
        <v>301</v>
      </c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  <c r="Q1" s="242"/>
      <c r="R1" s="242"/>
      <c r="S1" s="242"/>
      <c r="T1" s="242"/>
      <c r="U1" s="242"/>
      <c r="V1" s="242"/>
      <c r="W1" s="242"/>
      <c r="X1" s="242"/>
      <c r="Y1" s="242"/>
      <c r="Z1" s="242"/>
      <c r="AA1" s="242"/>
      <c r="AB1" s="242"/>
      <c r="AC1" s="242"/>
      <c r="AD1" s="242"/>
      <c r="AE1" s="242"/>
      <c r="AF1" s="242"/>
      <c r="AG1" s="242"/>
    </row>
    <row r="2" spans="1:65" s="8" customFormat="1" ht="18.75" customHeight="1">
      <c r="A2"/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243" t="s">
        <v>236</v>
      </c>
      <c r="AE2" s="243"/>
      <c r="AF2" s="243"/>
      <c r="AG2" s="243"/>
      <c r="BK2" s="50" t="s">
        <v>71</v>
      </c>
      <c r="BL2" s="50"/>
      <c r="BM2" s="50"/>
    </row>
    <row r="3" ht="12.75">
      <c r="C3" t="s">
        <v>187</v>
      </c>
    </row>
    <row r="4" spans="7:46" ht="12.75">
      <c r="G4" s="289">
        <f>'リーグ３次'!P6</f>
        <v>44213</v>
      </c>
      <c r="H4" s="290"/>
      <c r="I4" s="290"/>
      <c r="J4" s="290"/>
      <c r="K4" s="290"/>
      <c r="L4" s="290"/>
      <c r="R4" s="292">
        <f>'リーグ３次'!P5</f>
        <v>2</v>
      </c>
      <c r="S4" s="292"/>
      <c r="T4" s="292"/>
      <c r="U4" s="292"/>
      <c r="V4" s="292"/>
      <c r="W4" t="s">
        <v>55</v>
      </c>
      <c r="AD4" s="444">
        <f>'リーグ３次'!P7</f>
        <v>0.4375</v>
      </c>
      <c r="AE4" s="445"/>
      <c r="AF4" s="445"/>
      <c r="AG4" s="445"/>
      <c r="AH4" s="445"/>
      <c r="AL4" s="8"/>
      <c r="AM4" s="63" t="s">
        <v>100</v>
      </c>
      <c r="AN4" s="64" t="s">
        <v>101</v>
      </c>
      <c r="AO4" s="64" t="s">
        <v>102</v>
      </c>
      <c r="AP4" s="64" t="s">
        <v>103</v>
      </c>
      <c r="AQ4" s="64" t="s">
        <v>104</v>
      </c>
      <c r="AR4" s="64" t="s">
        <v>105</v>
      </c>
      <c r="AS4" s="64" t="s">
        <v>106</v>
      </c>
      <c r="AT4" s="64" t="s">
        <v>24</v>
      </c>
    </row>
    <row r="5" spans="3:67" s="8" customFormat="1" ht="12.75">
      <c r="C5" s="333" t="s">
        <v>36</v>
      </c>
      <c r="D5" s="334"/>
      <c r="E5" s="334" t="s">
        <v>14</v>
      </c>
      <c r="F5" s="334"/>
      <c r="G5" s="334"/>
      <c r="H5" s="334"/>
      <c r="I5" s="334"/>
      <c r="J5" s="334" t="s">
        <v>15</v>
      </c>
      <c r="K5" s="334"/>
      <c r="L5" s="334"/>
      <c r="M5" s="334"/>
      <c r="N5" s="334"/>
      <c r="O5" s="334"/>
      <c r="P5" s="334"/>
      <c r="Q5" s="334"/>
      <c r="R5" s="334"/>
      <c r="S5" s="334"/>
      <c r="T5" s="334"/>
      <c r="U5" s="334"/>
      <c r="V5" s="334"/>
      <c r="W5" s="334"/>
      <c r="X5" s="334"/>
      <c r="Y5" s="334"/>
      <c r="Z5" s="334"/>
      <c r="AA5" s="334"/>
      <c r="AB5" s="334"/>
      <c r="AC5" s="334"/>
      <c r="AD5" s="437" t="s">
        <v>16</v>
      </c>
      <c r="AE5" s="437"/>
      <c r="AF5" s="437"/>
      <c r="AG5" s="437"/>
      <c r="AH5" s="437"/>
      <c r="AI5" s="438"/>
      <c r="AJ5" s="9"/>
      <c r="AK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439" t="s">
        <v>16</v>
      </c>
      <c r="BK5" s="439"/>
      <c r="BL5" s="439"/>
      <c r="BM5" s="439"/>
      <c r="BN5" s="439"/>
      <c r="BO5" s="440"/>
    </row>
    <row r="6" spans="3:67" s="8" customFormat="1" ht="12.75">
      <c r="C6" s="362">
        <v>1</v>
      </c>
      <c r="D6" s="284"/>
      <c r="E6" s="253">
        <f>AD4</f>
        <v>0.4375</v>
      </c>
      <c r="F6" s="254"/>
      <c r="G6" s="254"/>
      <c r="H6" s="254"/>
      <c r="I6" s="254"/>
      <c r="J6" s="255" t="str">
        <f>'3次リーグ組合せ'!E11</f>
        <v>今渡</v>
      </c>
      <c r="K6" s="255"/>
      <c r="L6" s="255"/>
      <c r="M6" s="255"/>
      <c r="N6" s="255"/>
      <c r="O6" s="255"/>
      <c r="P6" s="255"/>
      <c r="Q6" s="256"/>
      <c r="R6" s="10"/>
      <c r="S6" s="11"/>
      <c r="T6" s="12" t="s">
        <v>27</v>
      </c>
      <c r="U6" s="11"/>
      <c r="V6" s="10"/>
      <c r="W6" s="249" t="str">
        <f>'3次リーグ組合せ'!E12</f>
        <v>金竜</v>
      </c>
      <c r="X6" s="249"/>
      <c r="Y6" s="249"/>
      <c r="Z6" s="249"/>
      <c r="AA6" s="249"/>
      <c r="AB6" s="249"/>
      <c r="AC6" s="282"/>
      <c r="AD6" s="441" t="str">
        <f>J7</f>
        <v>コヴィーダ</v>
      </c>
      <c r="AE6" s="442"/>
      <c r="AF6" s="442"/>
      <c r="AG6" s="442"/>
      <c r="AH6" s="442"/>
      <c r="AI6" s="443"/>
      <c r="AJ6" s="9"/>
      <c r="AK6" s="9"/>
      <c r="AL6" s="8" t="str">
        <f>J7</f>
        <v>コヴィーダ</v>
      </c>
      <c r="AM6" s="65">
        <v>0</v>
      </c>
      <c r="AN6" s="65">
        <v>0</v>
      </c>
      <c r="AO6" s="65">
        <v>0</v>
      </c>
      <c r="AP6" s="65">
        <f>S7+S9+S11</f>
        <v>0</v>
      </c>
      <c r="AQ6" s="65">
        <f>U7+U9+U11</f>
        <v>0</v>
      </c>
      <c r="AR6" s="65">
        <f>AP6-AQ6</f>
        <v>0</v>
      </c>
      <c r="AS6" s="65">
        <f>AM6*3+AO6*1</f>
        <v>0</v>
      </c>
      <c r="AT6" s="66">
        <v>1</v>
      </c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441" t="str">
        <f>$J$17&amp;"・"&amp;$W$17</f>
        <v>美濃2・太田</v>
      </c>
      <c r="BK6" s="442"/>
      <c r="BL6" s="442"/>
      <c r="BM6" s="442"/>
      <c r="BN6" s="442"/>
      <c r="BO6" s="443"/>
    </row>
    <row r="7" spans="3:67" s="8" customFormat="1" ht="12.75">
      <c r="C7" s="362">
        <v>2</v>
      </c>
      <c r="D7" s="284"/>
      <c r="E7" s="283">
        <f>E6+"０：5０"</f>
        <v>0.4722222222222222</v>
      </c>
      <c r="F7" s="284"/>
      <c r="G7" s="284"/>
      <c r="H7" s="284"/>
      <c r="I7" s="284"/>
      <c r="J7" s="255" t="str">
        <f>'3次リーグ組合せ'!E10</f>
        <v>コヴィーダ</v>
      </c>
      <c r="K7" s="255"/>
      <c r="L7" s="255"/>
      <c r="M7" s="255"/>
      <c r="N7" s="255"/>
      <c r="O7" s="255"/>
      <c r="P7" s="255"/>
      <c r="Q7" s="256"/>
      <c r="R7" s="13"/>
      <c r="S7" s="14"/>
      <c r="T7" s="15" t="s">
        <v>27</v>
      </c>
      <c r="U7" s="14"/>
      <c r="V7" s="13"/>
      <c r="W7" s="257" t="str">
        <f>'3次リーグ組合せ'!E13</f>
        <v>関さくら</v>
      </c>
      <c r="X7" s="257"/>
      <c r="Y7" s="257"/>
      <c r="Z7" s="257"/>
      <c r="AA7" s="257"/>
      <c r="AB7" s="257"/>
      <c r="AC7" s="257"/>
      <c r="AD7" s="276" t="str">
        <f>J6</f>
        <v>今渡</v>
      </c>
      <c r="AE7" s="277"/>
      <c r="AF7" s="277"/>
      <c r="AG7" s="277"/>
      <c r="AH7" s="277"/>
      <c r="AI7" s="278"/>
      <c r="AJ7" s="9"/>
      <c r="AK7" s="9"/>
      <c r="AL7" s="8" t="str">
        <f>J6</f>
        <v>今渡</v>
      </c>
      <c r="AM7" s="65">
        <v>0</v>
      </c>
      <c r="AN7" s="65">
        <v>0</v>
      </c>
      <c r="AO7" s="65">
        <v>0</v>
      </c>
      <c r="AP7" s="65">
        <f>S6+S8+U11</f>
        <v>0</v>
      </c>
      <c r="AQ7" s="65">
        <f>U6+U8+S11</f>
        <v>0</v>
      </c>
      <c r="AR7" s="65">
        <f>AP7-AQ7</f>
        <v>0</v>
      </c>
      <c r="AS7" s="65">
        <f>AM7*3+AO7*1</f>
        <v>0</v>
      </c>
      <c r="AT7" s="66">
        <v>2</v>
      </c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276" t="str">
        <f>$J$16&amp;"・"&amp;$W$16</f>
        <v>川辺・加茂野</v>
      </c>
      <c r="BK7" s="277"/>
      <c r="BL7" s="277"/>
      <c r="BM7" s="277"/>
      <c r="BN7" s="277"/>
      <c r="BO7" s="278"/>
    </row>
    <row r="8" spans="3:67" s="8" customFormat="1" ht="13.5" customHeight="1">
      <c r="C8" s="362">
        <v>3</v>
      </c>
      <c r="D8" s="284"/>
      <c r="E8" s="283">
        <f>E7+"１：1０"</f>
        <v>0.5208333333333334</v>
      </c>
      <c r="F8" s="284"/>
      <c r="G8" s="284"/>
      <c r="H8" s="284"/>
      <c r="I8" s="284"/>
      <c r="J8" s="247" t="str">
        <f>J6</f>
        <v>今渡</v>
      </c>
      <c r="K8" s="247"/>
      <c r="L8" s="247"/>
      <c r="M8" s="247"/>
      <c r="N8" s="247"/>
      <c r="O8" s="247"/>
      <c r="P8" s="247"/>
      <c r="Q8" s="248"/>
      <c r="R8" s="13"/>
      <c r="S8" s="14"/>
      <c r="T8" s="15" t="s">
        <v>57</v>
      </c>
      <c r="U8" s="14"/>
      <c r="V8" s="13"/>
      <c r="W8" s="249" t="str">
        <f>W7</f>
        <v>関さくら</v>
      </c>
      <c r="X8" s="249"/>
      <c r="Y8" s="249"/>
      <c r="Z8" s="249"/>
      <c r="AA8" s="249"/>
      <c r="AB8" s="249"/>
      <c r="AC8" s="249"/>
      <c r="AD8" s="276" t="str">
        <f>W6</f>
        <v>金竜</v>
      </c>
      <c r="AE8" s="277"/>
      <c r="AF8" s="277"/>
      <c r="AG8" s="277"/>
      <c r="AH8" s="277"/>
      <c r="AI8" s="278"/>
      <c r="AJ8" s="9"/>
      <c r="AK8" s="9"/>
      <c r="AL8" s="8" t="str">
        <f>W6</f>
        <v>金竜</v>
      </c>
      <c r="AM8" s="65">
        <v>0</v>
      </c>
      <c r="AN8" s="65">
        <v>0</v>
      </c>
      <c r="AO8" s="65">
        <v>0</v>
      </c>
      <c r="AP8" s="65">
        <f>U6+U9+S10</f>
        <v>0</v>
      </c>
      <c r="AQ8" s="65">
        <f>S6+S9+U10</f>
        <v>0</v>
      </c>
      <c r="AR8" s="65">
        <f>AP8-AQ8</f>
        <v>0</v>
      </c>
      <c r="AS8" s="65">
        <f>AM8*3+AO8*1</f>
        <v>0</v>
      </c>
      <c r="AT8" s="66">
        <v>3</v>
      </c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276" t="str">
        <f>$J$17&amp;"・"&amp;$W$16</f>
        <v>美濃2・加茂野</v>
      </c>
      <c r="BK8" s="277"/>
      <c r="BL8" s="277"/>
      <c r="BM8" s="277"/>
      <c r="BN8" s="277"/>
      <c r="BO8" s="278"/>
    </row>
    <row r="9" spans="3:67" s="8" customFormat="1" ht="13.5" customHeight="1">
      <c r="C9" s="362">
        <v>4</v>
      </c>
      <c r="D9" s="284"/>
      <c r="E9" s="293">
        <f>E8+"０：5０"</f>
        <v>0.5555555555555556</v>
      </c>
      <c r="F9" s="294"/>
      <c r="G9" s="294"/>
      <c r="H9" s="294"/>
      <c r="I9" s="294"/>
      <c r="J9" s="295" t="str">
        <f>J7</f>
        <v>コヴィーダ</v>
      </c>
      <c r="K9" s="295"/>
      <c r="L9" s="295"/>
      <c r="M9" s="295"/>
      <c r="N9" s="295"/>
      <c r="O9" s="295"/>
      <c r="P9" s="295"/>
      <c r="Q9" s="296"/>
      <c r="R9" s="10"/>
      <c r="S9" s="11"/>
      <c r="T9" s="12" t="s">
        <v>57</v>
      </c>
      <c r="U9" s="11"/>
      <c r="V9" s="10"/>
      <c r="W9" s="257" t="str">
        <f>W6</f>
        <v>金竜</v>
      </c>
      <c r="X9" s="257"/>
      <c r="Y9" s="257"/>
      <c r="Z9" s="257"/>
      <c r="AA9" s="257"/>
      <c r="AB9" s="257"/>
      <c r="AC9" s="257"/>
      <c r="AD9" s="434" t="str">
        <f>J8</f>
        <v>今渡</v>
      </c>
      <c r="AE9" s="435"/>
      <c r="AF9" s="435"/>
      <c r="AG9" s="435"/>
      <c r="AH9" s="435"/>
      <c r="AI9" s="436"/>
      <c r="AJ9" s="9"/>
      <c r="AK9" s="9"/>
      <c r="AL9" s="8" t="str">
        <f>W7</f>
        <v>関さくら</v>
      </c>
      <c r="AM9" s="65">
        <v>0</v>
      </c>
      <c r="AN9" s="65">
        <v>0</v>
      </c>
      <c r="AO9" s="65">
        <v>0</v>
      </c>
      <c r="AP9" s="65">
        <f>U7+U8+U10</f>
        <v>0</v>
      </c>
      <c r="AQ9" s="65">
        <f>S7+S8+S10</f>
        <v>0</v>
      </c>
      <c r="AR9" s="65">
        <f>AP9-AQ9</f>
        <v>0</v>
      </c>
      <c r="AS9" s="65">
        <f>AM9*3+AO9*1</f>
        <v>0</v>
      </c>
      <c r="AT9" s="66">
        <v>4</v>
      </c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434" t="str">
        <f>$J$16&amp;"・"&amp;$W$17</f>
        <v>川辺・太田</v>
      </c>
      <c r="BK9" s="435"/>
      <c r="BL9" s="435"/>
      <c r="BM9" s="435"/>
      <c r="BN9" s="435"/>
      <c r="BO9" s="436"/>
    </row>
    <row r="10" spans="3:67" s="8" customFormat="1" ht="13.5" customHeight="1">
      <c r="C10" s="362">
        <v>5</v>
      </c>
      <c r="D10" s="284"/>
      <c r="E10" s="283">
        <f>E9+"１：1０"</f>
        <v>0.6041666666666667</v>
      </c>
      <c r="F10" s="284"/>
      <c r="G10" s="284"/>
      <c r="H10" s="284"/>
      <c r="I10" s="284"/>
      <c r="J10" s="247" t="str">
        <f>W9</f>
        <v>金竜</v>
      </c>
      <c r="K10" s="247"/>
      <c r="L10" s="247"/>
      <c r="M10" s="247"/>
      <c r="N10" s="247"/>
      <c r="O10" s="247"/>
      <c r="P10" s="247"/>
      <c r="Q10" s="248"/>
      <c r="R10" s="13"/>
      <c r="S10" s="14"/>
      <c r="T10" s="15" t="s">
        <v>57</v>
      </c>
      <c r="U10" s="14"/>
      <c r="V10" s="13"/>
      <c r="W10" s="249" t="str">
        <f>W8</f>
        <v>関さくら</v>
      </c>
      <c r="X10" s="249"/>
      <c r="Y10" s="249"/>
      <c r="Z10" s="249"/>
      <c r="AA10" s="249"/>
      <c r="AB10" s="249"/>
      <c r="AC10" s="249"/>
      <c r="AD10" s="276" t="str">
        <f>J11</f>
        <v>コヴィーダ</v>
      </c>
      <c r="AE10" s="277"/>
      <c r="AF10" s="277"/>
      <c r="AG10" s="277"/>
      <c r="AH10" s="277"/>
      <c r="AI10" s="278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276" t="str">
        <f>$J$17&amp;"・"&amp;$W$21</f>
        <v>美濃2・川辺</v>
      </c>
      <c r="BK10" s="277"/>
      <c r="BL10" s="277"/>
      <c r="BM10" s="277"/>
      <c r="BN10" s="277"/>
      <c r="BO10" s="278"/>
    </row>
    <row r="11" spans="3:67" s="8" customFormat="1" ht="13.5" customHeight="1">
      <c r="C11" s="429">
        <v>6</v>
      </c>
      <c r="D11" s="430"/>
      <c r="E11" s="297">
        <f>E10+"０：5０"</f>
        <v>0.638888888888889</v>
      </c>
      <c r="F11" s="298"/>
      <c r="G11" s="298"/>
      <c r="H11" s="298"/>
      <c r="I11" s="298"/>
      <c r="J11" s="262" t="str">
        <f>J9</f>
        <v>コヴィーダ</v>
      </c>
      <c r="K11" s="262"/>
      <c r="L11" s="262"/>
      <c r="M11" s="262"/>
      <c r="N11" s="262"/>
      <c r="O11" s="262"/>
      <c r="P11" s="262"/>
      <c r="Q11" s="263"/>
      <c r="R11" s="16"/>
      <c r="S11" s="17"/>
      <c r="T11" s="18" t="s">
        <v>57</v>
      </c>
      <c r="U11" s="17"/>
      <c r="V11" s="16"/>
      <c r="W11" s="264" t="str">
        <f>J8</f>
        <v>今渡</v>
      </c>
      <c r="X11" s="264"/>
      <c r="Y11" s="264"/>
      <c r="Z11" s="264"/>
      <c r="AA11" s="264"/>
      <c r="AB11" s="264"/>
      <c r="AC11" s="264"/>
      <c r="AD11" s="431" t="str">
        <f>W10</f>
        <v>関さくら</v>
      </c>
      <c r="AE11" s="432"/>
      <c r="AF11" s="432"/>
      <c r="AG11" s="432"/>
      <c r="AH11" s="432"/>
      <c r="AI11" s="433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431" t="str">
        <f>$J$20&amp;"・"&amp;$W$20</f>
        <v>加茂野・太田</v>
      </c>
      <c r="BK11" s="432"/>
      <c r="BL11" s="432"/>
      <c r="BM11" s="432"/>
      <c r="BN11" s="432"/>
      <c r="BO11" s="433"/>
    </row>
    <row r="13" spans="3:15" ht="12.75">
      <c r="C13" t="s">
        <v>188</v>
      </c>
      <c r="K13" s="76"/>
      <c r="L13" s="76"/>
      <c r="M13" s="76"/>
      <c r="N13" s="76"/>
      <c r="O13" s="76"/>
    </row>
    <row r="14" spans="7:46" ht="12.75">
      <c r="G14" s="289">
        <f>'リーグ３次'!T6</f>
        <v>44213</v>
      </c>
      <c r="H14" s="290"/>
      <c r="I14" s="290"/>
      <c r="J14" s="290"/>
      <c r="K14" s="290"/>
      <c r="L14" s="290"/>
      <c r="R14" s="292">
        <f>'リーグ３次'!T5</f>
        <v>3</v>
      </c>
      <c r="S14" s="292"/>
      <c r="T14" s="292"/>
      <c r="U14" s="292"/>
      <c r="V14" s="292"/>
      <c r="W14" t="s">
        <v>55</v>
      </c>
      <c r="AD14" s="444">
        <f>'リーグ３次'!T7</f>
        <v>0.479166666666667</v>
      </c>
      <c r="AE14" s="445"/>
      <c r="AF14" s="445"/>
      <c r="AG14" s="445"/>
      <c r="AH14" s="445"/>
      <c r="AL14" s="8"/>
      <c r="AM14" s="63" t="s">
        <v>100</v>
      </c>
      <c r="AN14" s="64" t="s">
        <v>101</v>
      </c>
      <c r="AO14" s="64" t="s">
        <v>102</v>
      </c>
      <c r="AP14" s="64" t="s">
        <v>103</v>
      </c>
      <c r="AQ14" s="64" t="s">
        <v>104</v>
      </c>
      <c r="AR14" s="64" t="s">
        <v>105</v>
      </c>
      <c r="AS14" s="64" t="s">
        <v>106</v>
      </c>
      <c r="AT14" s="64" t="s">
        <v>24</v>
      </c>
    </row>
    <row r="15" spans="1:67" s="8" customFormat="1" ht="12.75">
      <c r="A15"/>
      <c r="C15" s="333" t="s">
        <v>36</v>
      </c>
      <c r="D15" s="334"/>
      <c r="E15" s="334" t="s">
        <v>14</v>
      </c>
      <c r="F15" s="334"/>
      <c r="G15" s="334"/>
      <c r="H15" s="334"/>
      <c r="I15" s="334"/>
      <c r="J15" s="334" t="s">
        <v>15</v>
      </c>
      <c r="K15" s="334"/>
      <c r="L15" s="334"/>
      <c r="M15" s="334"/>
      <c r="N15" s="334"/>
      <c r="O15" s="334"/>
      <c r="P15" s="334"/>
      <c r="Q15" s="334"/>
      <c r="R15" s="334"/>
      <c r="S15" s="334"/>
      <c r="T15" s="334"/>
      <c r="U15" s="334"/>
      <c r="V15" s="334"/>
      <c r="W15" s="334"/>
      <c r="X15" s="334"/>
      <c r="Y15" s="334"/>
      <c r="Z15" s="334"/>
      <c r="AA15" s="334"/>
      <c r="AB15" s="334"/>
      <c r="AC15" s="334"/>
      <c r="AD15" s="437" t="s">
        <v>16</v>
      </c>
      <c r="AE15" s="437"/>
      <c r="AF15" s="437"/>
      <c r="AG15" s="437"/>
      <c r="AH15" s="437"/>
      <c r="AI15" s="438"/>
      <c r="AJ15" s="9"/>
      <c r="AK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439" t="s">
        <v>16</v>
      </c>
      <c r="BK15" s="439"/>
      <c r="BL15" s="439"/>
      <c r="BM15" s="439"/>
      <c r="BN15" s="439"/>
      <c r="BO15" s="440"/>
    </row>
    <row r="16" spans="3:67" s="8" customFormat="1" ht="12.75">
      <c r="C16" s="362">
        <v>1</v>
      </c>
      <c r="D16" s="284"/>
      <c r="E16" s="253">
        <f>AD14</f>
        <v>0.479166666666667</v>
      </c>
      <c r="F16" s="254"/>
      <c r="G16" s="254"/>
      <c r="H16" s="254"/>
      <c r="I16" s="254"/>
      <c r="J16" s="255" t="str">
        <f>'3次リーグ組合せ'!E15</f>
        <v>川辺</v>
      </c>
      <c r="K16" s="255"/>
      <c r="L16" s="255"/>
      <c r="M16" s="255"/>
      <c r="N16" s="255"/>
      <c r="O16" s="255"/>
      <c r="P16" s="255"/>
      <c r="Q16" s="256"/>
      <c r="R16" s="10"/>
      <c r="S16" s="11"/>
      <c r="T16" s="12" t="s">
        <v>27</v>
      </c>
      <c r="U16" s="11"/>
      <c r="V16" s="10"/>
      <c r="W16" s="249" t="str">
        <f>'3次リーグ組合せ'!E16</f>
        <v>加茂野</v>
      </c>
      <c r="X16" s="249"/>
      <c r="Y16" s="249"/>
      <c r="Z16" s="249"/>
      <c r="AA16" s="249"/>
      <c r="AB16" s="249"/>
      <c r="AC16" s="282"/>
      <c r="AD16" s="441" t="str">
        <f>J17</f>
        <v>美濃2</v>
      </c>
      <c r="AE16" s="442"/>
      <c r="AF16" s="442"/>
      <c r="AG16" s="442"/>
      <c r="AH16" s="442"/>
      <c r="AI16" s="443"/>
      <c r="AJ16" s="9"/>
      <c r="AK16" s="9"/>
      <c r="AL16" s="8" t="str">
        <f>J17</f>
        <v>美濃2</v>
      </c>
      <c r="AM16" s="65">
        <v>0</v>
      </c>
      <c r="AN16" s="65">
        <v>0</v>
      </c>
      <c r="AO16" s="65">
        <v>0</v>
      </c>
      <c r="AP16" s="65">
        <f>S17+S19+S21</f>
        <v>0</v>
      </c>
      <c r="AQ16" s="65">
        <f>U17+U19+U21</f>
        <v>0</v>
      </c>
      <c r="AR16" s="65">
        <f>AP16-AQ16</f>
        <v>0</v>
      </c>
      <c r="AS16" s="65">
        <f>AM16*3+AO16*1</f>
        <v>0</v>
      </c>
      <c r="AT16" s="66">
        <v>1</v>
      </c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441" t="str">
        <f>$J$7&amp;"・"&amp;$W$7</f>
        <v>コヴィーダ・関さくら</v>
      </c>
      <c r="BK16" s="442"/>
      <c r="BL16" s="442"/>
      <c r="BM16" s="442"/>
      <c r="BN16" s="442"/>
      <c r="BO16" s="443"/>
    </row>
    <row r="17" spans="3:67" s="8" customFormat="1" ht="12.75">
      <c r="C17" s="362">
        <v>2</v>
      </c>
      <c r="D17" s="284"/>
      <c r="E17" s="283">
        <f>E16+"０：5０"</f>
        <v>0.5138888888888893</v>
      </c>
      <c r="F17" s="284"/>
      <c r="G17" s="284"/>
      <c r="H17" s="284"/>
      <c r="I17" s="284"/>
      <c r="J17" s="255" t="str">
        <f>'3次リーグ組合せ'!E14</f>
        <v>美濃2</v>
      </c>
      <c r="K17" s="255"/>
      <c r="L17" s="255"/>
      <c r="M17" s="255"/>
      <c r="N17" s="255"/>
      <c r="O17" s="255"/>
      <c r="P17" s="255"/>
      <c r="Q17" s="256"/>
      <c r="R17" s="13"/>
      <c r="S17" s="14"/>
      <c r="T17" s="15" t="s">
        <v>27</v>
      </c>
      <c r="U17" s="14"/>
      <c r="V17" s="13"/>
      <c r="W17" s="257" t="str">
        <f>'3次リーグ組合せ'!E17</f>
        <v>太田</v>
      </c>
      <c r="X17" s="257"/>
      <c r="Y17" s="257"/>
      <c r="Z17" s="257"/>
      <c r="AA17" s="257"/>
      <c r="AB17" s="257"/>
      <c r="AC17" s="257"/>
      <c r="AD17" s="276" t="str">
        <f>J16</f>
        <v>川辺</v>
      </c>
      <c r="AE17" s="277"/>
      <c r="AF17" s="277"/>
      <c r="AG17" s="277"/>
      <c r="AH17" s="277"/>
      <c r="AI17" s="278"/>
      <c r="AJ17" s="9"/>
      <c r="AK17" s="9"/>
      <c r="AL17" s="8" t="str">
        <f>J16</f>
        <v>川辺</v>
      </c>
      <c r="AM17" s="65">
        <v>0</v>
      </c>
      <c r="AN17" s="65">
        <v>0</v>
      </c>
      <c r="AO17" s="65">
        <v>0</v>
      </c>
      <c r="AP17" s="65">
        <f>S16+S18+U21</f>
        <v>0</v>
      </c>
      <c r="AQ17" s="65">
        <f>U16+U18+S21</f>
        <v>0</v>
      </c>
      <c r="AR17" s="65">
        <f>AP17-AQ17</f>
        <v>0</v>
      </c>
      <c r="AS17" s="65">
        <f>AM17*3+AO17*1</f>
        <v>0</v>
      </c>
      <c r="AT17" s="66">
        <v>2</v>
      </c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276" t="str">
        <f>$J$6&amp;"・"&amp;$W$6</f>
        <v>今渡・金竜</v>
      </c>
      <c r="BK17" s="277"/>
      <c r="BL17" s="277"/>
      <c r="BM17" s="277"/>
      <c r="BN17" s="277"/>
      <c r="BO17" s="278"/>
    </row>
    <row r="18" spans="3:67" s="8" customFormat="1" ht="13.5" customHeight="1">
      <c r="C18" s="362">
        <v>3</v>
      </c>
      <c r="D18" s="284"/>
      <c r="E18" s="283">
        <f>E17+"１：1０"</f>
        <v>0.5625000000000004</v>
      </c>
      <c r="F18" s="284"/>
      <c r="G18" s="284"/>
      <c r="H18" s="284"/>
      <c r="I18" s="284"/>
      <c r="J18" s="247" t="str">
        <f>J16</f>
        <v>川辺</v>
      </c>
      <c r="K18" s="247"/>
      <c r="L18" s="247"/>
      <c r="M18" s="247"/>
      <c r="N18" s="247"/>
      <c r="O18" s="247"/>
      <c r="P18" s="247"/>
      <c r="Q18" s="248"/>
      <c r="R18" s="13"/>
      <c r="S18" s="14"/>
      <c r="T18" s="15" t="s">
        <v>57</v>
      </c>
      <c r="U18" s="14"/>
      <c r="V18" s="13"/>
      <c r="W18" s="249" t="str">
        <f>W17</f>
        <v>太田</v>
      </c>
      <c r="X18" s="249"/>
      <c r="Y18" s="249"/>
      <c r="Z18" s="249"/>
      <c r="AA18" s="249"/>
      <c r="AB18" s="249"/>
      <c r="AC18" s="249"/>
      <c r="AD18" s="276" t="str">
        <f>W16</f>
        <v>加茂野</v>
      </c>
      <c r="AE18" s="277"/>
      <c r="AF18" s="277"/>
      <c r="AG18" s="277"/>
      <c r="AH18" s="277"/>
      <c r="AI18" s="278"/>
      <c r="AJ18" s="9"/>
      <c r="AK18" s="9"/>
      <c r="AL18" s="8" t="str">
        <f>W16</f>
        <v>加茂野</v>
      </c>
      <c r="AM18" s="65">
        <v>0</v>
      </c>
      <c r="AN18" s="65">
        <v>0</v>
      </c>
      <c r="AO18" s="65">
        <v>0</v>
      </c>
      <c r="AP18" s="65">
        <f>U16+U19+S20</f>
        <v>0</v>
      </c>
      <c r="AQ18" s="65">
        <f>S16+S19+U20</f>
        <v>0</v>
      </c>
      <c r="AR18" s="65">
        <f>AP18-AQ18</f>
        <v>0</v>
      </c>
      <c r="AS18" s="65">
        <f>AM18*3+AO18*1</f>
        <v>0</v>
      </c>
      <c r="AT18" s="66">
        <v>3</v>
      </c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276" t="str">
        <f>$J$7&amp;"・"&amp;$W$6</f>
        <v>コヴィーダ・金竜</v>
      </c>
      <c r="BK18" s="277"/>
      <c r="BL18" s="277"/>
      <c r="BM18" s="277"/>
      <c r="BN18" s="277"/>
      <c r="BO18" s="278"/>
    </row>
    <row r="19" spans="3:67" s="8" customFormat="1" ht="13.5" customHeight="1">
      <c r="C19" s="362">
        <v>4</v>
      </c>
      <c r="D19" s="284"/>
      <c r="E19" s="293">
        <f>E18+"０：5０"</f>
        <v>0.5972222222222227</v>
      </c>
      <c r="F19" s="294"/>
      <c r="G19" s="294"/>
      <c r="H19" s="294"/>
      <c r="I19" s="294"/>
      <c r="J19" s="295" t="str">
        <f>J17</f>
        <v>美濃2</v>
      </c>
      <c r="K19" s="295"/>
      <c r="L19" s="295"/>
      <c r="M19" s="295"/>
      <c r="N19" s="295"/>
      <c r="O19" s="295"/>
      <c r="P19" s="295"/>
      <c r="Q19" s="296"/>
      <c r="R19" s="10"/>
      <c r="S19" s="11"/>
      <c r="T19" s="12" t="s">
        <v>57</v>
      </c>
      <c r="U19" s="11"/>
      <c r="V19" s="10"/>
      <c r="W19" s="257" t="str">
        <f>W16</f>
        <v>加茂野</v>
      </c>
      <c r="X19" s="257"/>
      <c r="Y19" s="257"/>
      <c r="Z19" s="257"/>
      <c r="AA19" s="257"/>
      <c r="AB19" s="257"/>
      <c r="AC19" s="257"/>
      <c r="AD19" s="434" t="str">
        <f>J18</f>
        <v>川辺</v>
      </c>
      <c r="AE19" s="435"/>
      <c r="AF19" s="435"/>
      <c r="AG19" s="435"/>
      <c r="AH19" s="435"/>
      <c r="AI19" s="436"/>
      <c r="AJ19" s="9"/>
      <c r="AK19" s="9"/>
      <c r="AL19" s="8" t="str">
        <f>W17</f>
        <v>太田</v>
      </c>
      <c r="AM19" s="65">
        <v>0</v>
      </c>
      <c r="AN19" s="65">
        <v>0</v>
      </c>
      <c r="AO19" s="65">
        <v>0</v>
      </c>
      <c r="AP19" s="65">
        <f>U17+U18+U20</f>
        <v>0</v>
      </c>
      <c r="AQ19" s="65">
        <f>S17+S18+S20</f>
        <v>0</v>
      </c>
      <c r="AR19" s="65">
        <f>AP19-AQ19</f>
        <v>0</v>
      </c>
      <c r="AS19" s="65">
        <f>AM19*3+AO19*1</f>
        <v>0</v>
      </c>
      <c r="AT19" s="66">
        <v>4</v>
      </c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434" t="str">
        <f>$J$6&amp;"・"&amp;$W$7</f>
        <v>今渡・関さくら</v>
      </c>
      <c r="BK19" s="435"/>
      <c r="BL19" s="435"/>
      <c r="BM19" s="435"/>
      <c r="BN19" s="435"/>
      <c r="BO19" s="436"/>
    </row>
    <row r="20" spans="3:67" s="8" customFormat="1" ht="13.5" customHeight="1">
      <c r="C20" s="362">
        <v>5</v>
      </c>
      <c r="D20" s="284"/>
      <c r="E20" s="283">
        <f>E19+"１：1０"</f>
        <v>0.6458333333333338</v>
      </c>
      <c r="F20" s="284"/>
      <c r="G20" s="284"/>
      <c r="H20" s="284"/>
      <c r="I20" s="284"/>
      <c r="J20" s="247" t="str">
        <f>W19</f>
        <v>加茂野</v>
      </c>
      <c r="K20" s="247"/>
      <c r="L20" s="247"/>
      <c r="M20" s="247"/>
      <c r="N20" s="247"/>
      <c r="O20" s="247"/>
      <c r="P20" s="247"/>
      <c r="Q20" s="248"/>
      <c r="R20" s="13"/>
      <c r="S20" s="14"/>
      <c r="T20" s="15" t="s">
        <v>57</v>
      </c>
      <c r="U20" s="14"/>
      <c r="V20" s="13"/>
      <c r="W20" s="249" t="str">
        <f>W18</f>
        <v>太田</v>
      </c>
      <c r="X20" s="249"/>
      <c r="Y20" s="249"/>
      <c r="Z20" s="249"/>
      <c r="AA20" s="249"/>
      <c r="AB20" s="249"/>
      <c r="AC20" s="249"/>
      <c r="AD20" s="276" t="str">
        <f>J21</f>
        <v>美濃2</v>
      </c>
      <c r="AE20" s="277"/>
      <c r="AF20" s="277"/>
      <c r="AG20" s="277"/>
      <c r="AH20" s="277"/>
      <c r="AI20" s="278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276" t="str">
        <f>$J$11&amp;"・"&amp;$W$11</f>
        <v>コヴィーダ・今渡</v>
      </c>
      <c r="BK20" s="277"/>
      <c r="BL20" s="277"/>
      <c r="BM20" s="277"/>
      <c r="BN20" s="277"/>
      <c r="BO20" s="278"/>
    </row>
    <row r="21" spans="3:67" s="8" customFormat="1" ht="13.5" customHeight="1">
      <c r="C21" s="429">
        <v>6</v>
      </c>
      <c r="D21" s="430"/>
      <c r="E21" s="297">
        <f>E20+"０：5０"</f>
        <v>0.680555555555556</v>
      </c>
      <c r="F21" s="298"/>
      <c r="G21" s="298"/>
      <c r="H21" s="298"/>
      <c r="I21" s="298"/>
      <c r="J21" s="262" t="str">
        <f>J19</f>
        <v>美濃2</v>
      </c>
      <c r="K21" s="262"/>
      <c r="L21" s="262"/>
      <c r="M21" s="262"/>
      <c r="N21" s="262"/>
      <c r="O21" s="262"/>
      <c r="P21" s="262"/>
      <c r="Q21" s="263"/>
      <c r="R21" s="16"/>
      <c r="S21" s="17"/>
      <c r="T21" s="18" t="s">
        <v>57</v>
      </c>
      <c r="U21" s="17"/>
      <c r="V21" s="16"/>
      <c r="W21" s="264" t="str">
        <f>J18</f>
        <v>川辺</v>
      </c>
      <c r="X21" s="264"/>
      <c r="Y21" s="264"/>
      <c r="Z21" s="264"/>
      <c r="AA21" s="264"/>
      <c r="AB21" s="264"/>
      <c r="AC21" s="264"/>
      <c r="AD21" s="431" t="str">
        <f>W20</f>
        <v>太田</v>
      </c>
      <c r="AE21" s="432"/>
      <c r="AF21" s="432"/>
      <c r="AG21" s="432"/>
      <c r="AH21" s="432"/>
      <c r="AI21" s="433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431" t="str">
        <f>$J$10&amp;"・"&amp;$W$10</f>
        <v>金竜・関さくら</v>
      </c>
      <c r="BK21" s="432"/>
      <c r="BL21" s="432"/>
      <c r="BM21" s="432"/>
      <c r="BN21" s="432"/>
      <c r="BO21" s="433"/>
    </row>
    <row r="22" ht="12.75">
      <c r="A22" s="8"/>
    </row>
    <row r="23" spans="3:15" ht="12.75">
      <c r="C23" t="s">
        <v>189</v>
      </c>
      <c r="K23" s="76"/>
      <c r="L23" s="76"/>
      <c r="M23" s="76"/>
      <c r="N23" s="76"/>
      <c r="O23" s="76"/>
    </row>
    <row r="24" spans="7:46" ht="12.75">
      <c r="G24" s="289">
        <f>'リーグ３次'!X6</f>
        <v>44213</v>
      </c>
      <c r="H24" s="290"/>
      <c r="I24" s="290"/>
      <c r="J24" s="290"/>
      <c r="K24" s="290"/>
      <c r="L24" s="290"/>
      <c r="R24" s="292">
        <f>'リーグ３次'!X5</f>
        <v>4</v>
      </c>
      <c r="S24" s="292"/>
      <c r="T24" s="292"/>
      <c r="U24" s="292"/>
      <c r="V24" s="292"/>
      <c r="W24" t="s">
        <v>55</v>
      </c>
      <c r="AD24" s="444">
        <f>'リーグ３次'!X7</f>
        <v>0.520833333333333</v>
      </c>
      <c r="AE24" s="445"/>
      <c r="AF24" s="445"/>
      <c r="AG24" s="445"/>
      <c r="AH24" s="445"/>
      <c r="AL24" s="8"/>
      <c r="AM24" s="63" t="s">
        <v>100</v>
      </c>
      <c r="AN24" s="64" t="s">
        <v>101</v>
      </c>
      <c r="AO24" s="64" t="s">
        <v>102</v>
      </c>
      <c r="AP24" s="64" t="s">
        <v>103</v>
      </c>
      <c r="AQ24" s="64" t="s">
        <v>104</v>
      </c>
      <c r="AR24" s="64" t="s">
        <v>105</v>
      </c>
      <c r="AS24" s="64" t="s">
        <v>106</v>
      </c>
      <c r="AT24" s="64" t="s">
        <v>24</v>
      </c>
    </row>
    <row r="25" spans="1:67" s="8" customFormat="1" ht="12.75">
      <c r="A25"/>
      <c r="C25" s="333" t="s">
        <v>26</v>
      </c>
      <c r="D25" s="334"/>
      <c r="E25" s="334" t="s">
        <v>14</v>
      </c>
      <c r="F25" s="334"/>
      <c r="G25" s="334"/>
      <c r="H25" s="334"/>
      <c r="I25" s="334"/>
      <c r="J25" s="334" t="s">
        <v>15</v>
      </c>
      <c r="K25" s="334"/>
      <c r="L25" s="334"/>
      <c r="M25" s="334"/>
      <c r="N25" s="334"/>
      <c r="O25" s="334"/>
      <c r="P25" s="334"/>
      <c r="Q25" s="334"/>
      <c r="R25" s="334"/>
      <c r="S25" s="334"/>
      <c r="T25" s="334"/>
      <c r="U25" s="334"/>
      <c r="V25" s="334"/>
      <c r="W25" s="334"/>
      <c r="X25" s="334"/>
      <c r="Y25" s="334"/>
      <c r="Z25" s="334"/>
      <c r="AA25" s="334"/>
      <c r="AB25" s="334"/>
      <c r="AC25" s="334"/>
      <c r="AD25" s="437" t="s">
        <v>16</v>
      </c>
      <c r="AE25" s="437"/>
      <c r="AF25" s="437"/>
      <c r="AG25" s="437"/>
      <c r="AH25" s="437"/>
      <c r="AI25" s="438"/>
      <c r="AJ25" s="9"/>
      <c r="AK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439" t="s">
        <v>16</v>
      </c>
      <c r="BK25" s="439"/>
      <c r="BL25" s="439"/>
      <c r="BM25" s="439"/>
      <c r="BN25" s="439"/>
      <c r="BO25" s="440"/>
    </row>
    <row r="26" spans="3:67" s="8" customFormat="1" ht="12.75">
      <c r="C26" s="362">
        <v>1</v>
      </c>
      <c r="D26" s="284"/>
      <c r="E26" s="253">
        <f>AD24</f>
        <v>0.520833333333333</v>
      </c>
      <c r="F26" s="254"/>
      <c r="G26" s="254"/>
      <c r="H26" s="254"/>
      <c r="I26" s="254"/>
      <c r="J26" s="255" t="str">
        <f>'リーグ３次'!Y9</f>
        <v>桜ヶ丘ＦＣ</v>
      </c>
      <c r="K26" s="255"/>
      <c r="L26" s="255"/>
      <c r="M26" s="255"/>
      <c r="N26" s="255"/>
      <c r="O26" s="255"/>
      <c r="P26" s="255"/>
      <c r="Q26" s="256"/>
      <c r="R26" s="10"/>
      <c r="S26" s="11"/>
      <c r="T26" s="12" t="s">
        <v>27</v>
      </c>
      <c r="U26" s="11"/>
      <c r="V26" s="10"/>
      <c r="W26" s="249" t="str">
        <f>'リーグ３次'!Z9</f>
        <v>八百津</v>
      </c>
      <c r="X26" s="249"/>
      <c r="Y26" s="249"/>
      <c r="Z26" s="249"/>
      <c r="AA26" s="249"/>
      <c r="AB26" s="249"/>
      <c r="AC26" s="282"/>
      <c r="AD26" s="441" t="str">
        <f>J27</f>
        <v>坂祝</v>
      </c>
      <c r="AE26" s="442"/>
      <c r="AF26" s="442"/>
      <c r="AG26" s="442"/>
      <c r="AH26" s="442"/>
      <c r="AI26" s="443"/>
      <c r="AJ26" s="9"/>
      <c r="AK26" s="9"/>
      <c r="AL26" s="8" t="str">
        <f>J27</f>
        <v>坂祝</v>
      </c>
      <c r="AM26" s="65">
        <v>0</v>
      </c>
      <c r="AN26" s="65">
        <v>0</v>
      </c>
      <c r="AO26" s="65">
        <v>0</v>
      </c>
      <c r="AP26" s="65">
        <f>S27+S29+S31</f>
        <v>0</v>
      </c>
      <c r="AQ26" s="65">
        <f>U27+U29+U31</f>
        <v>0</v>
      </c>
      <c r="AR26" s="65">
        <f>AP26-AQ26</f>
        <v>0</v>
      </c>
      <c r="AS26" s="65">
        <f>AM26*3+AO26*1</f>
        <v>0</v>
      </c>
      <c r="AT26" s="66">
        <v>1</v>
      </c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441" t="str">
        <f>$J$7&amp;"・"&amp;$W$7</f>
        <v>コヴィーダ・関さくら</v>
      </c>
      <c r="BK26" s="442"/>
      <c r="BL26" s="442"/>
      <c r="BM26" s="442"/>
      <c r="BN26" s="442"/>
      <c r="BO26" s="443"/>
    </row>
    <row r="27" spans="3:67" s="8" customFormat="1" ht="12.75">
      <c r="C27" s="362">
        <v>2</v>
      </c>
      <c r="D27" s="284"/>
      <c r="E27" s="283">
        <f>E26+"０：5０"</f>
        <v>0.5555555555555552</v>
      </c>
      <c r="F27" s="284"/>
      <c r="G27" s="284"/>
      <c r="H27" s="284"/>
      <c r="I27" s="284"/>
      <c r="J27" s="255" t="str">
        <f>'リーグ３次'!X9</f>
        <v>坂祝</v>
      </c>
      <c r="K27" s="255"/>
      <c r="L27" s="255"/>
      <c r="M27" s="255"/>
      <c r="N27" s="255"/>
      <c r="O27" s="255"/>
      <c r="P27" s="255"/>
      <c r="Q27" s="256"/>
      <c r="R27" s="13"/>
      <c r="S27" s="14"/>
      <c r="T27" s="15" t="s">
        <v>27</v>
      </c>
      <c r="U27" s="14"/>
      <c r="V27" s="13"/>
      <c r="W27" s="257" t="str">
        <f>'リーグ３次'!AA9</f>
        <v>白鳥</v>
      </c>
      <c r="X27" s="257"/>
      <c r="Y27" s="257"/>
      <c r="Z27" s="257"/>
      <c r="AA27" s="257"/>
      <c r="AB27" s="257"/>
      <c r="AC27" s="257"/>
      <c r="AD27" s="276" t="str">
        <f>J26</f>
        <v>桜ヶ丘ＦＣ</v>
      </c>
      <c r="AE27" s="277"/>
      <c r="AF27" s="277"/>
      <c r="AG27" s="277"/>
      <c r="AH27" s="277"/>
      <c r="AI27" s="278"/>
      <c r="AJ27" s="9"/>
      <c r="AK27" s="9"/>
      <c r="AL27" s="8" t="str">
        <f>J26</f>
        <v>桜ヶ丘ＦＣ</v>
      </c>
      <c r="AM27" s="65">
        <v>0</v>
      </c>
      <c r="AN27" s="65">
        <v>0</v>
      </c>
      <c r="AO27" s="65">
        <v>0</v>
      </c>
      <c r="AP27" s="65">
        <f>S26+S28+U31</f>
        <v>0</v>
      </c>
      <c r="AQ27" s="65">
        <f>U26+U28+S31</f>
        <v>0</v>
      </c>
      <c r="AR27" s="65">
        <f>AP27-AQ27</f>
        <v>0</v>
      </c>
      <c r="AS27" s="65">
        <f>AM27*3+AO27*1</f>
        <v>0</v>
      </c>
      <c r="AT27" s="66">
        <v>2</v>
      </c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276" t="str">
        <f>$J$6&amp;"・"&amp;$W$6</f>
        <v>今渡・金竜</v>
      </c>
      <c r="BK27" s="277"/>
      <c r="BL27" s="277"/>
      <c r="BM27" s="277"/>
      <c r="BN27" s="277"/>
      <c r="BO27" s="278"/>
    </row>
    <row r="28" spans="3:67" s="8" customFormat="1" ht="13.5" customHeight="1">
      <c r="C28" s="362">
        <v>3</v>
      </c>
      <c r="D28" s="284"/>
      <c r="E28" s="283">
        <f>E27+"１：1０"</f>
        <v>0.6041666666666664</v>
      </c>
      <c r="F28" s="284"/>
      <c r="G28" s="284"/>
      <c r="H28" s="284"/>
      <c r="I28" s="284"/>
      <c r="J28" s="247" t="str">
        <f>J26</f>
        <v>桜ヶ丘ＦＣ</v>
      </c>
      <c r="K28" s="247"/>
      <c r="L28" s="247"/>
      <c r="M28" s="247"/>
      <c r="N28" s="247"/>
      <c r="O28" s="247"/>
      <c r="P28" s="247"/>
      <c r="Q28" s="248"/>
      <c r="R28" s="13"/>
      <c r="S28" s="14"/>
      <c r="T28" s="15" t="s">
        <v>57</v>
      </c>
      <c r="U28" s="14"/>
      <c r="V28" s="13"/>
      <c r="W28" s="249" t="str">
        <f>W27</f>
        <v>白鳥</v>
      </c>
      <c r="X28" s="249"/>
      <c r="Y28" s="249"/>
      <c r="Z28" s="249"/>
      <c r="AA28" s="249"/>
      <c r="AB28" s="249"/>
      <c r="AC28" s="249"/>
      <c r="AD28" s="276" t="str">
        <f>W26</f>
        <v>八百津</v>
      </c>
      <c r="AE28" s="277"/>
      <c r="AF28" s="277"/>
      <c r="AG28" s="277"/>
      <c r="AH28" s="277"/>
      <c r="AI28" s="278"/>
      <c r="AJ28" s="9"/>
      <c r="AK28" s="9"/>
      <c r="AL28" s="8" t="str">
        <f>W26</f>
        <v>八百津</v>
      </c>
      <c r="AM28" s="65">
        <v>0</v>
      </c>
      <c r="AN28" s="65">
        <v>0</v>
      </c>
      <c r="AO28" s="65">
        <v>0</v>
      </c>
      <c r="AP28" s="65">
        <f>U26+U29+S30</f>
        <v>0</v>
      </c>
      <c r="AQ28" s="65">
        <f>S26+S29+U30</f>
        <v>0</v>
      </c>
      <c r="AR28" s="65">
        <f>AP28-AQ28</f>
        <v>0</v>
      </c>
      <c r="AS28" s="65">
        <f>AM28*3+AO28*1</f>
        <v>0</v>
      </c>
      <c r="AT28" s="66">
        <v>3</v>
      </c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276" t="str">
        <f>$J$7&amp;"・"&amp;$W$6</f>
        <v>コヴィーダ・金竜</v>
      </c>
      <c r="BK28" s="277"/>
      <c r="BL28" s="277"/>
      <c r="BM28" s="277"/>
      <c r="BN28" s="277"/>
      <c r="BO28" s="278"/>
    </row>
    <row r="29" spans="3:67" s="8" customFormat="1" ht="13.5" customHeight="1">
      <c r="C29" s="362">
        <v>4</v>
      </c>
      <c r="D29" s="284"/>
      <c r="E29" s="293">
        <f>E28+"０：5０"</f>
        <v>0.6388888888888886</v>
      </c>
      <c r="F29" s="294"/>
      <c r="G29" s="294"/>
      <c r="H29" s="294"/>
      <c r="I29" s="294"/>
      <c r="J29" s="295" t="str">
        <f>J27</f>
        <v>坂祝</v>
      </c>
      <c r="K29" s="295"/>
      <c r="L29" s="295"/>
      <c r="M29" s="295"/>
      <c r="N29" s="295"/>
      <c r="O29" s="295"/>
      <c r="P29" s="295"/>
      <c r="Q29" s="296"/>
      <c r="R29" s="10"/>
      <c r="S29" s="11"/>
      <c r="T29" s="12" t="s">
        <v>57</v>
      </c>
      <c r="U29" s="11"/>
      <c r="V29" s="10"/>
      <c r="W29" s="257" t="str">
        <f>W26</f>
        <v>八百津</v>
      </c>
      <c r="X29" s="257"/>
      <c r="Y29" s="257"/>
      <c r="Z29" s="257"/>
      <c r="AA29" s="257"/>
      <c r="AB29" s="257"/>
      <c r="AC29" s="257"/>
      <c r="AD29" s="434" t="str">
        <f>J28</f>
        <v>桜ヶ丘ＦＣ</v>
      </c>
      <c r="AE29" s="435"/>
      <c r="AF29" s="435"/>
      <c r="AG29" s="435"/>
      <c r="AH29" s="435"/>
      <c r="AI29" s="436"/>
      <c r="AJ29" s="9"/>
      <c r="AK29" s="9"/>
      <c r="AL29" s="8" t="str">
        <f>W27</f>
        <v>白鳥</v>
      </c>
      <c r="AM29" s="65">
        <v>0</v>
      </c>
      <c r="AN29" s="65">
        <v>0</v>
      </c>
      <c r="AO29" s="65">
        <v>0</v>
      </c>
      <c r="AP29" s="65">
        <f>U27+U28+U30</f>
        <v>0</v>
      </c>
      <c r="AQ29" s="65">
        <f>S27+S28+S30</f>
        <v>0</v>
      </c>
      <c r="AR29" s="65">
        <f>AP29-AQ29</f>
        <v>0</v>
      </c>
      <c r="AS29" s="65">
        <f>AM29*3+AO29*1</f>
        <v>0</v>
      </c>
      <c r="AT29" s="66">
        <v>4</v>
      </c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434" t="str">
        <f>$J$6&amp;"・"&amp;$W$7</f>
        <v>今渡・関さくら</v>
      </c>
      <c r="BK29" s="435"/>
      <c r="BL29" s="435"/>
      <c r="BM29" s="435"/>
      <c r="BN29" s="435"/>
      <c r="BO29" s="436"/>
    </row>
    <row r="30" spans="3:67" s="8" customFormat="1" ht="13.5" customHeight="1">
      <c r="C30" s="362">
        <v>5</v>
      </c>
      <c r="D30" s="284"/>
      <c r="E30" s="283">
        <f>E29+"１：1０"</f>
        <v>0.6874999999999998</v>
      </c>
      <c r="F30" s="284"/>
      <c r="G30" s="284"/>
      <c r="H30" s="284"/>
      <c r="I30" s="284"/>
      <c r="J30" s="247" t="str">
        <f>W29</f>
        <v>八百津</v>
      </c>
      <c r="K30" s="247"/>
      <c r="L30" s="247"/>
      <c r="M30" s="247"/>
      <c r="N30" s="247"/>
      <c r="O30" s="247"/>
      <c r="P30" s="247"/>
      <c r="Q30" s="248"/>
      <c r="R30" s="13"/>
      <c r="S30" s="14"/>
      <c r="T30" s="15" t="s">
        <v>57</v>
      </c>
      <c r="U30" s="14"/>
      <c r="V30" s="13"/>
      <c r="W30" s="249" t="str">
        <f>W28</f>
        <v>白鳥</v>
      </c>
      <c r="X30" s="249"/>
      <c r="Y30" s="249"/>
      <c r="Z30" s="249"/>
      <c r="AA30" s="249"/>
      <c r="AB30" s="249"/>
      <c r="AC30" s="249"/>
      <c r="AD30" s="276" t="str">
        <f>J31</f>
        <v>坂祝</v>
      </c>
      <c r="AE30" s="277"/>
      <c r="AF30" s="277"/>
      <c r="AG30" s="277"/>
      <c r="AH30" s="277"/>
      <c r="AI30" s="278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276" t="str">
        <f>$J$11&amp;"・"&amp;$W$11</f>
        <v>コヴィーダ・今渡</v>
      </c>
      <c r="BK30" s="277"/>
      <c r="BL30" s="277"/>
      <c r="BM30" s="277"/>
      <c r="BN30" s="277"/>
      <c r="BO30" s="278"/>
    </row>
    <row r="31" spans="3:67" s="8" customFormat="1" ht="13.5" customHeight="1">
      <c r="C31" s="429">
        <v>6</v>
      </c>
      <c r="D31" s="430"/>
      <c r="E31" s="297">
        <f>E30+"０：5０"</f>
        <v>0.722222222222222</v>
      </c>
      <c r="F31" s="298"/>
      <c r="G31" s="298"/>
      <c r="H31" s="298"/>
      <c r="I31" s="298"/>
      <c r="J31" s="262" t="str">
        <f>J29</f>
        <v>坂祝</v>
      </c>
      <c r="K31" s="262"/>
      <c r="L31" s="262"/>
      <c r="M31" s="262"/>
      <c r="N31" s="262"/>
      <c r="O31" s="262"/>
      <c r="P31" s="262"/>
      <c r="Q31" s="263"/>
      <c r="R31" s="16"/>
      <c r="S31" s="17"/>
      <c r="T31" s="18" t="s">
        <v>57</v>
      </c>
      <c r="U31" s="17"/>
      <c r="V31" s="16"/>
      <c r="W31" s="264" t="str">
        <f>J28</f>
        <v>桜ヶ丘ＦＣ</v>
      </c>
      <c r="X31" s="264"/>
      <c r="Y31" s="264"/>
      <c r="Z31" s="264"/>
      <c r="AA31" s="264"/>
      <c r="AB31" s="264"/>
      <c r="AC31" s="264"/>
      <c r="AD31" s="431" t="str">
        <f>W30</f>
        <v>白鳥</v>
      </c>
      <c r="AE31" s="432"/>
      <c r="AF31" s="432"/>
      <c r="AG31" s="432"/>
      <c r="AH31" s="432"/>
      <c r="AI31" s="433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431" t="str">
        <f>$J$10&amp;"・"&amp;$W$10</f>
        <v>金竜・関さくら</v>
      </c>
      <c r="BK31" s="432"/>
      <c r="BL31" s="432"/>
      <c r="BM31" s="432"/>
      <c r="BN31" s="432"/>
      <c r="BO31" s="433"/>
    </row>
    <row r="32" spans="2:45" s="9" customFormat="1" ht="12.75">
      <c r="B32" s="87"/>
      <c r="C32" s="87"/>
      <c r="D32" s="88"/>
      <c r="E32" s="87"/>
      <c r="F32" s="87"/>
      <c r="G32" s="87"/>
      <c r="H32" s="87"/>
      <c r="I32" s="81"/>
      <c r="J32" s="81"/>
      <c r="K32" s="81"/>
      <c r="L32" s="81"/>
      <c r="M32" s="81"/>
      <c r="N32" s="81"/>
      <c r="O32" s="81"/>
      <c r="P32" s="81"/>
      <c r="Q32" s="97"/>
      <c r="R32" s="99"/>
      <c r="S32" s="98"/>
      <c r="T32" s="99"/>
      <c r="U32" s="97"/>
      <c r="V32" s="81"/>
      <c r="W32" s="81"/>
      <c r="X32" s="81"/>
      <c r="Y32" s="81"/>
      <c r="Z32" s="81"/>
      <c r="AA32" s="81"/>
      <c r="AB32" s="81"/>
      <c r="AC32" s="71"/>
      <c r="AD32" s="71"/>
      <c r="AE32" s="71"/>
      <c r="AF32" s="71"/>
      <c r="AG32" s="71"/>
      <c r="AH32" s="71"/>
      <c r="AI32" s="71"/>
      <c r="AK32" s="8"/>
      <c r="AL32" s="65"/>
      <c r="AM32" s="65"/>
      <c r="AN32" s="65"/>
      <c r="AO32" s="65"/>
      <c r="AP32" s="65"/>
      <c r="AQ32" s="65"/>
      <c r="AR32" s="65"/>
      <c r="AS32" s="66"/>
    </row>
    <row r="33" spans="3:15" ht="12.75">
      <c r="C33" t="s">
        <v>190</v>
      </c>
      <c r="K33" s="76"/>
      <c r="L33" s="76"/>
      <c r="M33" s="76"/>
      <c r="N33" s="76"/>
      <c r="O33" s="76"/>
    </row>
    <row r="34" spans="7:46" ht="12.75">
      <c r="G34" s="289">
        <f>'リーグ３次'!AB6</f>
        <v>44213</v>
      </c>
      <c r="H34" s="290"/>
      <c r="I34" s="290"/>
      <c r="J34" s="290"/>
      <c r="K34" s="290"/>
      <c r="L34" s="290"/>
      <c r="R34" s="292">
        <f>'リーグ３次'!AB5</f>
        <v>5</v>
      </c>
      <c r="S34" s="292"/>
      <c r="T34" s="292"/>
      <c r="U34" s="292"/>
      <c r="V34" s="292"/>
      <c r="W34" t="s">
        <v>55</v>
      </c>
      <c r="AD34" s="444">
        <f>'リーグ３次'!AB7</f>
        <v>0.5625</v>
      </c>
      <c r="AE34" s="445"/>
      <c r="AF34" s="445"/>
      <c r="AG34" s="445"/>
      <c r="AH34" s="445"/>
      <c r="AL34" s="8"/>
      <c r="AM34" s="63" t="s">
        <v>100</v>
      </c>
      <c r="AN34" s="64" t="s">
        <v>101</v>
      </c>
      <c r="AO34" s="64" t="s">
        <v>102</v>
      </c>
      <c r="AP34" s="64" t="s">
        <v>103</v>
      </c>
      <c r="AQ34" s="64" t="s">
        <v>104</v>
      </c>
      <c r="AR34" s="64" t="s">
        <v>105</v>
      </c>
      <c r="AS34" s="64" t="s">
        <v>106</v>
      </c>
      <c r="AT34" s="64" t="s">
        <v>24</v>
      </c>
    </row>
    <row r="35" spans="3:35" s="8" customFormat="1" ht="12.75">
      <c r="C35" s="333" t="s">
        <v>26</v>
      </c>
      <c r="D35" s="334"/>
      <c r="E35" s="334" t="s">
        <v>14</v>
      </c>
      <c r="F35" s="334"/>
      <c r="G35" s="334"/>
      <c r="H35" s="334"/>
      <c r="I35" s="334"/>
      <c r="J35" s="334" t="s">
        <v>15</v>
      </c>
      <c r="K35" s="334"/>
      <c r="L35" s="334"/>
      <c r="M35" s="334"/>
      <c r="N35" s="334"/>
      <c r="O35" s="334"/>
      <c r="P35" s="334"/>
      <c r="Q35" s="334"/>
      <c r="R35" s="334"/>
      <c r="S35" s="334"/>
      <c r="T35" s="334"/>
      <c r="U35" s="334"/>
      <c r="V35" s="334"/>
      <c r="W35" s="334"/>
      <c r="X35" s="334"/>
      <c r="Y35" s="334"/>
      <c r="Z35" s="334"/>
      <c r="AA35" s="334"/>
      <c r="AB35" s="334"/>
      <c r="AC35" s="334"/>
      <c r="AD35" s="446" t="s">
        <v>16</v>
      </c>
      <c r="AE35" s="447"/>
      <c r="AF35" s="447"/>
      <c r="AG35" s="447"/>
      <c r="AH35" s="447"/>
      <c r="AI35" s="448"/>
    </row>
    <row r="36" spans="1:46" s="9" customFormat="1" ht="12.75">
      <c r="A36" s="8"/>
      <c r="C36" s="362">
        <v>1</v>
      </c>
      <c r="D36" s="284"/>
      <c r="E36" s="253">
        <f>AD34</f>
        <v>0.5625</v>
      </c>
      <c r="F36" s="254"/>
      <c r="G36" s="254"/>
      <c r="H36" s="254"/>
      <c r="I36" s="254"/>
      <c r="J36" s="255" t="str">
        <f>'リーグ３次'!AB9</f>
        <v>瀬尻</v>
      </c>
      <c r="K36" s="255"/>
      <c r="L36" s="255"/>
      <c r="M36" s="255"/>
      <c r="N36" s="255"/>
      <c r="O36" s="255"/>
      <c r="P36" s="255"/>
      <c r="Q36" s="256"/>
      <c r="R36" s="10"/>
      <c r="S36" s="19"/>
      <c r="T36" s="12" t="s">
        <v>27</v>
      </c>
      <c r="U36" s="19"/>
      <c r="V36" s="10"/>
      <c r="W36" s="257" t="str">
        <f>'リーグ３次'!AD9</f>
        <v>ティグレイ</v>
      </c>
      <c r="X36" s="257"/>
      <c r="Y36" s="257"/>
      <c r="Z36" s="257"/>
      <c r="AA36" s="257"/>
      <c r="AB36" s="257"/>
      <c r="AC36" s="257"/>
      <c r="AD36" s="276" t="str">
        <f>'リーグ３次'!AC9</f>
        <v>安桜</v>
      </c>
      <c r="AE36" s="277"/>
      <c r="AF36" s="277"/>
      <c r="AG36" s="277"/>
      <c r="AH36" s="277"/>
      <c r="AI36" s="278"/>
      <c r="AL36" s="8" t="str">
        <f>AD37</f>
        <v>瀬尻</v>
      </c>
      <c r="AM36" s="65">
        <v>0</v>
      </c>
      <c r="AN36" s="65">
        <v>0</v>
      </c>
      <c r="AO36" s="65">
        <v>0</v>
      </c>
      <c r="AP36" s="65">
        <f>S36+S38</f>
        <v>0</v>
      </c>
      <c r="AQ36" s="65">
        <f>U36+U38</f>
        <v>0</v>
      </c>
      <c r="AR36" s="65">
        <f>AP36-AQ36</f>
        <v>0</v>
      </c>
      <c r="AS36" s="65">
        <f>AM36*3+AO36*1</f>
        <v>0</v>
      </c>
      <c r="AT36" s="66">
        <v>1</v>
      </c>
    </row>
    <row r="37" spans="3:46" s="9" customFormat="1" ht="12.75">
      <c r="C37" s="244">
        <v>2</v>
      </c>
      <c r="D37" s="245"/>
      <c r="E37" s="246">
        <f>E36+"０：7０"</f>
        <v>0.6111111111111112</v>
      </c>
      <c r="F37" s="245"/>
      <c r="G37" s="245"/>
      <c r="H37" s="245"/>
      <c r="I37" s="245"/>
      <c r="J37" s="247" t="str">
        <f>AD36</f>
        <v>安桜</v>
      </c>
      <c r="K37" s="247"/>
      <c r="L37" s="247"/>
      <c r="M37" s="247"/>
      <c r="N37" s="247"/>
      <c r="O37" s="247"/>
      <c r="P37" s="247"/>
      <c r="Q37" s="248"/>
      <c r="R37" s="13"/>
      <c r="S37" s="20"/>
      <c r="T37" s="15" t="s">
        <v>27</v>
      </c>
      <c r="U37" s="20"/>
      <c r="V37" s="13"/>
      <c r="W37" s="249" t="str">
        <f>W36</f>
        <v>ティグレイ</v>
      </c>
      <c r="X37" s="249"/>
      <c r="Y37" s="249"/>
      <c r="Z37" s="249"/>
      <c r="AA37" s="249"/>
      <c r="AB37" s="249"/>
      <c r="AC37" s="249"/>
      <c r="AD37" s="276" t="str">
        <f>J36</f>
        <v>瀬尻</v>
      </c>
      <c r="AE37" s="277"/>
      <c r="AF37" s="277"/>
      <c r="AG37" s="277"/>
      <c r="AH37" s="277"/>
      <c r="AI37" s="278"/>
      <c r="AL37" s="8" t="str">
        <f>AD36</f>
        <v>安桜</v>
      </c>
      <c r="AM37" s="65">
        <v>0</v>
      </c>
      <c r="AN37" s="65">
        <v>0</v>
      </c>
      <c r="AO37" s="65">
        <v>0</v>
      </c>
      <c r="AP37" s="65">
        <f>S37+U38</f>
        <v>0</v>
      </c>
      <c r="AQ37" s="65">
        <f>S38+U37</f>
        <v>0</v>
      </c>
      <c r="AR37" s="65">
        <f>AP37-AQ37</f>
        <v>0</v>
      </c>
      <c r="AS37" s="65">
        <f>AM37*3+AO37*1</f>
        <v>0</v>
      </c>
      <c r="AT37" s="66">
        <v>2</v>
      </c>
    </row>
    <row r="38" spans="3:46" s="9" customFormat="1" ht="12.75">
      <c r="C38" s="258">
        <v>3</v>
      </c>
      <c r="D38" s="259"/>
      <c r="E38" s="449">
        <f>E37+"０：7０"</f>
        <v>0.6597222222222223</v>
      </c>
      <c r="F38" s="259"/>
      <c r="G38" s="259"/>
      <c r="H38" s="259"/>
      <c r="I38" s="259"/>
      <c r="J38" s="262" t="str">
        <f>J36</f>
        <v>瀬尻</v>
      </c>
      <c r="K38" s="262"/>
      <c r="L38" s="262"/>
      <c r="M38" s="262"/>
      <c r="N38" s="262"/>
      <c r="O38" s="262"/>
      <c r="P38" s="262"/>
      <c r="Q38" s="263"/>
      <c r="R38" s="16"/>
      <c r="S38" s="21"/>
      <c r="T38" s="18" t="s">
        <v>27</v>
      </c>
      <c r="U38" s="21"/>
      <c r="V38" s="16"/>
      <c r="W38" s="264" t="str">
        <f>AD36</f>
        <v>安桜</v>
      </c>
      <c r="X38" s="264"/>
      <c r="Y38" s="264"/>
      <c r="Z38" s="264"/>
      <c r="AA38" s="264"/>
      <c r="AB38" s="264"/>
      <c r="AC38" s="264"/>
      <c r="AD38" s="285" t="str">
        <f>W36</f>
        <v>ティグレイ</v>
      </c>
      <c r="AE38" s="286"/>
      <c r="AF38" s="286"/>
      <c r="AG38" s="286"/>
      <c r="AH38" s="286"/>
      <c r="AI38" s="287"/>
      <c r="AL38" s="8" t="str">
        <f>AD38</f>
        <v>ティグレイ</v>
      </c>
      <c r="AM38" s="65">
        <v>0</v>
      </c>
      <c r="AN38" s="65">
        <v>0</v>
      </c>
      <c r="AO38" s="65">
        <v>0</v>
      </c>
      <c r="AP38" s="65">
        <f>U36+U37</f>
        <v>0</v>
      </c>
      <c r="AQ38" s="65">
        <f>S36+S37</f>
        <v>0</v>
      </c>
      <c r="AR38" s="65">
        <f>AP38-AQ38</f>
        <v>0</v>
      </c>
      <c r="AS38" s="65">
        <f>AM38*3+AO38*1</f>
        <v>0</v>
      </c>
      <c r="AT38" s="66">
        <v>3</v>
      </c>
    </row>
    <row r="39" spans="2:45" s="9" customFormat="1" ht="12.75">
      <c r="B39" s="87"/>
      <c r="C39" s="87"/>
      <c r="D39" s="88"/>
      <c r="E39" s="87"/>
      <c r="F39" s="87"/>
      <c r="G39" s="87"/>
      <c r="H39" s="87"/>
      <c r="I39" s="81"/>
      <c r="J39" s="81"/>
      <c r="K39" s="81"/>
      <c r="L39" s="81"/>
      <c r="M39" s="81"/>
      <c r="N39" s="81"/>
      <c r="O39" s="81"/>
      <c r="P39" s="81"/>
      <c r="Q39" s="97"/>
      <c r="R39" s="99"/>
      <c r="S39" s="98"/>
      <c r="T39" s="99"/>
      <c r="U39" s="97"/>
      <c r="V39" s="81"/>
      <c r="W39" s="81"/>
      <c r="X39" s="81"/>
      <c r="Y39" s="81"/>
      <c r="Z39" s="81"/>
      <c r="AA39" s="81"/>
      <c r="AB39" s="81"/>
      <c r="AC39" s="71"/>
      <c r="AD39" s="71"/>
      <c r="AE39" s="71"/>
      <c r="AF39" s="71"/>
      <c r="AG39" s="71"/>
      <c r="AH39" s="71"/>
      <c r="AI39" s="71"/>
      <c r="AK39" s="8"/>
      <c r="AL39" s="65"/>
      <c r="AM39" s="65"/>
      <c r="AN39" s="65"/>
      <c r="AO39" s="65"/>
      <c r="AP39" s="65"/>
      <c r="AQ39" s="65"/>
      <c r="AR39" s="65"/>
      <c r="AS39" s="66"/>
    </row>
    <row r="40" spans="2:45" s="9" customFormat="1" ht="12.75">
      <c r="B40" s="87"/>
      <c r="C40" s="87"/>
      <c r="D40" s="88"/>
      <c r="E40" s="87"/>
      <c r="F40" s="87"/>
      <c r="G40" s="87"/>
      <c r="H40" s="87"/>
      <c r="I40" s="81"/>
      <c r="J40" s="81"/>
      <c r="K40" s="81"/>
      <c r="L40" s="81"/>
      <c r="M40" s="81"/>
      <c r="N40" s="81"/>
      <c r="O40" s="81"/>
      <c r="P40" s="81"/>
      <c r="Q40" s="97"/>
      <c r="R40" s="99"/>
      <c r="S40" s="98"/>
      <c r="T40" s="99"/>
      <c r="U40" s="97"/>
      <c r="V40" s="81"/>
      <c r="W40" s="81"/>
      <c r="X40" s="81"/>
      <c r="Y40" s="81"/>
      <c r="Z40" s="81"/>
      <c r="AA40" s="81"/>
      <c r="AB40" s="81"/>
      <c r="AC40" s="71"/>
      <c r="AD40" s="71"/>
      <c r="AE40" s="71"/>
      <c r="AF40" s="71"/>
      <c r="AG40" s="71"/>
      <c r="AH40" s="71"/>
      <c r="AI40" s="71"/>
      <c r="AK40" s="8"/>
      <c r="AL40" s="65"/>
      <c r="AM40" s="65"/>
      <c r="AN40" s="65"/>
      <c r="AO40" s="65"/>
      <c r="AP40" s="65"/>
      <c r="AQ40" s="65"/>
      <c r="AR40" s="65"/>
      <c r="AS40" s="66"/>
    </row>
    <row r="41" spans="2:45" s="9" customFormat="1" ht="12.75">
      <c r="B41" s="87"/>
      <c r="C41" s="87"/>
      <c r="D41" s="88"/>
      <c r="E41" s="87"/>
      <c r="F41" s="87"/>
      <c r="G41" s="87"/>
      <c r="H41" s="87"/>
      <c r="I41" s="81"/>
      <c r="J41" s="81"/>
      <c r="K41" s="81"/>
      <c r="L41" s="81"/>
      <c r="M41" s="81"/>
      <c r="N41" s="81"/>
      <c r="O41" s="81"/>
      <c r="P41" s="81"/>
      <c r="Q41" s="97"/>
      <c r="R41" s="99"/>
      <c r="S41" s="98"/>
      <c r="T41" s="99"/>
      <c r="U41" s="97"/>
      <c r="V41" s="81"/>
      <c r="W41" s="81"/>
      <c r="X41" s="81"/>
      <c r="Y41" s="81"/>
      <c r="Z41" s="81"/>
      <c r="AA41" s="81"/>
      <c r="AB41" s="81"/>
      <c r="AC41" s="71"/>
      <c r="AD41" s="71"/>
      <c r="AE41" s="71"/>
      <c r="AF41" s="71"/>
      <c r="AG41" s="71"/>
      <c r="AH41" s="71"/>
      <c r="AI41" s="71"/>
      <c r="AK41" s="8"/>
      <c r="AL41" s="65"/>
      <c r="AM41" s="65"/>
      <c r="AN41" s="65"/>
      <c r="AO41" s="65"/>
      <c r="AP41" s="65"/>
      <c r="AQ41" s="65"/>
      <c r="AR41" s="65"/>
      <c r="AS41" s="66"/>
    </row>
    <row r="42" spans="2:45" s="9" customFormat="1" ht="12.75">
      <c r="B42" s="87"/>
      <c r="C42" s="87"/>
      <c r="D42" s="88"/>
      <c r="E42" s="87"/>
      <c r="F42" s="87"/>
      <c r="G42" s="87"/>
      <c r="H42" s="87"/>
      <c r="I42" s="81"/>
      <c r="J42" s="81"/>
      <c r="K42" s="81"/>
      <c r="L42" s="81"/>
      <c r="M42" s="81"/>
      <c r="N42" s="81"/>
      <c r="O42" s="81"/>
      <c r="P42" s="81"/>
      <c r="Q42" s="97"/>
      <c r="R42" s="99"/>
      <c r="S42" s="98"/>
      <c r="T42" s="99"/>
      <c r="U42" s="97"/>
      <c r="V42" s="81"/>
      <c r="W42" s="81"/>
      <c r="X42" s="81"/>
      <c r="Y42" s="81"/>
      <c r="Z42" s="81"/>
      <c r="AA42" s="81"/>
      <c r="AB42" s="81"/>
      <c r="AC42" s="71"/>
      <c r="AD42" s="71"/>
      <c r="AE42" s="71"/>
      <c r="AF42" s="71"/>
      <c r="AG42" s="71"/>
      <c r="AH42" s="71"/>
      <c r="AI42" s="71"/>
      <c r="AK42" s="8"/>
      <c r="AL42" s="65"/>
      <c r="AM42" s="65"/>
      <c r="AN42" s="65"/>
      <c r="AO42" s="65"/>
      <c r="AP42" s="65"/>
      <c r="AQ42" s="65"/>
      <c r="AR42" s="65"/>
      <c r="AS42" s="66"/>
    </row>
    <row r="43" spans="2:45" s="9" customFormat="1" ht="12.75">
      <c r="B43" s="87"/>
      <c r="C43" s="87"/>
      <c r="D43" s="88"/>
      <c r="E43" s="87"/>
      <c r="F43" s="87"/>
      <c r="G43" s="87"/>
      <c r="H43" s="87"/>
      <c r="I43" s="81"/>
      <c r="J43" s="81"/>
      <c r="K43" s="81"/>
      <c r="L43" s="81"/>
      <c r="M43" s="81"/>
      <c r="N43" s="81"/>
      <c r="O43" s="81"/>
      <c r="P43" s="81"/>
      <c r="Q43" s="97"/>
      <c r="R43" s="99"/>
      <c r="S43" s="98"/>
      <c r="T43" s="99"/>
      <c r="U43" s="97"/>
      <c r="V43" s="81"/>
      <c r="W43" s="81"/>
      <c r="X43" s="81"/>
      <c r="Y43" s="81"/>
      <c r="Z43" s="81"/>
      <c r="AA43" s="81"/>
      <c r="AB43" s="81"/>
      <c r="AC43" s="71"/>
      <c r="AD43" s="71"/>
      <c r="AE43" s="71"/>
      <c r="AF43" s="71"/>
      <c r="AG43" s="71"/>
      <c r="AH43" s="71"/>
      <c r="AI43" s="71"/>
      <c r="AK43" s="8"/>
      <c r="AL43" s="65"/>
      <c r="AM43" s="65"/>
      <c r="AN43" s="65"/>
      <c r="AO43" s="65"/>
      <c r="AP43" s="65"/>
      <c r="AQ43" s="65"/>
      <c r="AR43" s="65"/>
      <c r="AS43" s="66"/>
    </row>
    <row r="44" spans="2:45" s="9" customFormat="1" ht="12.75">
      <c r="B44" s="87"/>
      <c r="C44" s="87"/>
      <c r="D44" s="88"/>
      <c r="E44" s="87"/>
      <c r="F44" s="87"/>
      <c r="G44" s="87"/>
      <c r="H44" s="87"/>
      <c r="I44" s="81"/>
      <c r="J44" s="81"/>
      <c r="K44" s="81"/>
      <c r="L44" s="81"/>
      <c r="M44" s="81"/>
      <c r="N44" s="81"/>
      <c r="O44" s="81"/>
      <c r="P44" s="81"/>
      <c r="Q44" s="97"/>
      <c r="R44" s="99"/>
      <c r="S44" s="98"/>
      <c r="T44" s="99"/>
      <c r="U44" s="97"/>
      <c r="V44" s="81"/>
      <c r="W44" s="81"/>
      <c r="X44" s="81"/>
      <c r="Y44" s="81"/>
      <c r="Z44" s="81"/>
      <c r="AA44" s="81"/>
      <c r="AB44" s="81"/>
      <c r="AC44" s="71"/>
      <c r="AD44" s="71"/>
      <c r="AE44" s="71"/>
      <c r="AF44" s="71"/>
      <c r="AG44" s="71"/>
      <c r="AH44" s="71"/>
      <c r="AI44" s="71"/>
      <c r="AK44" s="8"/>
      <c r="AL44" s="65"/>
      <c r="AM44" s="65"/>
      <c r="AN44" s="65"/>
      <c r="AO44" s="65"/>
      <c r="AP44" s="65"/>
      <c r="AQ44" s="65"/>
      <c r="AR44" s="65"/>
      <c r="AS44" s="66"/>
    </row>
    <row r="45" spans="2:45" s="9" customFormat="1" ht="12.75">
      <c r="B45" s="87"/>
      <c r="C45" s="87"/>
      <c r="D45" s="88"/>
      <c r="E45" s="87"/>
      <c r="F45" s="87"/>
      <c r="G45" s="87"/>
      <c r="H45" s="87"/>
      <c r="I45" s="81"/>
      <c r="J45" s="81"/>
      <c r="K45" s="81"/>
      <c r="L45" s="81"/>
      <c r="M45" s="81"/>
      <c r="N45" s="81"/>
      <c r="O45" s="81"/>
      <c r="P45" s="81"/>
      <c r="Q45" s="97"/>
      <c r="R45" s="99"/>
      <c r="S45" s="98"/>
      <c r="T45" s="99"/>
      <c r="U45" s="97"/>
      <c r="V45" s="81"/>
      <c r="W45" s="81"/>
      <c r="X45" s="81"/>
      <c r="Y45" s="81"/>
      <c r="Z45" s="81"/>
      <c r="AA45" s="81"/>
      <c r="AB45" s="81"/>
      <c r="AC45" s="71"/>
      <c r="AD45" s="71"/>
      <c r="AE45" s="71"/>
      <c r="AF45" s="71"/>
      <c r="AG45" s="71"/>
      <c r="AH45" s="71"/>
      <c r="AI45" s="71"/>
      <c r="AK45" s="8"/>
      <c r="AL45" s="65"/>
      <c r="AM45" s="65"/>
      <c r="AN45" s="65"/>
      <c r="AO45" s="65"/>
      <c r="AP45" s="65"/>
      <c r="AQ45" s="65"/>
      <c r="AR45" s="65"/>
      <c r="AS45" s="66"/>
    </row>
    <row r="46" spans="2:45" s="9" customFormat="1" ht="12.75">
      <c r="B46" s="87"/>
      <c r="C46" s="87"/>
      <c r="D46" s="88"/>
      <c r="E46" s="87"/>
      <c r="F46" s="87"/>
      <c r="G46" s="87"/>
      <c r="H46" s="87"/>
      <c r="I46" s="81"/>
      <c r="J46" s="81"/>
      <c r="K46" s="81"/>
      <c r="L46" s="81"/>
      <c r="M46" s="81"/>
      <c r="N46" s="81"/>
      <c r="O46" s="81"/>
      <c r="P46" s="81"/>
      <c r="Q46" s="97"/>
      <c r="R46" s="99"/>
      <c r="S46" s="98"/>
      <c r="T46" s="99"/>
      <c r="U46" s="97"/>
      <c r="V46" s="81"/>
      <c r="W46" s="81"/>
      <c r="X46" s="81"/>
      <c r="Y46" s="81"/>
      <c r="Z46" s="81"/>
      <c r="AA46" s="81"/>
      <c r="AB46" s="81"/>
      <c r="AC46" s="71"/>
      <c r="AD46" s="71"/>
      <c r="AE46" s="71"/>
      <c r="AF46" s="71"/>
      <c r="AG46" s="71"/>
      <c r="AH46" s="71"/>
      <c r="AI46" s="71"/>
      <c r="AK46" s="8"/>
      <c r="AL46" s="65"/>
      <c r="AM46" s="65"/>
      <c r="AN46" s="65"/>
      <c r="AO46" s="65"/>
      <c r="AP46" s="65"/>
      <c r="AQ46" s="65"/>
      <c r="AR46" s="65"/>
      <c r="AS46" s="66"/>
    </row>
    <row r="47" spans="2:45" s="9" customFormat="1" ht="12.75">
      <c r="B47" s="87"/>
      <c r="C47" s="87"/>
      <c r="D47" s="88"/>
      <c r="E47" s="87"/>
      <c r="F47" s="87"/>
      <c r="G47" s="87"/>
      <c r="H47" s="87"/>
      <c r="I47" s="81"/>
      <c r="J47" s="81"/>
      <c r="K47" s="81"/>
      <c r="L47" s="81"/>
      <c r="M47" s="81"/>
      <c r="N47" s="81"/>
      <c r="O47" s="81"/>
      <c r="P47" s="81"/>
      <c r="Q47" s="97"/>
      <c r="R47" s="99"/>
      <c r="S47" s="98"/>
      <c r="T47" s="99"/>
      <c r="U47" s="97"/>
      <c r="V47" s="81"/>
      <c r="W47" s="81"/>
      <c r="X47" s="81"/>
      <c r="Y47" s="81"/>
      <c r="Z47" s="81"/>
      <c r="AA47" s="81"/>
      <c r="AB47" s="81"/>
      <c r="AC47" s="71"/>
      <c r="AD47" s="71"/>
      <c r="AE47" s="71"/>
      <c r="AF47" s="71"/>
      <c r="AG47" s="71"/>
      <c r="AH47" s="71"/>
      <c r="AI47" s="71"/>
      <c r="AK47" s="8"/>
      <c r="AL47" s="65"/>
      <c r="AM47" s="65"/>
      <c r="AN47" s="65"/>
      <c r="AO47" s="65"/>
      <c r="AP47" s="65"/>
      <c r="AQ47" s="65"/>
      <c r="AR47" s="65"/>
      <c r="AS47" s="66"/>
    </row>
    <row r="48" spans="2:45" s="9" customFormat="1" ht="12.75">
      <c r="B48" s="87"/>
      <c r="C48" s="87"/>
      <c r="D48" s="88"/>
      <c r="E48" s="87"/>
      <c r="F48" s="87"/>
      <c r="G48" s="87"/>
      <c r="H48" s="87"/>
      <c r="I48" s="81"/>
      <c r="J48" s="81"/>
      <c r="K48" s="81"/>
      <c r="L48" s="81"/>
      <c r="M48" s="81"/>
      <c r="N48" s="81"/>
      <c r="O48" s="81"/>
      <c r="P48" s="81"/>
      <c r="Q48" s="97"/>
      <c r="R48" s="99"/>
      <c r="S48" s="98"/>
      <c r="T48" s="99"/>
      <c r="U48" s="97"/>
      <c r="V48" s="81"/>
      <c r="W48" s="81"/>
      <c r="X48" s="81"/>
      <c r="Y48" s="81"/>
      <c r="Z48" s="81"/>
      <c r="AA48" s="81"/>
      <c r="AB48" s="81"/>
      <c r="AC48" s="71"/>
      <c r="AD48" s="71"/>
      <c r="AE48" s="71"/>
      <c r="AF48" s="71"/>
      <c r="AG48" s="71"/>
      <c r="AH48" s="71"/>
      <c r="AI48" s="71"/>
      <c r="AK48" s="8"/>
      <c r="AL48" s="65"/>
      <c r="AM48" s="65"/>
      <c r="AN48" s="65"/>
      <c r="AO48" s="65"/>
      <c r="AP48" s="65"/>
      <c r="AQ48" s="65"/>
      <c r="AR48" s="65"/>
      <c r="AS48" s="66"/>
    </row>
    <row r="49" spans="2:45" s="9" customFormat="1" ht="12.75">
      <c r="B49" s="87"/>
      <c r="C49" s="87"/>
      <c r="D49" s="88"/>
      <c r="E49" s="87"/>
      <c r="F49" s="87"/>
      <c r="G49" s="87"/>
      <c r="H49" s="87"/>
      <c r="I49" s="81"/>
      <c r="J49" s="81"/>
      <c r="K49" s="81"/>
      <c r="L49" s="81"/>
      <c r="M49" s="81"/>
      <c r="N49" s="81"/>
      <c r="O49" s="81"/>
      <c r="P49" s="81"/>
      <c r="Q49" s="97"/>
      <c r="R49" s="99"/>
      <c r="S49" s="98"/>
      <c r="T49" s="99"/>
      <c r="U49" s="97"/>
      <c r="V49" s="81"/>
      <c r="W49" s="81"/>
      <c r="X49" s="81"/>
      <c r="Y49" s="81"/>
      <c r="Z49" s="81"/>
      <c r="AA49" s="81"/>
      <c r="AB49" s="81"/>
      <c r="AC49" s="71"/>
      <c r="AD49" s="71"/>
      <c r="AE49" s="71"/>
      <c r="AF49" s="71"/>
      <c r="AG49" s="71"/>
      <c r="AH49" s="71"/>
      <c r="AI49" s="71"/>
      <c r="AK49" s="8"/>
      <c r="AL49" s="65"/>
      <c r="AM49" s="65"/>
      <c r="AN49" s="65"/>
      <c r="AO49" s="65"/>
      <c r="AP49" s="65"/>
      <c r="AQ49" s="65"/>
      <c r="AR49" s="65"/>
      <c r="AS49" s="66"/>
    </row>
    <row r="50" spans="3:15" ht="12.75">
      <c r="C50" t="s">
        <v>195</v>
      </c>
      <c r="K50" s="76"/>
      <c r="L50" s="76"/>
      <c r="M50" s="76"/>
      <c r="N50" s="76"/>
      <c r="O50" s="76"/>
    </row>
    <row r="51" spans="7:46" ht="12.75">
      <c r="G51" s="289" t="e">
        <f>リーグ３次!#REF!</f>
        <v>#REF!</v>
      </c>
      <c r="H51" s="290"/>
      <c r="I51" s="290"/>
      <c r="J51" s="290"/>
      <c r="K51" s="290"/>
      <c r="L51" s="290"/>
      <c r="R51" s="292" t="e">
        <f>リーグ３次!#REF!</f>
        <v>#REF!</v>
      </c>
      <c r="S51" s="292"/>
      <c r="T51" s="292"/>
      <c r="U51" s="292"/>
      <c r="V51" s="292"/>
      <c r="W51" t="s">
        <v>55</v>
      </c>
      <c r="AD51" s="444" t="e">
        <f>リーグ３次!#REF!</f>
        <v>#REF!</v>
      </c>
      <c r="AE51" s="445"/>
      <c r="AF51" s="445"/>
      <c r="AG51" s="445"/>
      <c r="AH51" s="445"/>
      <c r="AL51" s="8"/>
      <c r="AM51" s="63" t="s">
        <v>100</v>
      </c>
      <c r="AN51" s="64" t="s">
        <v>101</v>
      </c>
      <c r="AO51" s="64" t="s">
        <v>102</v>
      </c>
      <c r="AP51" s="64" t="s">
        <v>103</v>
      </c>
      <c r="AQ51" s="64" t="s">
        <v>104</v>
      </c>
      <c r="AR51" s="64" t="s">
        <v>105</v>
      </c>
      <c r="AS51" s="64" t="s">
        <v>106</v>
      </c>
      <c r="AT51" s="64" t="s">
        <v>24</v>
      </c>
    </row>
    <row r="52" spans="3:35" s="8" customFormat="1" ht="12.75">
      <c r="C52" s="333" t="s">
        <v>26</v>
      </c>
      <c r="D52" s="334"/>
      <c r="E52" s="334" t="s">
        <v>14</v>
      </c>
      <c r="F52" s="334"/>
      <c r="G52" s="334"/>
      <c r="H52" s="334"/>
      <c r="I52" s="334"/>
      <c r="J52" s="334" t="s">
        <v>15</v>
      </c>
      <c r="K52" s="334"/>
      <c r="L52" s="334"/>
      <c r="M52" s="334"/>
      <c r="N52" s="334"/>
      <c r="O52" s="334"/>
      <c r="P52" s="334"/>
      <c r="Q52" s="334"/>
      <c r="R52" s="334"/>
      <c r="S52" s="334"/>
      <c r="T52" s="334"/>
      <c r="U52" s="334"/>
      <c r="V52" s="334"/>
      <c r="W52" s="334"/>
      <c r="X52" s="334"/>
      <c r="Y52" s="334"/>
      <c r="Z52" s="334"/>
      <c r="AA52" s="334"/>
      <c r="AB52" s="334"/>
      <c r="AC52" s="334"/>
      <c r="AD52" s="446" t="s">
        <v>16</v>
      </c>
      <c r="AE52" s="447"/>
      <c r="AF52" s="447"/>
      <c r="AG52" s="447"/>
      <c r="AH52" s="447"/>
      <c r="AI52" s="448"/>
    </row>
    <row r="53" spans="1:46" s="9" customFormat="1" ht="12.75">
      <c r="A53" s="8"/>
      <c r="C53" s="362">
        <v>1</v>
      </c>
      <c r="D53" s="284"/>
      <c r="E53" s="253" t="e">
        <f>AD51</f>
        <v>#REF!</v>
      </c>
      <c r="F53" s="254"/>
      <c r="G53" s="254"/>
      <c r="H53" s="254"/>
      <c r="I53" s="254"/>
      <c r="J53" s="255" t="e">
        <f>リーグ３次!#REF!</f>
        <v>#REF!</v>
      </c>
      <c r="K53" s="255"/>
      <c r="L53" s="255"/>
      <c r="M53" s="255"/>
      <c r="N53" s="255"/>
      <c r="O53" s="255"/>
      <c r="P53" s="255"/>
      <c r="Q53" s="256"/>
      <c r="R53" s="10"/>
      <c r="S53" s="19">
        <v>0</v>
      </c>
      <c r="T53" s="12" t="s">
        <v>27</v>
      </c>
      <c r="U53" s="19">
        <v>0</v>
      </c>
      <c r="V53" s="10"/>
      <c r="W53" s="257" t="e">
        <f>リーグ３次!#REF!</f>
        <v>#REF!</v>
      </c>
      <c r="X53" s="257"/>
      <c r="Y53" s="257"/>
      <c r="Z53" s="257"/>
      <c r="AA53" s="257"/>
      <c r="AB53" s="257"/>
      <c r="AC53" s="257"/>
      <c r="AD53" s="276" t="e">
        <f>リーグ３次!#REF!</f>
        <v>#REF!</v>
      </c>
      <c r="AE53" s="277"/>
      <c r="AF53" s="277"/>
      <c r="AG53" s="277"/>
      <c r="AH53" s="277"/>
      <c r="AI53" s="278"/>
      <c r="AL53" s="8" t="e">
        <f>AD54</f>
        <v>#REF!</v>
      </c>
      <c r="AM53" s="65">
        <v>0</v>
      </c>
      <c r="AN53" s="65">
        <v>0</v>
      </c>
      <c r="AO53" s="65">
        <v>0</v>
      </c>
      <c r="AP53" s="65">
        <f>S53+S55</f>
        <v>0</v>
      </c>
      <c r="AQ53" s="65">
        <f>U53+U55</f>
        <v>0</v>
      </c>
      <c r="AR53" s="65">
        <f>AP53-AQ53</f>
        <v>0</v>
      </c>
      <c r="AS53" s="65">
        <f>AM53*3+AO53*1</f>
        <v>0</v>
      </c>
      <c r="AT53" s="66">
        <v>1</v>
      </c>
    </row>
    <row r="54" spans="3:46" s="9" customFormat="1" ht="12.75">
      <c r="C54" s="244">
        <v>2</v>
      </c>
      <c r="D54" s="245"/>
      <c r="E54" s="246" t="e">
        <f>E53+"０：６０"</f>
        <v>#REF!</v>
      </c>
      <c r="F54" s="245"/>
      <c r="G54" s="245"/>
      <c r="H54" s="245"/>
      <c r="I54" s="245"/>
      <c r="J54" s="247" t="e">
        <f>AD53</f>
        <v>#REF!</v>
      </c>
      <c r="K54" s="247"/>
      <c r="L54" s="247"/>
      <c r="M54" s="247"/>
      <c r="N54" s="247"/>
      <c r="O54" s="247"/>
      <c r="P54" s="247"/>
      <c r="Q54" s="248"/>
      <c r="R54" s="13"/>
      <c r="S54" s="20">
        <v>0</v>
      </c>
      <c r="T54" s="15" t="s">
        <v>27</v>
      </c>
      <c r="U54" s="20">
        <v>0</v>
      </c>
      <c r="V54" s="13"/>
      <c r="W54" s="249" t="e">
        <f>W53</f>
        <v>#REF!</v>
      </c>
      <c r="X54" s="249"/>
      <c r="Y54" s="249"/>
      <c r="Z54" s="249"/>
      <c r="AA54" s="249"/>
      <c r="AB54" s="249"/>
      <c r="AC54" s="249"/>
      <c r="AD54" s="276" t="e">
        <f>J53</f>
        <v>#REF!</v>
      </c>
      <c r="AE54" s="277"/>
      <c r="AF54" s="277"/>
      <c r="AG54" s="277"/>
      <c r="AH54" s="277"/>
      <c r="AI54" s="278"/>
      <c r="AL54" s="8" t="e">
        <f>AD53</f>
        <v>#REF!</v>
      </c>
      <c r="AM54" s="65">
        <v>0</v>
      </c>
      <c r="AN54" s="65">
        <v>0</v>
      </c>
      <c r="AO54" s="65">
        <v>0</v>
      </c>
      <c r="AP54" s="65">
        <f>S54+U55</f>
        <v>0</v>
      </c>
      <c r="AQ54" s="65">
        <f>S55+U54</f>
        <v>0</v>
      </c>
      <c r="AR54" s="65">
        <f>AP54-AQ54</f>
        <v>0</v>
      </c>
      <c r="AS54" s="65">
        <f>AM54*3+AO54*1</f>
        <v>0</v>
      </c>
      <c r="AT54" s="66">
        <v>2</v>
      </c>
    </row>
    <row r="55" spans="3:46" s="9" customFormat="1" ht="12.75">
      <c r="C55" s="258">
        <v>3</v>
      </c>
      <c r="D55" s="259"/>
      <c r="E55" s="449" t="e">
        <f>E54+"０：６０"</f>
        <v>#REF!</v>
      </c>
      <c r="F55" s="259"/>
      <c r="G55" s="259"/>
      <c r="H55" s="259"/>
      <c r="I55" s="259"/>
      <c r="J55" s="262" t="e">
        <f>J53</f>
        <v>#REF!</v>
      </c>
      <c r="K55" s="262"/>
      <c r="L55" s="262"/>
      <c r="M55" s="262"/>
      <c r="N55" s="262"/>
      <c r="O55" s="262"/>
      <c r="P55" s="262"/>
      <c r="Q55" s="263"/>
      <c r="R55" s="16"/>
      <c r="S55" s="21">
        <v>0</v>
      </c>
      <c r="T55" s="18" t="s">
        <v>27</v>
      </c>
      <c r="U55" s="21">
        <v>0</v>
      </c>
      <c r="V55" s="16"/>
      <c r="W55" s="264" t="e">
        <f>AD53</f>
        <v>#REF!</v>
      </c>
      <c r="X55" s="264"/>
      <c r="Y55" s="264"/>
      <c r="Z55" s="264"/>
      <c r="AA55" s="264"/>
      <c r="AB55" s="264"/>
      <c r="AC55" s="264"/>
      <c r="AD55" s="285" t="e">
        <f>W53</f>
        <v>#REF!</v>
      </c>
      <c r="AE55" s="286"/>
      <c r="AF55" s="286"/>
      <c r="AG55" s="286"/>
      <c r="AH55" s="286"/>
      <c r="AI55" s="287"/>
      <c r="AL55" s="8" t="e">
        <f>AD55</f>
        <v>#REF!</v>
      </c>
      <c r="AM55" s="65">
        <v>0</v>
      </c>
      <c r="AN55" s="65">
        <v>0</v>
      </c>
      <c r="AO55" s="65">
        <v>0</v>
      </c>
      <c r="AP55" s="65">
        <f>U53+U54</f>
        <v>0</v>
      </c>
      <c r="AQ55" s="65">
        <f>S53+S54</f>
        <v>0</v>
      </c>
      <c r="AR55" s="65">
        <f>AP55-AQ55</f>
        <v>0</v>
      </c>
      <c r="AS55" s="65">
        <f>AM55*3+AO55*1</f>
        <v>0</v>
      </c>
      <c r="AT55" s="66">
        <v>3</v>
      </c>
    </row>
    <row r="56" spans="2:45" s="9" customFormat="1" ht="12.75">
      <c r="B56" s="87"/>
      <c r="C56" s="87"/>
      <c r="D56" s="88"/>
      <c r="E56" s="87"/>
      <c r="F56" s="87"/>
      <c r="G56" s="87"/>
      <c r="H56" s="87"/>
      <c r="I56" s="81"/>
      <c r="J56" s="81"/>
      <c r="K56" s="81"/>
      <c r="L56" s="81"/>
      <c r="M56" s="81"/>
      <c r="N56" s="81"/>
      <c r="O56" s="81"/>
      <c r="P56" s="81"/>
      <c r="Q56" s="97"/>
      <c r="R56" s="99"/>
      <c r="S56" s="98"/>
      <c r="T56" s="99"/>
      <c r="U56" s="97"/>
      <c r="V56" s="81"/>
      <c r="W56" s="81"/>
      <c r="X56" s="81"/>
      <c r="Y56" s="81"/>
      <c r="Z56" s="81"/>
      <c r="AA56" s="81"/>
      <c r="AB56" s="81"/>
      <c r="AC56" s="71"/>
      <c r="AD56" s="71"/>
      <c r="AE56" s="71"/>
      <c r="AF56" s="71"/>
      <c r="AG56" s="71"/>
      <c r="AH56" s="71"/>
      <c r="AI56" s="71"/>
      <c r="AK56" s="8"/>
      <c r="AL56" s="65"/>
      <c r="AM56" s="65"/>
      <c r="AN56" s="65"/>
      <c r="AO56" s="65"/>
      <c r="AP56" s="65"/>
      <c r="AQ56" s="65"/>
      <c r="AR56" s="65"/>
      <c r="AS56" s="66"/>
    </row>
    <row r="57" spans="2:45" s="9" customFormat="1" ht="12.75">
      <c r="B57" s="87"/>
      <c r="C57" s="87"/>
      <c r="D57" s="88"/>
      <c r="E57" s="87"/>
      <c r="F57" s="87"/>
      <c r="G57" s="87"/>
      <c r="H57" s="87"/>
      <c r="I57" s="81"/>
      <c r="J57" s="81"/>
      <c r="K57" s="81"/>
      <c r="L57" s="81"/>
      <c r="M57" s="81"/>
      <c r="N57" s="81"/>
      <c r="O57" s="81"/>
      <c r="P57" s="81"/>
      <c r="Q57" s="97"/>
      <c r="R57" s="99"/>
      <c r="S57" s="98"/>
      <c r="T57" s="99"/>
      <c r="U57" s="97"/>
      <c r="V57" s="81"/>
      <c r="W57" s="81"/>
      <c r="X57" s="81"/>
      <c r="Y57" s="81"/>
      <c r="Z57" s="81"/>
      <c r="AA57" s="81"/>
      <c r="AB57" s="81"/>
      <c r="AC57" s="71"/>
      <c r="AD57" s="71"/>
      <c r="AE57" s="71"/>
      <c r="AF57" s="71"/>
      <c r="AG57" s="71"/>
      <c r="AH57" s="71"/>
      <c r="AI57" s="71"/>
      <c r="AK57" s="8"/>
      <c r="AL57" s="65"/>
      <c r="AM57" s="65"/>
      <c r="AN57" s="65"/>
      <c r="AO57" s="65"/>
      <c r="AP57" s="65"/>
      <c r="AQ57" s="65"/>
      <c r="AR57" s="65"/>
      <c r="AS57" s="66"/>
    </row>
    <row r="58" spans="2:45" s="9" customFormat="1" ht="12.75">
      <c r="B58" s="87"/>
      <c r="C58" s="87"/>
      <c r="D58" s="88"/>
      <c r="E58" s="87"/>
      <c r="F58" s="87"/>
      <c r="G58" s="87"/>
      <c r="H58" s="87"/>
      <c r="I58" s="81"/>
      <c r="J58" s="81"/>
      <c r="K58" s="81"/>
      <c r="L58" s="81"/>
      <c r="M58" s="81"/>
      <c r="N58" s="81"/>
      <c r="O58" s="81"/>
      <c r="P58" s="81"/>
      <c r="Q58" s="97"/>
      <c r="R58" s="99"/>
      <c r="S58" s="98"/>
      <c r="T58" s="99"/>
      <c r="U58" s="97"/>
      <c r="V58" s="81"/>
      <c r="W58" s="81"/>
      <c r="X58" s="81"/>
      <c r="Y58" s="81"/>
      <c r="Z58" s="81"/>
      <c r="AA58" s="81"/>
      <c r="AB58" s="81"/>
      <c r="AC58" s="71"/>
      <c r="AD58" s="71"/>
      <c r="AE58" s="71"/>
      <c r="AF58" s="71"/>
      <c r="AG58" s="71"/>
      <c r="AH58" s="71"/>
      <c r="AI58" s="71"/>
      <c r="AK58" s="8"/>
      <c r="AL58" s="65"/>
      <c r="AM58" s="65"/>
      <c r="AN58" s="65"/>
      <c r="AO58" s="65"/>
      <c r="AP58" s="65"/>
      <c r="AQ58" s="65"/>
      <c r="AR58" s="65"/>
      <c r="AS58" s="66"/>
    </row>
    <row r="59" spans="2:45" s="9" customFormat="1" ht="12.75">
      <c r="B59" s="87"/>
      <c r="C59" s="87"/>
      <c r="D59" s="88"/>
      <c r="E59" s="87"/>
      <c r="F59" s="87"/>
      <c r="G59" s="87"/>
      <c r="H59" s="87"/>
      <c r="I59" s="81"/>
      <c r="J59" s="81"/>
      <c r="K59" s="81"/>
      <c r="L59" s="81"/>
      <c r="M59" s="81"/>
      <c r="N59" s="81"/>
      <c r="O59" s="81"/>
      <c r="P59" s="81"/>
      <c r="Q59" s="97"/>
      <c r="R59" s="99"/>
      <c r="S59" s="98"/>
      <c r="T59" s="99"/>
      <c r="U59" s="97"/>
      <c r="V59" s="81"/>
      <c r="W59" s="81"/>
      <c r="X59" s="81"/>
      <c r="Y59" s="81"/>
      <c r="Z59" s="81"/>
      <c r="AA59" s="81"/>
      <c r="AB59" s="81"/>
      <c r="AC59" s="71"/>
      <c r="AD59" s="71"/>
      <c r="AE59" s="71"/>
      <c r="AF59" s="71"/>
      <c r="AG59" s="71"/>
      <c r="AH59" s="71"/>
      <c r="AI59" s="71"/>
      <c r="AK59" s="8"/>
      <c r="AL59" s="65"/>
      <c r="AM59" s="65"/>
      <c r="AN59" s="65"/>
      <c r="AO59" s="65"/>
      <c r="AP59" s="65"/>
      <c r="AQ59" s="65"/>
      <c r="AR59" s="65"/>
      <c r="AS59" s="66"/>
    </row>
    <row r="60" spans="2:45" s="9" customFormat="1" ht="12.75">
      <c r="B60" s="87"/>
      <c r="C60" s="87"/>
      <c r="D60" s="88"/>
      <c r="E60" s="87"/>
      <c r="F60" s="87"/>
      <c r="G60" s="87"/>
      <c r="H60" s="87"/>
      <c r="I60" s="81"/>
      <c r="J60" s="81"/>
      <c r="K60" s="81"/>
      <c r="L60" s="81"/>
      <c r="M60" s="81"/>
      <c r="N60" s="81"/>
      <c r="O60" s="81"/>
      <c r="P60" s="81"/>
      <c r="Q60" s="97"/>
      <c r="R60" s="99"/>
      <c r="S60" s="98"/>
      <c r="T60" s="99"/>
      <c r="U60" s="97"/>
      <c r="V60" s="81"/>
      <c r="W60" s="81"/>
      <c r="X60" s="81"/>
      <c r="Y60" s="81"/>
      <c r="Z60" s="81"/>
      <c r="AA60" s="81"/>
      <c r="AB60" s="81"/>
      <c r="AC60" s="71"/>
      <c r="AD60" s="71"/>
      <c r="AE60" s="71"/>
      <c r="AF60" s="71"/>
      <c r="AG60" s="71"/>
      <c r="AH60" s="71"/>
      <c r="AI60" s="71"/>
      <c r="AK60" s="8"/>
      <c r="AL60" s="65"/>
      <c r="AM60" s="65"/>
      <c r="AN60" s="65"/>
      <c r="AO60" s="65"/>
      <c r="AP60" s="65"/>
      <c r="AQ60" s="65"/>
      <c r="AR60" s="65"/>
      <c r="AS60" s="66"/>
    </row>
    <row r="61" spans="2:45" s="9" customFormat="1" ht="12.75">
      <c r="B61" s="87"/>
      <c r="C61" s="87"/>
      <c r="D61" s="88"/>
      <c r="E61" s="87"/>
      <c r="F61" s="87"/>
      <c r="G61" s="87"/>
      <c r="H61" s="87"/>
      <c r="I61" s="81"/>
      <c r="J61" s="81"/>
      <c r="K61" s="81"/>
      <c r="L61" s="81"/>
      <c r="M61" s="81"/>
      <c r="N61" s="81"/>
      <c r="O61" s="81"/>
      <c r="P61" s="81"/>
      <c r="Q61" s="97"/>
      <c r="R61" s="99"/>
      <c r="S61" s="98"/>
      <c r="T61" s="99"/>
      <c r="U61" s="97"/>
      <c r="V61" s="81"/>
      <c r="W61" s="81"/>
      <c r="X61" s="81"/>
      <c r="Y61" s="81"/>
      <c r="Z61" s="81"/>
      <c r="AA61" s="81"/>
      <c r="AB61" s="81"/>
      <c r="AC61" s="71"/>
      <c r="AD61" s="71"/>
      <c r="AE61" s="71"/>
      <c r="AF61" s="71"/>
      <c r="AG61" s="71"/>
      <c r="AH61" s="71"/>
      <c r="AI61" s="71"/>
      <c r="AK61" s="8"/>
      <c r="AL61" s="65"/>
      <c r="AM61" s="65"/>
      <c r="AN61" s="65"/>
      <c r="AO61" s="65"/>
      <c r="AP61" s="65"/>
      <c r="AQ61" s="65"/>
      <c r="AR61" s="65"/>
      <c r="AS61" s="66"/>
    </row>
    <row r="62" spans="2:45" s="9" customFormat="1" ht="12.75">
      <c r="B62" s="87"/>
      <c r="C62" s="87"/>
      <c r="D62" s="88"/>
      <c r="E62" s="87"/>
      <c r="F62" s="87"/>
      <c r="G62" s="87"/>
      <c r="H62" s="87"/>
      <c r="I62" s="81"/>
      <c r="J62" s="81"/>
      <c r="K62" s="81"/>
      <c r="L62" s="81"/>
      <c r="M62" s="81"/>
      <c r="N62" s="81"/>
      <c r="O62" s="81"/>
      <c r="P62" s="81"/>
      <c r="Q62" s="97"/>
      <c r="R62" s="99"/>
      <c r="S62" s="98"/>
      <c r="T62" s="99"/>
      <c r="U62" s="97"/>
      <c r="V62" s="81"/>
      <c r="W62" s="81"/>
      <c r="X62" s="81"/>
      <c r="Y62" s="81"/>
      <c r="Z62" s="81"/>
      <c r="AA62" s="81"/>
      <c r="AB62" s="81"/>
      <c r="AC62" s="71"/>
      <c r="AD62" s="71"/>
      <c r="AE62" s="71"/>
      <c r="AF62" s="71"/>
      <c r="AG62" s="71"/>
      <c r="AH62" s="71"/>
      <c r="AI62" s="71"/>
      <c r="AK62" s="8"/>
      <c r="AL62" s="65"/>
      <c r="AM62" s="65"/>
      <c r="AN62" s="65"/>
      <c r="AO62" s="65"/>
      <c r="AP62" s="65"/>
      <c r="AQ62" s="65"/>
      <c r="AR62" s="65"/>
      <c r="AS62" s="66"/>
    </row>
    <row r="63" spans="2:45" s="9" customFormat="1" ht="12.75">
      <c r="B63" s="87"/>
      <c r="C63" s="87"/>
      <c r="D63" s="88"/>
      <c r="E63" s="87"/>
      <c r="F63" s="87"/>
      <c r="G63" s="87"/>
      <c r="H63" s="87"/>
      <c r="I63" s="81"/>
      <c r="J63" s="81"/>
      <c r="K63" s="81"/>
      <c r="L63" s="81"/>
      <c r="M63" s="81"/>
      <c r="N63" s="81"/>
      <c r="O63" s="81"/>
      <c r="P63" s="81"/>
      <c r="Q63" s="97"/>
      <c r="R63" s="99"/>
      <c r="S63" s="98"/>
      <c r="T63" s="99"/>
      <c r="U63" s="97"/>
      <c r="V63" s="81"/>
      <c r="W63" s="81"/>
      <c r="X63" s="81"/>
      <c r="Y63" s="81"/>
      <c r="Z63" s="81"/>
      <c r="AA63" s="81"/>
      <c r="AB63" s="81"/>
      <c r="AC63" s="71"/>
      <c r="AD63" s="71"/>
      <c r="AE63" s="71"/>
      <c r="AF63" s="71"/>
      <c r="AG63" s="71"/>
      <c r="AH63" s="71"/>
      <c r="AI63" s="71"/>
      <c r="AK63" s="8"/>
      <c r="AL63" s="65"/>
      <c r="AM63" s="65"/>
      <c r="AN63" s="65"/>
      <c r="AO63" s="65"/>
      <c r="AP63" s="65"/>
      <c r="AQ63" s="65"/>
      <c r="AR63" s="65"/>
      <c r="AS63" s="66"/>
    </row>
    <row r="64" spans="2:45" s="9" customFormat="1" ht="12.75">
      <c r="B64" s="87"/>
      <c r="C64" s="87"/>
      <c r="D64" s="88"/>
      <c r="E64" s="87"/>
      <c r="F64" s="87"/>
      <c r="G64" s="87"/>
      <c r="H64" s="87"/>
      <c r="I64" s="81"/>
      <c r="J64" s="81"/>
      <c r="K64" s="81"/>
      <c r="L64" s="81"/>
      <c r="M64" s="81"/>
      <c r="N64" s="81"/>
      <c r="O64" s="81"/>
      <c r="P64" s="81"/>
      <c r="Q64" s="97"/>
      <c r="R64" s="99"/>
      <c r="S64" s="98"/>
      <c r="T64" s="99"/>
      <c r="U64" s="97"/>
      <c r="V64" s="81"/>
      <c r="W64" s="81"/>
      <c r="X64" s="81"/>
      <c r="Y64" s="81"/>
      <c r="Z64" s="81"/>
      <c r="AA64" s="81"/>
      <c r="AB64" s="81"/>
      <c r="AC64" s="71"/>
      <c r="AD64" s="71"/>
      <c r="AE64" s="71"/>
      <c r="AF64" s="71"/>
      <c r="AG64" s="71"/>
      <c r="AH64" s="71"/>
      <c r="AI64" s="71"/>
      <c r="AK64" s="8"/>
      <c r="AL64" s="65"/>
      <c r="AM64" s="65"/>
      <c r="AN64" s="65"/>
      <c r="AO64" s="65"/>
      <c r="AP64" s="65"/>
      <c r="AQ64" s="65"/>
      <c r="AR64" s="65"/>
      <c r="AS64" s="66"/>
    </row>
    <row r="65" ht="12.75">
      <c r="A65" s="8"/>
    </row>
    <row r="66" spans="3:15" ht="12.75">
      <c r="C66" t="s">
        <v>207</v>
      </c>
      <c r="K66" s="76"/>
      <c r="L66" s="76"/>
      <c r="M66" s="76"/>
      <c r="N66" s="76"/>
      <c r="O66" s="76"/>
    </row>
    <row r="67" spans="7:46" ht="12.75">
      <c r="G67" s="289" t="e">
        <f>リーグ３次!#REF!</f>
        <v>#REF!</v>
      </c>
      <c r="H67" s="290"/>
      <c r="I67" s="290"/>
      <c r="J67" s="290"/>
      <c r="K67" s="290"/>
      <c r="L67" s="290"/>
      <c r="R67" s="292" t="e">
        <f>リーグ３次!#REF!</f>
        <v>#REF!</v>
      </c>
      <c r="S67" s="292"/>
      <c r="T67" s="292"/>
      <c r="U67" s="292"/>
      <c r="V67" s="292"/>
      <c r="W67" t="s">
        <v>55</v>
      </c>
      <c r="AD67" s="444" t="e">
        <f>リーグ３次!#REF!</f>
        <v>#REF!</v>
      </c>
      <c r="AE67" s="445"/>
      <c r="AF67" s="445"/>
      <c r="AG67" s="445"/>
      <c r="AH67" s="445"/>
      <c r="AL67" s="8"/>
      <c r="AM67" s="63" t="s">
        <v>100</v>
      </c>
      <c r="AN67" s="64" t="s">
        <v>101</v>
      </c>
      <c r="AO67" s="64" t="s">
        <v>102</v>
      </c>
      <c r="AP67" s="64" t="s">
        <v>103</v>
      </c>
      <c r="AQ67" s="64" t="s">
        <v>104</v>
      </c>
      <c r="AR67" s="64" t="s">
        <v>105</v>
      </c>
      <c r="AS67" s="64" t="s">
        <v>106</v>
      </c>
      <c r="AT67" s="64" t="s">
        <v>24</v>
      </c>
    </row>
    <row r="68" spans="3:35" s="8" customFormat="1" ht="12.75">
      <c r="C68" s="333" t="s">
        <v>26</v>
      </c>
      <c r="D68" s="334"/>
      <c r="E68" s="334" t="s">
        <v>14</v>
      </c>
      <c r="F68" s="334"/>
      <c r="G68" s="334"/>
      <c r="H68" s="334"/>
      <c r="I68" s="334"/>
      <c r="J68" s="334" t="s">
        <v>15</v>
      </c>
      <c r="K68" s="334"/>
      <c r="L68" s="334"/>
      <c r="M68" s="334"/>
      <c r="N68" s="334"/>
      <c r="O68" s="334"/>
      <c r="P68" s="334"/>
      <c r="Q68" s="334"/>
      <c r="R68" s="334"/>
      <c r="S68" s="334"/>
      <c r="T68" s="334"/>
      <c r="U68" s="334"/>
      <c r="V68" s="334"/>
      <c r="W68" s="334"/>
      <c r="X68" s="334"/>
      <c r="Y68" s="334"/>
      <c r="Z68" s="334"/>
      <c r="AA68" s="334"/>
      <c r="AB68" s="334"/>
      <c r="AC68" s="334"/>
      <c r="AD68" s="446" t="s">
        <v>16</v>
      </c>
      <c r="AE68" s="447"/>
      <c r="AF68" s="447"/>
      <c r="AG68" s="447"/>
      <c r="AH68" s="447"/>
      <c r="AI68" s="448"/>
    </row>
    <row r="69" spans="1:46" s="9" customFormat="1" ht="12.75">
      <c r="A69" s="8"/>
      <c r="C69" s="362">
        <v>1</v>
      </c>
      <c r="D69" s="284"/>
      <c r="E69" s="253" t="e">
        <f>AD67</f>
        <v>#REF!</v>
      </c>
      <c r="F69" s="254"/>
      <c r="G69" s="254"/>
      <c r="H69" s="254"/>
      <c r="I69" s="254"/>
      <c r="J69" s="255" t="e">
        <f>リーグ３次!#REF!</f>
        <v>#REF!</v>
      </c>
      <c r="K69" s="255"/>
      <c r="L69" s="255"/>
      <c r="M69" s="255"/>
      <c r="N69" s="255"/>
      <c r="O69" s="255"/>
      <c r="P69" s="255"/>
      <c r="Q69" s="256"/>
      <c r="R69" s="10"/>
      <c r="S69" s="19">
        <v>0</v>
      </c>
      <c r="T69" s="12" t="s">
        <v>27</v>
      </c>
      <c r="U69" s="19">
        <v>0</v>
      </c>
      <c r="V69" s="10"/>
      <c r="W69" s="257" t="e">
        <f>リーグ３次!#REF!</f>
        <v>#REF!</v>
      </c>
      <c r="X69" s="257"/>
      <c r="Y69" s="257"/>
      <c r="Z69" s="257"/>
      <c r="AA69" s="257"/>
      <c r="AB69" s="257"/>
      <c r="AC69" s="257"/>
      <c r="AD69" s="276" t="e">
        <f>リーグ３次!#REF!</f>
        <v>#REF!</v>
      </c>
      <c r="AE69" s="277"/>
      <c r="AF69" s="277"/>
      <c r="AG69" s="277"/>
      <c r="AH69" s="277"/>
      <c r="AI69" s="278"/>
      <c r="AL69" s="8" t="e">
        <f>AD70</f>
        <v>#REF!</v>
      </c>
      <c r="AM69" s="65">
        <v>0</v>
      </c>
      <c r="AN69" s="65">
        <v>0</v>
      </c>
      <c r="AO69" s="65">
        <v>0</v>
      </c>
      <c r="AP69" s="65">
        <f>S69+S71</f>
        <v>0</v>
      </c>
      <c r="AQ69" s="65">
        <f>U69+U71</f>
        <v>0</v>
      </c>
      <c r="AR69" s="65">
        <f>AP69-AQ69</f>
        <v>0</v>
      </c>
      <c r="AS69" s="65">
        <f>AM69*3+AO69*1</f>
        <v>0</v>
      </c>
      <c r="AT69" s="66">
        <v>1</v>
      </c>
    </row>
    <row r="70" spans="3:46" s="9" customFormat="1" ht="12.75">
      <c r="C70" s="244">
        <v>2</v>
      </c>
      <c r="D70" s="245"/>
      <c r="E70" s="246" t="e">
        <f>E69+"０：６０"</f>
        <v>#REF!</v>
      </c>
      <c r="F70" s="245"/>
      <c r="G70" s="245"/>
      <c r="H70" s="245"/>
      <c r="I70" s="245"/>
      <c r="J70" s="247" t="e">
        <f>AD69</f>
        <v>#REF!</v>
      </c>
      <c r="K70" s="247"/>
      <c r="L70" s="247"/>
      <c r="M70" s="247"/>
      <c r="N70" s="247"/>
      <c r="O70" s="247"/>
      <c r="P70" s="247"/>
      <c r="Q70" s="248"/>
      <c r="R70" s="13"/>
      <c r="S70" s="20">
        <v>0</v>
      </c>
      <c r="T70" s="15" t="s">
        <v>27</v>
      </c>
      <c r="U70" s="20">
        <v>0</v>
      </c>
      <c r="V70" s="13"/>
      <c r="W70" s="249" t="e">
        <f>W69</f>
        <v>#REF!</v>
      </c>
      <c r="X70" s="249"/>
      <c r="Y70" s="249"/>
      <c r="Z70" s="249"/>
      <c r="AA70" s="249"/>
      <c r="AB70" s="249"/>
      <c r="AC70" s="249"/>
      <c r="AD70" s="276" t="e">
        <f>J69</f>
        <v>#REF!</v>
      </c>
      <c r="AE70" s="277"/>
      <c r="AF70" s="277"/>
      <c r="AG70" s="277"/>
      <c r="AH70" s="277"/>
      <c r="AI70" s="278"/>
      <c r="AL70" s="8" t="e">
        <f>AD69</f>
        <v>#REF!</v>
      </c>
      <c r="AM70" s="65">
        <v>0</v>
      </c>
      <c r="AN70" s="65">
        <v>0</v>
      </c>
      <c r="AO70" s="65">
        <v>0</v>
      </c>
      <c r="AP70" s="65">
        <f>S70+U71</f>
        <v>0</v>
      </c>
      <c r="AQ70" s="65">
        <f>S71+U70</f>
        <v>0</v>
      </c>
      <c r="AR70" s="65">
        <f>AP70-AQ70</f>
        <v>0</v>
      </c>
      <c r="AS70" s="65">
        <f>AM70*3+AO70*1</f>
        <v>0</v>
      </c>
      <c r="AT70" s="66">
        <v>2</v>
      </c>
    </row>
    <row r="71" spans="3:46" s="9" customFormat="1" ht="12.75">
      <c r="C71" s="258">
        <v>3</v>
      </c>
      <c r="D71" s="259"/>
      <c r="E71" s="449" t="e">
        <f>E70+"０：６０"</f>
        <v>#REF!</v>
      </c>
      <c r="F71" s="259"/>
      <c r="G71" s="259"/>
      <c r="H71" s="259"/>
      <c r="I71" s="259"/>
      <c r="J71" s="262" t="e">
        <f>J69</f>
        <v>#REF!</v>
      </c>
      <c r="K71" s="262"/>
      <c r="L71" s="262"/>
      <c r="M71" s="262"/>
      <c r="N71" s="262"/>
      <c r="O71" s="262"/>
      <c r="P71" s="262"/>
      <c r="Q71" s="263"/>
      <c r="R71" s="16"/>
      <c r="S71" s="21">
        <v>0</v>
      </c>
      <c r="T71" s="18" t="s">
        <v>27</v>
      </c>
      <c r="U71" s="21">
        <v>0</v>
      </c>
      <c r="V71" s="16"/>
      <c r="W71" s="264" t="e">
        <f>AD69</f>
        <v>#REF!</v>
      </c>
      <c r="X71" s="264"/>
      <c r="Y71" s="264"/>
      <c r="Z71" s="264"/>
      <c r="AA71" s="264"/>
      <c r="AB71" s="264"/>
      <c r="AC71" s="264"/>
      <c r="AD71" s="285" t="e">
        <f>W69</f>
        <v>#REF!</v>
      </c>
      <c r="AE71" s="286"/>
      <c r="AF71" s="286"/>
      <c r="AG71" s="286"/>
      <c r="AH71" s="286"/>
      <c r="AI71" s="287"/>
      <c r="AL71" s="8" t="e">
        <f>AD71</f>
        <v>#REF!</v>
      </c>
      <c r="AM71" s="65">
        <v>0</v>
      </c>
      <c r="AN71" s="65">
        <v>0</v>
      </c>
      <c r="AO71" s="65">
        <v>0</v>
      </c>
      <c r="AP71" s="65">
        <f>U69+U70</f>
        <v>0</v>
      </c>
      <c r="AQ71" s="65">
        <f>S69+S70</f>
        <v>0</v>
      </c>
      <c r="AR71" s="65">
        <f>AP71-AQ71</f>
        <v>0</v>
      </c>
      <c r="AS71" s="65">
        <f>AM71*3+AO71*1</f>
        <v>0</v>
      </c>
      <c r="AT71" s="66">
        <v>3</v>
      </c>
    </row>
    <row r="72" spans="2:45" s="9" customFormat="1" ht="12.75">
      <c r="B72" s="87"/>
      <c r="C72" s="87"/>
      <c r="D72" s="88"/>
      <c r="E72" s="87"/>
      <c r="F72" s="87"/>
      <c r="G72" s="87"/>
      <c r="H72" s="87"/>
      <c r="I72" s="81"/>
      <c r="J72" s="81"/>
      <c r="K72" s="81"/>
      <c r="L72" s="81"/>
      <c r="M72" s="81"/>
      <c r="N72" s="81"/>
      <c r="O72" s="81"/>
      <c r="P72" s="81"/>
      <c r="Q72" s="97"/>
      <c r="R72" s="99"/>
      <c r="S72" s="98"/>
      <c r="T72" s="99"/>
      <c r="U72" s="97"/>
      <c r="V72" s="81"/>
      <c r="W72" s="81"/>
      <c r="X72" s="81"/>
      <c r="Y72" s="81"/>
      <c r="Z72" s="81"/>
      <c r="AA72" s="81"/>
      <c r="AB72" s="81"/>
      <c r="AC72" s="71"/>
      <c r="AD72" s="71"/>
      <c r="AE72" s="71"/>
      <c r="AF72" s="71"/>
      <c r="AG72" s="71"/>
      <c r="AH72" s="71"/>
      <c r="AI72" s="71"/>
      <c r="AK72" s="8"/>
      <c r="AL72" s="65"/>
      <c r="AM72" s="65"/>
      <c r="AN72" s="65"/>
      <c r="AO72" s="65"/>
      <c r="AP72" s="65"/>
      <c r="AQ72" s="65"/>
      <c r="AR72" s="65"/>
      <c r="AS72" s="66"/>
    </row>
    <row r="73" ht="12.75">
      <c r="A73" s="8"/>
    </row>
    <row r="74" ht="12.75">
      <c r="A74" s="8"/>
    </row>
    <row r="75" ht="12.75">
      <c r="A75" s="8"/>
    </row>
    <row r="76" ht="12.75">
      <c r="A76" s="8"/>
    </row>
    <row r="77" ht="12.75">
      <c r="A77" s="8"/>
    </row>
    <row r="78" ht="12.75">
      <c r="A78" s="8"/>
    </row>
    <row r="79" ht="12.75">
      <c r="A79" s="8"/>
    </row>
    <row r="80" ht="12.75">
      <c r="A80" s="8"/>
    </row>
    <row r="81" ht="12.75">
      <c r="A81" s="8"/>
    </row>
    <row r="82" ht="12.75">
      <c r="A82" s="8"/>
    </row>
    <row r="83" ht="12.75">
      <c r="A83" s="8"/>
    </row>
    <row r="84" ht="12.75">
      <c r="A84" s="8"/>
    </row>
    <row r="85" ht="12.75">
      <c r="A85" s="8"/>
    </row>
    <row r="86" ht="12.75">
      <c r="A86" s="8"/>
    </row>
    <row r="87" ht="12.75">
      <c r="A87" s="8"/>
    </row>
    <row r="88" ht="12.75">
      <c r="A88" s="8"/>
    </row>
    <row r="89" ht="12.75">
      <c r="A89" s="8"/>
    </row>
    <row r="90" ht="12.75">
      <c r="A90" s="8"/>
    </row>
    <row r="91" ht="12.75">
      <c r="A91" s="8"/>
    </row>
    <row r="92" ht="12.75">
      <c r="C92" t="s">
        <v>87</v>
      </c>
    </row>
    <row r="93" spans="7:46" ht="12.75">
      <c r="G93" s="289" t="e">
        <f>リーグ３次!#REF!</f>
        <v>#REF!</v>
      </c>
      <c r="H93" s="290"/>
      <c r="I93" s="290"/>
      <c r="J93" s="290"/>
      <c r="K93" s="290"/>
      <c r="L93" s="290"/>
      <c r="R93" s="292">
        <f>'リーグ３次'!X5</f>
        <v>4</v>
      </c>
      <c r="S93" s="292"/>
      <c r="T93" s="292"/>
      <c r="U93" s="292"/>
      <c r="V93" s="292"/>
      <c r="W93" t="s">
        <v>55</v>
      </c>
      <c r="AL93" s="8"/>
      <c r="AM93" s="63" t="s">
        <v>100</v>
      </c>
      <c r="AN93" s="64" t="s">
        <v>101</v>
      </c>
      <c r="AO93" s="64" t="s">
        <v>102</v>
      </c>
      <c r="AP93" s="64" t="s">
        <v>103</v>
      </c>
      <c r="AQ93" s="64" t="s">
        <v>104</v>
      </c>
      <c r="AR93" s="64" t="s">
        <v>105</v>
      </c>
      <c r="AS93" s="64" t="s">
        <v>106</v>
      </c>
      <c r="AT93" s="64" t="s">
        <v>24</v>
      </c>
    </row>
    <row r="94" spans="1:67" s="8" customFormat="1" ht="12.75">
      <c r="A94"/>
      <c r="C94" s="333" t="s">
        <v>36</v>
      </c>
      <c r="D94" s="334"/>
      <c r="E94" s="334" t="s">
        <v>14</v>
      </c>
      <c r="F94" s="334"/>
      <c r="G94" s="334"/>
      <c r="H94" s="334"/>
      <c r="I94" s="334"/>
      <c r="J94" s="334" t="s">
        <v>15</v>
      </c>
      <c r="K94" s="334"/>
      <c r="L94" s="334"/>
      <c r="M94" s="334"/>
      <c r="N94" s="334"/>
      <c r="O94" s="334"/>
      <c r="P94" s="334"/>
      <c r="Q94" s="334"/>
      <c r="R94" s="334"/>
      <c r="S94" s="334"/>
      <c r="T94" s="334"/>
      <c r="U94" s="334"/>
      <c r="V94" s="334"/>
      <c r="W94" s="334"/>
      <c r="X94" s="334"/>
      <c r="Y94" s="334"/>
      <c r="Z94" s="334"/>
      <c r="AA94" s="334"/>
      <c r="AB94" s="334"/>
      <c r="AC94" s="334"/>
      <c r="AD94" s="437" t="s">
        <v>16</v>
      </c>
      <c r="AE94" s="437"/>
      <c r="AF94" s="437"/>
      <c r="AG94" s="437"/>
      <c r="AH94" s="437"/>
      <c r="AI94" s="438"/>
      <c r="BJ94" s="437" t="s">
        <v>16</v>
      </c>
      <c r="BK94" s="437"/>
      <c r="BL94" s="437"/>
      <c r="BM94" s="437"/>
      <c r="BN94" s="437"/>
      <c r="BO94" s="438"/>
    </row>
    <row r="95" spans="1:67" s="8" customFormat="1" ht="12.75">
      <c r="A95"/>
      <c r="C95" s="362">
        <v>1</v>
      </c>
      <c r="D95" s="284"/>
      <c r="E95" s="253">
        <v>0.3958333333333333</v>
      </c>
      <c r="F95" s="254"/>
      <c r="G95" s="254"/>
      <c r="H95" s="254"/>
      <c r="I95" s="254"/>
      <c r="J95" s="255" t="str">
        <f>'3次リーグ組合せ'!E18</f>
        <v>坂祝</v>
      </c>
      <c r="K95" s="255"/>
      <c r="L95" s="255"/>
      <c r="M95" s="255"/>
      <c r="N95" s="255"/>
      <c r="O95" s="255"/>
      <c r="P95" s="255"/>
      <c r="Q95" s="256"/>
      <c r="R95" s="10"/>
      <c r="S95" s="19"/>
      <c r="T95" s="12" t="s">
        <v>35</v>
      </c>
      <c r="U95" s="19"/>
      <c r="V95" s="10"/>
      <c r="W95" s="257" t="e">
        <f>3次リーグ組合せ!#REF!</f>
        <v>#REF!</v>
      </c>
      <c r="X95" s="257"/>
      <c r="Y95" s="257"/>
      <c r="Z95" s="257"/>
      <c r="AA95" s="257"/>
      <c r="AB95" s="257"/>
      <c r="AC95" s="257"/>
      <c r="AD95" s="441" t="str">
        <f>'3次リーグ組合せ'!E20</f>
        <v>八百津</v>
      </c>
      <c r="AE95" s="442"/>
      <c r="AF95" s="442"/>
      <c r="AG95" s="442"/>
      <c r="AH95" s="442"/>
      <c r="AI95" s="443"/>
      <c r="AJ95" s="9"/>
      <c r="AK95" s="9"/>
      <c r="AL95" s="8" t="str">
        <f>AD96</f>
        <v>坂祝</v>
      </c>
      <c r="AM95" s="65">
        <v>0</v>
      </c>
      <c r="AN95" s="65">
        <v>0</v>
      </c>
      <c r="AO95" s="65">
        <v>0</v>
      </c>
      <c r="AP95" s="65">
        <f>S95+S97</f>
        <v>0</v>
      </c>
      <c r="AQ95" s="65">
        <f>U95+U97</f>
        <v>0</v>
      </c>
      <c r="AR95" s="65">
        <f>AP95-AQ95</f>
        <v>0</v>
      </c>
      <c r="AS95" s="65">
        <f>AM95*3+AO95*1</f>
        <v>0</v>
      </c>
      <c r="AT95" s="66">
        <v>1</v>
      </c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441" t="str">
        <f>$J$96</f>
        <v>八百津</v>
      </c>
      <c r="BK95" s="442"/>
      <c r="BL95" s="442"/>
      <c r="BM95" s="442"/>
      <c r="BN95" s="442"/>
      <c r="BO95" s="443"/>
    </row>
    <row r="96" spans="3:67" s="8" customFormat="1" ht="12.75">
      <c r="C96" s="362">
        <v>2</v>
      </c>
      <c r="D96" s="284"/>
      <c r="E96" s="283">
        <v>0.4513888888888889</v>
      </c>
      <c r="F96" s="284"/>
      <c r="G96" s="284"/>
      <c r="H96" s="284"/>
      <c r="I96" s="284"/>
      <c r="J96" s="247" t="str">
        <f>AD95</f>
        <v>八百津</v>
      </c>
      <c r="K96" s="247"/>
      <c r="L96" s="247"/>
      <c r="M96" s="247"/>
      <c r="N96" s="247"/>
      <c r="O96" s="247"/>
      <c r="P96" s="247"/>
      <c r="Q96" s="248"/>
      <c r="R96" s="13"/>
      <c r="S96" s="20"/>
      <c r="T96" s="15" t="s">
        <v>35</v>
      </c>
      <c r="U96" s="20"/>
      <c r="V96" s="13"/>
      <c r="W96" s="249" t="e">
        <f>W95</f>
        <v>#REF!</v>
      </c>
      <c r="X96" s="249"/>
      <c r="Y96" s="249"/>
      <c r="Z96" s="249"/>
      <c r="AA96" s="249"/>
      <c r="AB96" s="249"/>
      <c r="AC96" s="249"/>
      <c r="AD96" s="276" t="str">
        <f>J95</f>
        <v>坂祝</v>
      </c>
      <c r="AE96" s="277"/>
      <c r="AF96" s="277"/>
      <c r="AG96" s="277"/>
      <c r="AH96" s="277"/>
      <c r="AI96" s="278"/>
      <c r="AJ96" s="9"/>
      <c r="AK96" s="9"/>
      <c r="AL96" s="8" t="str">
        <f>AD95</f>
        <v>八百津</v>
      </c>
      <c r="AM96" s="65">
        <v>0</v>
      </c>
      <c r="AN96" s="65">
        <v>0</v>
      </c>
      <c r="AO96" s="65">
        <v>0</v>
      </c>
      <c r="AP96" s="65">
        <f>S96+U97</f>
        <v>0</v>
      </c>
      <c r="AQ96" s="65">
        <f>S97+U96</f>
        <v>0</v>
      </c>
      <c r="AR96" s="65">
        <f>AP96-AQ96</f>
        <v>0</v>
      </c>
      <c r="AS96" s="65">
        <f>AM96*3+AO96*1</f>
        <v>0</v>
      </c>
      <c r="AT96" s="66">
        <v>2</v>
      </c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441" t="str">
        <f>$J$95</f>
        <v>坂祝</v>
      </c>
      <c r="BK96" s="442"/>
      <c r="BL96" s="442"/>
      <c r="BM96" s="442"/>
      <c r="BN96" s="442"/>
      <c r="BO96" s="443"/>
    </row>
    <row r="97" spans="1:67" s="8" customFormat="1" ht="12.75">
      <c r="A97" s="61"/>
      <c r="C97" s="429">
        <v>3</v>
      </c>
      <c r="D97" s="430"/>
      <c r="E97" s="297">
        <v>0.5069444444444444</v>
      </c>
      <c r="F97" s="298"/>
      <c r="G97" s="298"/>
      <c r="H97" s="298"/>
      <c r="I97" s="298"/>
      <c r="J97" s="262" t="str">
        <f>J95</f>
        <v>坂祝</v>
      </c>
      <c r="K97" s="262"/>
      <c r="L97" s="262"/>
      <c r="M97" s="262"/>
      <c r="N97" s="262"/>
      <c r="O97" s="262"/>
      <c r="P97" s="262"/>
      <c r="Q97" s="263"/>
      <c r="R97" s="16"/>
      <c r="S97" s="21"/>
      <c r="T97" s="18" t="s">
        <v>35</v>
      </c>
      <c r="U97" s="21"/>
      <c r="V97" s="16"/>
      <c r="W97" s="264" t="str">
        <f>AD95</f>
        <v>八百津</v>
      </c>
      <c r="X97" s="264"/>
      <c r="Y97" s="264"/>
      <c r="Z97" s="264"/>
      <c r="AA97" s="264"/>
      <c r="AB97" s="264"/>
      <c r="AC97" s="264"/>
      <c r="AD97" s="431" t="e">
        <f>W95</f>
        <v>#REF!</v>
      </c>
      <c r="AE97" s="432"/>
      <c r="AF97" s="432"/>
      <c r="AG97" s="432"/>
      <c r="AH97" s="432"/>
      <c r="AI97" s="433"/>
      <c r="AJ97" s="9"/>
      <c r="AK97" s="9"/>
      <c r="AL97" s="8" t="e">
        <f>AD97</f>
        <v>#REF!</v>
      </c>
      <c r="AM97" s="65">
        <v>0</v>
      </c>
      <c r="AN97" s="65">
        <v>0</v>
      </c>
      <c r="AO97" s="65">
        <v>0</v>
      </c>
      <c r="AP97" s="65">
        <f>U95+U96</f>
        <v>0</v>
      </c>
      <c r="AQ97" s="65">
        <f>S95+S96</f>
        <v>0</v>
      </c>
      <c r="AR97" s="65">
        <f>AP97-AQ97</f>
        <v>0</v>
      </c>
      <c r="AS97" s="65">
        <f>AM97*3+AO97*1</f>
        <v>0</v>
      </c>
      <c r="AT97" s="66">
        <v>3</v>
      </c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285" t="e">
        <f>$W$95</f>
        <v>#REF!</v>
      </c>
      <c r="BK97" s="286"/>
      <c r="BL97" s="286"/>
      <c r="BM97" s="286"/>
      <c r="BN97" s="286"/>
      <c r="BO97" s="287"/>
    </row>
    <row r="98" ht="12.75">
      <c r="A98" s="61"/>
    </row>
    <row r="99" spans="1:3" ht="12.75">
      <c r="A99" s="61"/>
      <c r="C99" t="s">
        <v>88</v>
      </c>
    </row>
    <row r="100" spans="1:46" ht="12.75">
      <c r="A100" s="5"/>
      <c r="G100" s="289" t="e">
        <f>リーグ３次!#REF!</f>
        <v>#REF!</v>
      </c>
      <c r="H100" s="290"/>
      <c r="I100" s="290"/>
      <c r="J100" s="290"/>
      <c r="K100" s="290"/>
      <c r="L100" s="290"/>
      <c r="R100" s="292" t="e">
        <f>リーグ３次!#REF!</f>
        <v>#REF!</v>
      </c>
      <c r="S100" s="292"/>
      <c r="T100" s="292"/>
      <c r="U100" s="292"/>
      <c r="V100" s="292"/>
      <c r="W100" t="s">
        <v>55</v>
      </c>
      <c r="AL100" s="8"/>
      <c r="AM100" s="63" t="s">
        <v>100</v>
      </c>
      <c r="AN100" s="64" t="s">
        <v>101</v>
      </c>
      <c r="AO100" s="64" t="s">
        <v>102</v>
      </c>
      <c r="AP100" s="64" t="s">
        <v>103</v>
      </c>
      <c r="AQ100" s="64" t="s">
        <v>104</v>
      </c>
      <c r="AR100" s="64" t="s">
        <v>105</v>
      </c>
      <c r="AS100" s="64" t="s">
        <v>106</v>
      </c>
      <c r="AT100" s="64" t="s">
        <v>24</v>
      </c>
    </row>
    <row r="101" spans="1:67" s="8" customFormat="1" ht="12.75">
      <c r="A101" s="5"/>
      <c r="C101" s="333" t="s">
        <v>36</v>
      </c>
      <c r="D101" s="334"/>
      <c r="E101" s="334" t="s">
        <v>14</v>
      </c>
      <c r="F101" s="334"/>
      <c r="G101" s="334"/>
      <c r="H101" s="334"/>
      <c r="I101" s="334"/>
      <c r="J101" s="334" t="s">
        <v>15</v>
      </c>
      <c r="K101" s="334"/>
      <c r="L101" s="334"/>
      <c r="M101" s="334"/>
      <c r="N101" s="334"/>
      <c r="O101" s="334"/>
      <c r="P101" s="334"/>
      <c r="Q101" s="334"/>
      <c r="R101" s="334"/>
      <c r="S101" s="334"/>
      <c r="T101" s="334"/>
      <c r="U101" s="334"/>
      <c r="V101" s="334"/>
      <c r="W101" s="334"/>
      <c r="X101" s="334"/>
      <c r="Y101" s="334"/>
      <c r="Z101" s="334"/>
      <c r="AA101" s="334"/>
      <c r="AB101" s="334"/>
      <c r="AC101" s="334"/>
      <c r="AD101" s="437" t="s">
        <v>16</v>
      </c>
      <c r="AE101" s="437"/>
      <c r="AF101" s="437"/>
      <c r="AG101" s="437"/>
      <c r="AH101" s="437"/>
      <c r="AI101" s="438"/>
      <c r="BJ101" s="437" t="s">
        <v>16</v>
      </c>
      <c r="BK101" s="437"/>
      <c r="BL101" s="437"/>
      <c r="BM101" s="437"/>
      <c r="BN101" s="437"/>
      <c r="BO101" s="438"/>
    </row>
    <row r="102" spans="1:67" s="8" customFormat="1" ht="12.75">
      <c r="A102" s="5"/>
      <c r="C102" s="362">
        <v>1</v>
      </c>
      <c r="D102" s="284"/>
      <c r="E102" s="253">
        <v>0.3958333333333333</v>
      </c>
      <c r="F102" s="254"/>
      <c r="G102" s="254"/>
      <c r="H102" s="254"/>
      <c r="I102" s="254"/>
      <c r="J102" s="255" t="str">
        <f>'3次リーグ組合せ'!E22</f>
        <v>瀬尻</v>
      </c>
      <c r="K102" s="255"/>
      <c r="L102" s="255"/>
      <c r="M102" s="255"/>
      <c r="N102" s="255"/>
      <c r="O102" s="255"/>
      <c r="P102" s="255"/>
      <c r="Q102" s="256"/>
      <c r="R102" s="10"/>
      <c r="S102" s="19">
        <v>5</v>
      </c>
      <c r="T102" s="12" t="s">
        <v>27</v>
      </c>
      <c r="U102" s="19">
        <v>0</v>
      </c>
      <c r="V102" s="10"/>
      <c r="W102" s="257" t="e">
        <f>3次リーグ組合せ!#REF!</f>
        <v>#REF!</v>
      </c>
      <c r="X102" s="257"/>
      <c r="Y102" s="257"/>
      <c r="Z102" s="257"/>
      <c r="AA102" s="257"/>
      <c r="AB102" s="257"/>
      <c r="AC102" s="257"/>
      <c r="AD102" s="441" t="e">
        <f>3次リーグ組合せ!#REF!</f>
        <v>#REF!</v>
      </c>
      <c r="AE102" s="442"/>
      <c r="AF102" s="442"/>
      <c r="AG102" s="442"/>
      <c r="AH102" s="442"/>
      <c r="AI102" s="443"/>
      <c r="AJ102" s="9"/>
      <c r="AK102" s="9"/>
      <c r="AL102" s="8" t="str">
        <f>AD103</f>
        <v>瀬尻</v>
      </c>
      <c r="AM102" s="65">
        <v>2</v>
      </c>
      <c r="AN102" s="65">
        <v>0</v>
      </c>
      <c r="AO102" s="65">
        <v>0</v>
      </c>
      <c r="AP102" s="65">
        <f>S102+S104</f>
        <v>10</v>
      </c>
      <c r="AQ102" s="65">
        <f>U102+U104</f>
        <v>0</v>
      </c>
      <c r="AR102" s="65">
        <f>AP102-AQ102</f>
        <v>10</v>
      </c>
      <c r="AS102" s="65">
        <f>AM102*3+AO102*1</f>
        <v>6</v>
      </c>
      <c r="AT102" s="66">
        <v>1</v>
      </c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441" t="e">
        <f>$J$103</f>
        <v>#REF!</v>
      </c>
      <c r="BK102" s="442"/>
      <c r="BL102" s="442"/>
      <c r="BM102" s="442"/>
      <c r="BN102" s="442"/>
      <c r="BO102" s="443"/>
    </row>
    <row r="103" spans="1:67" s="8" customFormat="1" ht="12.75">
      <c r="A103" s="5"/>
      <c r="C103" s="362">
        <v>2</v>
      </c>
      <c r="D103" s="284"/>
      <c r="E103" s="283">
        <v>0.4513888888888889</v>
      </c>
      <c r="F103" s="284"/>
      <c r="G103" s="284"/>
      <c r="H103" s="284"/>
      <c r="I103" s="284"/>
      <c r="J103" s="247" t="e">
        <f>AD102</f>
        <v>#REF!</v>
      </c>
      <c r="K103" s="247"/>
      <c r="L103" s="247"/>
      <c r="M103" s="247"/>
      <c r="N103" s="247"/>
      <c r="O103" s="247"/>
      <c r="P103" s="247"/>
      <c r="Q103" s="248"/>
      <c r="R103" s="13"/>
      <c r="S103" s="20">
        <v>4</v>
      </c>
      <c r="T103" s="15" t="s">
        <v>27</v>
      </c>
      <c r="U103" s="20">
        <v>2</v>
      </c>
      <c r="V103" s="13"/>
      <c r="W103" s="249" t="e">
        <f>W102</f>
        <v>#REF!</v>
      </c>
      <c r="X103" s="249"/>
      <c r="Y103" s="249"/>
      <c r="Z103" s="249"/>
      <c r="AA103" s="249"/>
      <c r="AB103" s="249"/>
      <c r="AC103" s="249"/>
      <c r="AD103" s="276" t="str">
        <f>J102</f>
        <v>瀬尻</v>
      </c>
      <c r="AE103" s="277"/>
      <c r="AF103" s="277"/>
      <c r="AG103" s="277"/>
      <c r="AH103" s="277"/>
      <c r="AI103" s="278"/>
      <c r="AJ103" s="9"/>
      <c r="AK103" s="9"/>
      <c r="AL103" s="8" t="e">
        <f>AD102</f>
        <v>#REF!</v>
      </c>
      <c r="AM103" s="65">
        <v>1</v>
      </c>
      <c r="AN103" s="65">
        <v>1</v>
      </c>
      <c r="AO103" s="65">
        <v>0</v>
      </c>
      <c r="AP103" s="65">
        <f>S103+U104</f>
        <v>4</v>
      </c>
      <c r="AQ103" s="65">
        <f>S104+U103</f>
        <v>7</v>
      </c>
      <c r="AR103" s="65">
        <f>AP103-AQ103</f>
        <v>-3</v>
      </c>
      <c r="AS103" s="65">
        <f>AM103*3+AO103*1</f>
        <v>3</v>
      </c>
      <c r="AT103" s="66">
        <v>2</v>
      </c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441" t="str">
        <f>J102</f>
        <v>瀬尻</v>
      </c>
      <c r="BK103" s="442"/>
      <c r="BL103" s="442"/>
      <c r="BM103" s="442"/>
      <c r="BN103" s="442"/>
      <c r="BO103" s="443"/>
    </row>
    <row r="104" spans="1:67" s="8" customFormat="1" ht="12.75">
      <c r="A104" s="61"/>
      <c r="C104" s="429">
        <v>3</v>
      </c>
      <c r="D104" s="430"/>
      <c r="E104" s="297">
        <v>0.5069444444444444</v>
      </c>
      <c r="F104" s="298"/>
      <c r="G104" s="298"/>
      <c r="H104" s="298"/>
      <c r="I104" s="298"/>
      <c r="J104" s="262" t="str">
        <f>J102</f>
        <v>瀬尻</v>
      </c>
      <c r="K104" s="262"/>
      <c r="L104" s="262"/>
      <c r="M104" s="262"/>
      <c r="N104" s="262"/>
      <c r="O104" s="262"/>
      <c r="P104" s="262"/>
      <c r="Q104" s="263"/>
      <c r="R104" s="16"/>
      <c r="S104" s="21">
        <v>5</v>
      </c>
      <c r="T104" s="18" t="s">
        <v>27</v>
      </c>
      <c r="U104" s="21">
        <v>0</v>
      </c>
      <c r="V104" s="16"/>
      <c r="W104" s="264" t="e">
        <f>AD102</f>
        <v>#REF!</v>
      </c>
      <c r="X104" s="264"/>
      <c r="Y104" s="264"/>
      <c r="Z104" s="264"/>
      <c r="AA104" s="264"/>
      <c r="AB104" s="264"/>
      <c r="AC104" s="264"/>
      <c r="AD104" s="431" t="e">
        <f>W102</f>
        <v>#REF!</v>
      </c>
      <c r="AE104" s="432"/>
      <c r="AF104" s="432"/>
      <c r="AG104" s="432"/>
      <c r="AH104" s="432"/>
      <c r="AI104" s="433"/>
      <c r="AJ104" s="9"/>
      <c r="AK104" s="9"/>
      <c r="AL104" s="8" t="e">
        <f>AD104</f>
        <v>#REF!</v>
      </c>
      <c r="AM104" s="65">
        <v>0</v>
      </c>
      <c r="AN104" s="65">
        <v>2</v>
      </c>
      <c r="AO104" s="65">
        <v>0</v>
      </c>
      <c r="AP104" s="65">
        <f>U102+U103</f>
        <v>2</v>
      </c>
      <c r="AQ104" s="65">
        <f>S102+S103</f>
        <v>9</v>
      </c>
      <c r="AR104" s="65">
        <f>AP104-AQ104</f>
        <v>-7</v>
      </c>
      <c r="AS104" s="65">
        <f>AM104*3+AO104*1</f>
        <v>0</v>
      </c>
      <c r="AT104" s="66">
        <v>3</v>
      </c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285" t="e">
        <f>$W$102</f>
        <v>#REF!</v>
      </c>
      <c r="BK104" s="286"/>
      <c r="BL104" s="286"/>
      <c r="BM104" s="286"/>
      <c r="BN104" s="286"/>
      <c r="BO104" s="287"/>
    </row>
    <row r="105" ht="12.75">
      <c r="A105" s="61"/>
    </row>
    <row r="106" spans="1:3" ht="12.75">
      <c r="A106" s="61"/>
      <c r="C106" t="s">
        <v>89</v>
      </c>
    </row>
    <row r="107" spans="1:46" ht="12.75">
      <c r="A107" s="61"/>
      <c r="G107" s="289">
        <f>'リーグ３次'!AB6</f>
        <v>44213</v>
      </c>
      <c r="H107" s="290"/>
      <c r="I107" s="290"/>
      <c r="J107" s="290"/>
      <c r="K107" s="290"/>
      <c r="L107" s="290"/>
      <c r="R107" s="292">
        <f>'リーグ３次'!AB5</f>
        <v>5</v>
      </c>
      <c r="S107" s="292"/>
      <c r="T107" s="292"/>
      <c r="U107" s="292"/>
      <c r="V107" s="292"/>
      <c r="W107" t="s">
        <v>55</v>
      </c>
      <c r="AL107" s="8"/>
      <c r="AM107" s="63" t="s">
        <v>100</v>
      </c>
      <c r="AN107" s="64" t="s">
        <v>101</v>
      </c>
      <c r="AO107" s="64" t="s">
        <v>102</v>
      </c>
      <c r="AP107" s="64" t="s">
        <v>103</v>
      </c>
      <c r="AQ107" s="64" t="s">
        <v>104</v>
      </c>
      <c r="AR107" s="64" t="s">
        <v>105</v>
      </c>
      <c r="AS107" s="64" t="s">
        <v>106</v>
      </c>
      <c r="AT107" s="64" t="s">
        <v>24</v>
      </c>
    </row>
    <row r="108" spans="1:67" s="8" customFormat="1" ht="12.75">
      <c r="A108" s="61"/>
      <c r="C108" s="333" t="s">
        <v>36</v>
      </c>
      <c r="D108" s="334"/>
      <c r="E108" s="334" t="s">
        <v>14</v>
      </c>
      <c r="F108" s="334"/>
      <c r="G108" s="334"/>
      <c r="H108" s="334"/>
      <c r="I108" s="334"/>
      <c r="J108" s="334" t="s">
        <v>15</v>
      </c>
      <c r="K108" s="334"/>
      <c r="L108" s="334"/>
      <c r="M108" s="334"/>
      <c r="N108" s="334"/>
      <c r="O108" s="334"/>
      <c r="P108" s="334"/>
      <c r="Q108" s="334"/>
      <c r="R108" s="334"/>
      <c r="S108" s="334"/>
      <c r="T108" s="334"/>
      <c r="U108" s="334"/>
      <c r="V108" s="334"/>
      <c r="W108" s="334"/>
      <c r="X108" s="334"/>
      <c r="Y108" s="334"/>
      <c r="Z108" s="334"/>
      <c r="AA108" s="334"/>
      <c r="AB108" s="334"/>
      <c r="AC108" s="334"/>
      <c r="AD108" s="437" t="s">
        <v>16</v>
      </c>
      <c r="AE108" s="437"/>
      <c r="AF108" s="437"/>
      <c r="AG108" s="437"/>
      <c r="AH108" s="437"/>
      <c r="AI108" s="438"/>
      <c r="BJ108" s="437" t="s">
        <v>16</v>
      </c>
      <c r="BK108" s="437"/>
      <c r="BL108" s="437"/>
      <c r="BM108" s="437"/>
      <c r="BN108" s="437"/>
      <c r="BO108" s="438"/>
    </row>
    <row r="109" spans="1:67" s="8" customFormat="1" ht="12.75">
      <c r="A109" s="61"/>
      <c r="C109" s="362">
        <v>1</v>
      </c>
      <c r="D109" s="284"/>
      <c r="E109" s="253">
        <v>0.4166666666666667</v>
      </c>
      <c r="F109" s="254"/>
      <c r="G109" s="254"/>
      <c r="H109" s="254"/>
      <c r="I109" s="254"/>
      <c r="J109" s="255" t="e">
        <f>3次リーグ組合せ!#REF!</f>
        <v>#REF!</v>
      </c>
      <c r="K109" s="255"/>
      <c r="L109" s="255"/>
      <c r="M109" s="255"/>
      <c r="N109" s="255"/>
      <c r="O109" s="255"/>
      <c r="P109" s="255"/>
      <c r="Q109" s="256"/>
      <c r="R109" s="10"/>
      <c r="S109" s="19">
        <v>2</v>
      </c>
      <c r="T109" s="12" t="s">
        <v>27</v>
      </c>
      <c r="U109" s="19">
        <v>0</v>
      </c>
      <c r="V109" s="10"/>
      <c r="W109" s="257" t="e">
        <f>3次リーグ組合せ!#REF!</f>
        <v>#REF!</v>
      </c>
      <c r="X109" s="257"/>
      <c r="Y109" s="257"/>
      <c r="Z109" s="257"/>
      <c r="AA109" s="257"/>
      <c r="AB109" s="257"/>
      <c r="AC109" s="257"/>
      <c r="AD109" s="441" t="e">
        <f>3次リーグ組合せ!#REF!</f>
        <v>#REF!</v>
      </c>
      <c r="AE109" s="442"/>
      <c r="AF109" s="442"/>
      <c r="AG109" s="442"/>
      <c r="AH109" s="442"/>
      <c r="AI109" s="443"/>
      <c r="AJ109" s="9"/>
      <c r="AK109" s="9"/>
      <c r="AL109" s="8" t="e">
        <f>AD110</f>
        <v>#REF!</v>
      </c>
      <c r="AM109" s="65">
        <v>1</v>
      </c>
      <c r="AN109" s="65">
        <v>1</v>
      </c>
      <c r="AO109" s="65">
        <v>0</v>
      </c>
      <c r="AP109" s="65">
        <f>S109+S111</f>
        <v>3</v>
      </c>
      <c r="AQ109" s="65">
        <f>U109+U111</f>
        <v>4</v>
      </c>
      <c r="AR109" s="65">
        <f>AP109-AQ109</f>
        <v>-1</v>
      </c>
      <c r="AS109" s="65">
        <f>AM109*3+AO109*1</f>
        <v>3</v>
      </c>
      <c r="AT109" s="66">
        <v>2</v>
      </c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441" t="e">
        <f>$J$110</f>
        <v>#REF!</v>
      </c>
      <c r="BK109" s="442"/>
      <c r="BL109" s="442"/>
      <c r="BM109" s="442"/>
      <c r="BN109" s="442"/>
      <c r="BO109" s="443"/>
    </row>
    <row r="110" spans="1:67" s="8" customFormat="1" ht="12.75">
      <c r="A110" s="61"/>
      <c r="C110" s="362">
        <v>2</v>
      </c>
      <c r="D110" s="284"/>
      <c r="E110" s="283">
        <v>0.47222222222222227</v>
      </c>
      <c r="F110" s="284"/>
      <c r="G110" s="284"/>
      <c r="H110" s="284"/>
      <c r="I110" s="284"/>
      <c r="J110" s="247" t="e">
        <f>AD109</f>
        <v>#REF!</v>
      </c>
      <c r="K110" s="247"/>
      <c r="L110" s="247"/>
      <c r="M110" s="247"/>
      <c r="N110" s="247"/>
      <c r="O110" s="247"/>
      <c r="P110" s="247"/>
      <c r="Q110" s="248"/>
      <c r="R110" s="13"/>
      <c r="S110" s="20">
        <v>9</v>
      </c>
      <c r="T110" s="15" t="s">
        <v>27</v>
      </c>
      <c r="U110" s="20">
        <v>1</v>
      </c>
      <c r="V110" s="13"/>
      <c r="W110" s="249" t="e">
        <f>W109</f>
        <v>#REF!</v>
      </c>
      <c r="X110" s="249"/>
      <c r="Y110" s="249"/>
      <c r="Z110" s="249"/>
      <c r="AA110" s="249"/>
      <c r="AB110" s="249"/>
      <c r="AC110" s="249"/>
      <c r="AD110" s="276" t="e">
        <f>J109</f>
        <v>#REF!</v>
      </c>
      <c r="AE110" s="277"/>
      <c r="AF110" s="277"/>
      <c r="AG110" s="277"/>
      <c r="AH110" s="277"/>
      <c r="AI110" s="278"/>
      <c r="AJ110" s="9"/>
      <c r="AK110" s="9"/>
      <c r="AL110" s="8" t="e">
        <f>AD109</f>
        <v>#REF!</v>
      </c>
      <c r="AM110" s="65">
        <v>2</v>
      </c>
      <c r="AN110" s="65">
        <v>0</v>
      </c>
      <c r="AO110" s="65">
        <v>0</v>
      </c>
      <c r="AP110" s="65">
        <f>S110+U111</f>
        <v>13</v>
      </c>
      <c r="AQ110" s="65">
        <f>S111+U110</f>
        <v>2</v>
      </c>
      <c r="AR110" s="65">
        <f>AP110-AQ110</f>
        <v>11</v>
      </c>
      <c r="AS110" s="65">
        <f>AM110*3+AO110*1</f>
        <v>6</v>
      </c>
      <c r="AT110" s="66">
        <v>1</v>
      </c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441" t="e">
        <f>$J$109</f>
        <v>#REF!</v>
      </c>
      <c r="BK110" s="442"/>
      <c r="BL110" s="442"/>
      <c r="BM110" s="442"/>
      <c r="BN110" s="442"/>
      <c r="BO110" s="443"/>
    </row>
    <row r="111" spans="1:67" s="8" customFormat="1" ht="12.75">
      <c r="A111"/>
      <c r="C111" s="429">
        <v>3</v>
      </c>
      <c r="D111" s="430"/>
      <c r="E111" s="297">
        <f>E110+"1:20"</f>
        <v>0.5277777777777778</v>
      </c>
      <c r="F111" s="298"/>
      <c r="G111" s="298"/>
      <c r="H111" s="298"/>
      <c r="I111" s="298"/>
      <c r="J111" s="262" t="e">
        <f>J109</f>
        <v>#REF!</v>
      </c>
      <c r="K111" s="262"/>
      <c r="L111" s="262"/>
      <c r="M111" s="262"/>
      <c r="N111" s="262"/>
      <c r="O111" s="262"/>
      <c r="P111" s="262"/>
      <c r="Q111" s="263"/>
      <c r="R111" s="16"/>
      <c r="S111" s="21">
        <v>1</v>
      </c>
      <c r="T111" s="18" t="s">
        <v>27</v>
      </c>
      <c r="U111" s="21">
        <v>4</v>
      </c>
      <c r="V111" s="16"/>
      <c r="W111" s="264" t="e">
        <f>AD109</f>
        <v>#REF!</v>
      </c>
      <c r="X111" s="264"/>
      <c r="Y111" s="264"/>
      <c r="Z111" s="264"/>
      <c r="AA111" s="264"/>
      <c r="AB111" s="264"/>
      <c r="AC111" s="264"/>
      <c r="AD111" s="431" t="e">
        <f>W109</f>
        <v>#REF!</v>
      </c>
      <c r="AE111" s="432"/>
      <c r="AF111" s="432"/>
      <c r="AG111" s="432"/>
      <c r="AH111" s="432"/>
      <c r="AI111" s="433"/>
      <c r="AJ111" s="9"/>
      <c r="AK111" s="9"/>
      <c r="AL111" s="8" t="e">
        <f>AD111</f>
        <v>#REF!</v>
      </c>
      <c r="AM111" s="65">
        <v>0</v>
      </c>
      <c r="AN111" s="65">
        <v>2</v>
      </c>
      <c r="AO111" s="65">
        <v>0</v>
      </c>
      <c r="AP111" s="65">
        <f>U109+U110</f>
        <v>1</v>
      </c>
      <c r="AQ111" s="65">
        <f>S109+S110</f>
        <v>11</v>
      </c>
      <c r="AR111" s="65">
        <f>AP111-AQ111</f>
        <v>-10</v>
      </c>
      <c r="AS111" s="65">
        <f>AM111*3+AO111*1</f>
        <v>0</v>
      </c>
      <c r="AT111" s="66">
        <v>3</v>
      </c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285" t="e">
        <f>$W$109</f>
        <v>#REF!</v>
      </c>
      <c r="BK111" s="286"/>
      <c r="BL111" s="286"/>
      <c r="BM111" s="286"/>
      <c r="BN111" s="286"/>
      <c r="BO111" s="287"/>
    </row>
  </sheetData>
  <sheetProtection/>
  <mergeCells count="275">
    <mergeCell ref="C37:D37"/>
    <mergeCell ref="E37:I37"/>
    <mergeCell ref="J37:Q37"/>
    <mergeCell ref="W37:AC37"/>
    <mergeCell ref="AD37:AI37"/>
    <mergeCell ref="C38:D38"/>
    <mergeCell ref="E38:I38"/>
    <mergeCell ref="J38:Q38"/>
    <mergeCell ref="W38:AC38"/>
    <mergeCell ref="AD38:AI38"/>
    <mergeCell ref="C35:D35"/>
    <mergeCell ref="E35:I35"/>
    <mergeCell ref="J35:AC35"/>
    <mergeCell ref="AD35:AI35"/>
    <mergeCell ref="C36:D36"/>
    <mergeCell ref="E36:I36"/>
    <mergeCell ref="J36:Q36"/>
    <mergeCell ref="W36:AC36"/>
    <mergeCell ref="AD36:AI36"/>
    <mergeCell ref="C53:D53"/>
    <mergeCell ref="E53:I53"/>
    <mergeCell ref="J53:Q53"/>
    <mergeCell ref="W53:AC53"/>
    <mergeCell ref="AD53:AI53"/>
    <mergeCell ref="C55:D55"/>
    <mergeCell ref="E55:I55"/>
    <mergeCell ref="J55:Q55"/>
    <mergeCell ref="W55:AC55"/>
    <mergeCell ref="AD55:AI55"/>
    <mergeCell ref="J70:Q70"/>
    <mergeCell ref="E54:I54"/>
    <mergeCell ref="J54:Q54"/>
    <mergeCell ref="W54:AC54"/>
    <mergeCell ref="AD54:AI54"/>
    <mergeCell ref="C68:D68"/>
    <mergeCell ref="E68:I68"/>
    <mergeCell ref="J68:AC68"/>
    <mergeCell ref="AD67:AH67"/>
    <mergeCell ref="C54:D54"/>
    <mergeCell ref="J7:Q7"/>
    <mergeCell ref="J71:Q71"/>
    <mergeCell ref="W71:AC71"/>
    <mergeCell ref="AD71:AI71"/>
    <mergeCell ref="C69:D69"/>
    <mergeCell ref="E69:I69"/>
    <mergeCell ref="C70:D70"/>
    <mergeCell ref="E70:I70"/>
    <mergeCell ref="W70:AC70"/>
    <mergeCell ref="AD70:AI70"/>
    <mergeCell ref="BJ96:BO96"/>
    <mergeCell ref="AD24:AH24"/>
    <mergeCell ref="R4:V4"/>
    <mergeCell ref="R14:V14"/>
    <mergeCell ref="AD8:AI8"/>
    <mergeCell ref="E8:I8"/>
    <mergeCell ref="J8:Q8"/>
    <mergeCell ref="W8:AC8"/>
    <mergeCell ref="E7:I7"/>
    <mergeCell ref="E9:I9"/>
    <mergeCell ref="BJ26:BO26"/>
    <mergeCell ref="AD4:AH4"/>
    <mergeCell ref="BJ111:BO111"/>
    <mergeCell ref="BJ102:BO102"/>
    <mergeCell ref="BJ103:BO103"/>
    <mergeCell ref="BJ104:BO104"/>
    <mergeCell ref="BJ108:BO108"/>
    <mergeCell ref="BJ109:BO109"/>
    <mergeCell ref="BJ110:BO110"/>
    <mergeCell ref="BJ95:BO95"/>
    <mergeCell ref="BJ15:BO15"/>
    <mergeCell ref="BJ16:BO16"/>
    <mergeCell ref="BJ97:BO97"/>
    <mergeCell ref="BJ101:BO101"/>
    <mergeCell ref="BJ17:BO17"/>
    <mergeCell ref="BJ18:BO18"/>
    <mergeCell ref="BJ19:BO19"/>
    <mergeCell ref="BJ20:BO20"/>
    <mergeCell ref="BJ21:BO21"/>
    <mergeCell ref="BJ94:BO94"/>
    <mergeCell ref="BJ6:BO6"/>
    <mergeCell ref="BJ7:BO7"/>
    <mergeCell ref="BJ8:BO8"/>
    <mergeCell ref="BJ9:BO9"/>
    <mergeCell ref="BJ10:BO10"/>
    <mergeCell ref="BJ11:BO11"/>
    <mergeCell ref="BJ5:BO5"/>
    <mergeCell ref="G34:L34"/>
    <mergeCell ref="R34:V34"/>
    <mergeCell ref="AD34:AH34"/>
    <mergeCell ref="E16:I16"/>
    <mergeCell ref="E18:I18"/>
    <mergeCell ref="W9:AC9"/>
    <mergeCell ref="E6:I6"/>
    <mergeCell ref="AD16:AI16"/>
    <mergeCell ref="AD19:AI19"/>
    <mergeCell ref="E94:I94"/>
    <mergeCell ref="J94:AC94"/>
    <mergeCell ref="E95:I95"/>
    <mergeCell ref="C5:D5"/>
    <mergeCell ref="E5:I5"/>
    <mergeCell ref="J5:AC5"/>
    <mergeCell ref="E19:I19"/>
    <mergeCell ref="J9:Q9"/>
    <mergeCell ref="W16:AC16"/>
    <mergeCell ref="C15:D15"/>
    <mergeCell ref="W103:AC103"/>
    <mergeCell ref="AD101:AI101"/>
    <mergeCell ref="E102:I102"/>
    <mergeCell ref="J102:Q102"/>
    <mergeCell ref="W102:AC102"/>
    <mergeCell ref="AD103:AI103"/>
    <mergeCell ref="C94:D94"/>
    <mergeCell ref="AD17:AI17"/>
    <mergeCell ref="W6:AC6"/>
    <mergeCell ref="AD6:AI6"/>
    <mergeCell ref="AD94:AI94"/>
    <mergeCell ref="AD68:AI68"/>
    <mergeCell ref="J69:Q69"/>
    <mergeCell ref="W69:AC69"/>
    <mergeCell ref="AD69:AI69"/>
    <mergeCell ref="G67:L67"/>
    <mergeCell ref="C101:D101"/>
    <mergeCell ref="E101:I101"/>
    <mergeCell ref="J101:AC101"/>
    <mergeCell ref="C96:D96"/>
    <mergeCell ref="E96:I96"/>
    <mergeCell ref="J96:Q96"/>
    <mergeCell ref="W96:AC96"/>
    <mergeCell ref="R107:V107"/>
    <mergeCell ref="J104:Q104"/>
    <mergeCell ref="W104:AC104"/>
    <mergeCell ref="AD97:AI97"/>
    <mergeCell ref="C102:D102"/>
    <mergeCell ref="C97:D97"/>
    <mergeCell ref="E97:I97"/>
    <mergeCell ref="J97:Q97"/>
    <mergeCell ref="W97:AC97"/>
    <mergeCell ref="J103:Q103"/>
    <mergeCell ref="AD104:AI104"/>
    <mergeCell ref="C104:D104"/>
    <mergeCell ref="E104:I104"/>
    <mergeCell ref="C103:D103"/>
    <mergeCell ref="AD102:AI102"/>
    <mergeCell ref="AD95:AI95"/>
    <mergeCell ref="E103:I103"/>
    <mergeCell ref="C95:D95"/>
    <mergeCell ref="R100:V100"/>
    <mergeCell ref="AD96:AI96"/>
    <mergeCell ref="AD109:AI109"/>
    <mergeCell ref="C108:D108"/>
    <mergeCell ref="E108:I108"/>
    <mergeCell ref="J108:AC108"/>
    <mergeCell ref="C109:D109"/>
    <mergeCell ref="E109:I109"/>
    <mergeCell ref="J109:Q109"/>
    <mergeCell ref="W109:AC109"/>
    <mergeCell ref="AD108:AI108"/>
    <mergeCell ref="AD110:AI110"/>
    <mergeCell ref="C111:D111"/>
    <mergeCell ref="E111:I111"/>
    <mergeCell ref="J111:Q111"/>
    <mergeCell ref="W111:AC111"/>
    <mergeCell ref="AD111:AI111"/>
    <mergeCell ref="C110:D110"/>
    <mergeCell ref="E110:I110"/>
    <mergeCell ref="J110:Q110"/>
    <mergeCell ref="W110:AC110"/>
    <mergeCell ref="C71:D71"/>
    <mergeCell ref="E71:I71"/>
    <mergeCell ref="AD5:AI5"/>
    <mergeCell ref="W11:AC11"/>
    <mergeCell ref="AD9:AI9"/>
    <mergeCell ref="J6:Q6"/>
    <mergeCell ref="C6:D6"/>
    <mergeCell ref="C9:D9"/>
    <mergeCell ref="AD7:AI7"/>
    <mergeCell ref="C7:D7"/>
    <mergeCell ref="C8:D8"/>
    <mergeCell ref="W10:AC10"/>
    <mergeCell ref="AD10:AI10"/>
    <mergeCell ref="C11:D11"/>
    <mergeCell ref="AD11:AI11"/>
    <mergeCell ref="AD14:AH14"/>
    <mergeCell ref="J10:Q10"/>
    <mergeCell ref="C10:D10"/>
    <mergeCell ref="E11:I11"/>
    <mergeCell ref="J11:Q11"/>
    <mergeCell ref="E15:I15"/>
    <mergeCell ref="J15:AC15"/>
    <mergeCell ref="AD15:AI15"/>
    <mergeCell ref="W19:AC19"/>
    <mergeCell ref="E17:I17"/>
    <mergeCell ref="C18:D18"/>
    <mergeCell ref="J18:Q18"/>
    <mergeCell ref="C17:D17"/>
    <mergeCell ref="J17:Q17"/>
    <mergeCell ref="W17:AC17"/>
    <mergeCell ref="C16:D16"/>
    <mergeCell ref="AD21:AI21"/>
    <mergeCell ref="C20:D20"/>
    <mergeCell ref="E20:I20"/>
    <mergeCell ref="J20:Q20"/>
    <mergeCell ref="W20:AC20"/>
    <mergeCell ref="AD20:AI20"/>
    <mergeCell ref="W21:AC21"/>
    <mergeCell ref="AD18:AI18"/>
    <mergeCell ref="J16:Q16"/>
    <mergeCell ref="R93:V93"/>
    <mergeCell ref="C21:D21"/>
    <mergeCell ref="E21:I21"/>
    <mergeCell ref="J21:Q21"/>
    <mergeCell ref="C19:D19"/>
    <mergeCell ref="J19:Q19"/>
    <mergeCell ref="R67:V67"/>
    <mergeCell ref="G24:L24"/>
    <mergeCell ref="R24:V24"/>
    <mergeCell ref="G51:L51"/>
    <mergeCell ref="W95:AC95"/>
    <mergeCell ref="W18:AC18"/>
    <mergeCell ref="G107:L107"/>
    <mergeCell ref="G4:L4"/>
    <mergeCell ref="G14:L14"/>
    <mergeCell ref="G93:L93"/>
    <mergeCell ref="G100:L100"/>
    <mergeCell ref="E10:I10"/>
    <mergeCell ref="W7:AC7"/>
    <mergeCell ref="J95:Q95"/>
    <mergeCell ref="R51:V51"/>
    <mergeCell ref="AD51:AH51"/>
    <mergeCell ref="C52:D52"/>
    <mergeCell ref="E52:I52"/>
    <mergeCell ref="J52:AC52"/>
    <mergeCell ref="AD52:AI52"/>
    <mergeCell ref="C25:D25"/>
    <mergeCell ref="E25:I25"/>
    <mergeCell ref="J25:AC25"/>
    <mergeCell ref="AD25:AI25"/>
    <mergeCell ref="BJ25:BO25"/>
    <mergeCell ref="C26:D26"/>
    <mergeCell ref="E26:I26"/>
    <mergeCell ref="J26:Q26"/>
    <mergeCell ref="W26:AC26"/>
    <mergeCell ref="AD26:AI26"/>
    <mergeCell ref="C27:D27"/>
    <mergeCell ref="E27:I27"/>
    <mergeCell ref="J27:Q27"/>
    <mergeCell ref="W27:AC27"/>
    <mergeCell ref="AD27:AI27"/>
    <mergeCell ref="BJ27:BO27"/>
    <mergeCell ref="W29:AC29"/>
    <mergeCell ref="AD29:AI29"/>
    <mergeCell ref="BJ29:BO29"/>
    <mergeCell ref="C28:D28"/>
    <mergeCell ref="E28:I28"/>
    <mergeCell ref="J28:Q28"/>
    <mergeCell ref="W28:AC28"/>
    <mergeCell ref="AD28:AI28"/>
    <mergeCell ref="BJ28:BO28"/>
    <mergeCell ref="BJ31:BO31"/>
    <mergeCell ref="C30:D30"/>
    <mergeCell ref="E30:I30"/>
    <mergeCell ref="J30:Q30"/>
    <mergeCell ref="W30:AC30"/>
    <mergeCell ref="AD30:AI30"/>
    <mergeCell ref="BJ30:BO30"/>
    <mergeCell ref="D1:AG1"/>
    <mergeCell ref="AD2:AG2"/>
    <mergeCell ref="C31:D31"/>
    <mergeCell ref="E31:I31"/>
    <mergeCell ref="J31:Q31"/>
    <mergeCell ref="W31:AC31"/>
    <mergeCell ref="AD31:AI31"/>
    <mergeCell ref="C29:D29"/>
    <mergeCell ref="E29:I29"/>
    <mergeCell ref="J29:Q29"/>
  </mergeCells>
  <printOptions/>
  <pageMargins left="0.787" right="0.787" top="0.984" bottom="0.984" header="0.512" footer="0.512"/>
  <pageSetup horizontalDpi="600" verticalDpi="600" orientation="portrait" paperSize="9" scale="88" r:id="rId1"/>
  <colBreaks count="1" manualBreakCount="1">
    <brk id="3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I50"/>
  <sheetViews>
    <sheetView zoomScalePageLayoutView="0" workbookViewId="0" topLeftCell="A1">
      <selection activeCell="AE18" sqref="AE18"/>
    </sheetView>
  </sheetViews>
  <sheetFormatPr defaultColWidth="2.50390625" defaultRowHeight="13.5"/>
  <cols>
    <col min="1" max="8" width="2.50390625" style="23" customWidth="1"/>
    <col min="9" max="48" width="4.25390625" style="23" customWidth="1"/>
    <col min="49" max="49" width="2.50390625" style="23" customWidth="1"/>
    <col min="50" max="16384" width="2.50390625" style="23" customWidth="1"/>
  </cols>
  <sheetData>
    <row r="1" spans="1:34" ht="30.75" customHeight="1">
      <c r="A1" s="137"/>
      <c r="B1" s="137"/>
      <c r="C1" s="137"/>
      <c r="D1" s="137"/>
      <c r="E1" s="137"/>
      <c r="F1" s="137"/>
      <c r="G1" s="239" t="s">
        <v>294</v>
      </c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239"/>
      <c r="V1" s="239"/>
      <c r="W1" s="239"/>
      <c r="X1" s="239"/>
      <c r="Y1" s="239"/>
      <c r="Z1" s="239"/>
      <c r="AA1" s="239"/>
      <c r="AB1" s="239"/>
      <c r="AC1" s="239"/>
      <c r="AD1" s="239"/>
      <c r="AE1" s="239"/>
      <c r="AF1" s="80"/>
      <c r="AG1" s="80"/>
      <c r="AH1" s="80"/>
    </row>
    <row r="2" spans="1:39" ht="13.5" customHeight="1">
      <c r="A2" s="137"/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80"/>
      <c r="AF2" s="231">
        <v>44030</v>
      </c>
      <c r="AG2" s="231"/>
      <c r="AH2" s="231"/>
      <c r="AI2" s="231"/>
      <c r="AK2" s="23" t="s">
        <v>58</v>
      </c>
      <c r="AL2" s="33"/>
      <c r="AM2" s="33"/>
    </row>
    <row r="3" spans="2:41" ht="14.25">
      <c r="B3" s="34"/>
      <c r="C3" s="34"/>
      <c r="D3" s="34"/>
      <c r="E3" s="232" t="s">
        <v>236</v>
      </c>
      <c r="F3" s="232"/>
      <c r="G3" s="232"/>
      <c r="H3" s="232"/>
      <c r="M3" s="23" t="s">
        <v>221</v>
      </c>
      <c r="AK3" s="36"/>
      <c r="AL3" s="37"/>
      <c r="AM3" s="37"/>
      <c r="AO3" s="33"/>
    </row>
    <row r="4" spans="2:38" ht="14.25">
      <c r="B4" s="34"/>
      <c r="C4" s="34"/>
      <c r="D4" s="34"/>
      <c r="E4" s="35"/>
      <c r="F4" s="35"/>
      <c r="G4" s="35"/>
      <c r="H4" s="35"/>
      <c r="I4" s="203" t="s">
        <v>60</v>
      </c>
      <c r="J4" s="204"/>
      <c r="K4" s="204"/>
      <c r="L4" s="233"/>
      <c r="M4" s="203" t="s">
        <v>62</v>
      </c>
      <c r="N4" s="204"/>
      <c r="O4" s="204"/>
      <c r="P4" s="233"/>
      <c r="Q4" s="203" t="s">
        <v>63</v>
      </c>
      <c r="R4" s="204"/>
      <c r="S4" s="204"/>
      <c r="T4" s="203" t="s">
        <v>64</v>
      </c>
      <c r="U4" s="204"/>
      <c r="V4" s="204"/>
      <c r="W4" s="216" t="s">
        <v>65</v>
      </c>
      <c r="X4" s="217"/>
      <c r="Y4" s="217"/>
      <c r="Z4" s="203" t="s">
        <v>66</v>
      </c>
      <c r="AA4" s="204"/>
      <c r="AB4" s="204"/>
      <c r="AC4" s="203" t="s">
        <v>67</v>
      </c>
      <c r="AD4" s="204"/>
      <c r="AE4" s="204"/>
      <c r="AF4" s="93"/>
      <c r="AG4" s="91"/>
      <c r="AH4"/>
      <c r="AI4"/>
      <c r="AJ4" s="91"/>
      <c r="AK4" s="62"/>
      <c r="AL4" s="23" t="s">
        <v>59</v>
      </c>
    </row>
    <row r="5" spans="3:38" ht="13.5" customHeight="1">
      <c r="C5" s="228" t="s">
        <v>68</v>
      </c>
      <c r="D5" s="228"/>
      <c r="E5" s="228"/>
      <c r="F5" s="228"/>
      <c r="G5" s="228"/>
      <c r="H5" s="228"/>
      <c r="I5" s="213">
        <v>1</v>
      </c>
      <c r="J5" s="214"/>
      <c r="K5" s="215"/>
      <c r="L5" s="234"/>
      <c r="M5" s="213">
        <v>2</v>
      </c>
      <c r="N5" s="214"/>
      <c r="O5" s="215"/>
      <c r="P5" s="234"/>
      <c r="Q5" s="213">
        <v>3</v>
      </c>
      <c r="R5" s="214"/>
      <c r="S5" s="215"/>
      <c r="T5" s="213" t="s">
        <v>302</v>
      </c>
      <c r="U5" s="214"/>
      <c r="V5" s="215"/>
      <c r="W5" s="210">
        <v>5</v>
      </c>
      <c r="X5" s="211"/>
      <c r="Y5" s="212"/>
      <c r="Z5" s="213">
        <v>6</v>
      </c>
      <c r="AA5" s="214"/>
      <c r="AB5" s="215"/>
      <c r="AC5" s="205" t="s">
        <v>303</v>
      </c>
      <c r="AD5" s="206"/>
      <c r="AE5" s="206"/>
      <c r="AF5" s="93"/>
      <c r="AG5" s="91"/>
      <c r="AH5"/>
      <c r="AI5"/>
      <c r="AJ5" s="91"/>
      <c r="AK5" s="36"/>
      <c r="AL5" s="28" t="s">
        <v>138</v>
      </c>
    </row>
    <row r="6" spans="3:38" ht="13.5" customHeight="1">
      <c r="C6" s="228" t="s">
        <v>69</v>
      </c>
      <c r="D6" s="228"/>
      <c r="E6" s="228"/>
      <c r="F6" s="228"/>
      <c r="G6" s="228"/>
      <c r="H6" s="228"/>
      <c r="I6" s="229">
        <f>C10</f>
        <v>44095</v>
      </c>
      <c r="J6" s="230"/>
      <c r="K6" s="207"/>
      <c r="L6" s="222"/>
      <c r="M6" s="229">
        <f>C10</f>
        <v>44095</v>
      </c>
      <c r="N6" s="230"/>
      <c r="O6" s="207"/>
      <c r="P6" s="222"/>
      <c r="Q6" s="229">
        <f>C10</f>
        <v>44095</v>
      </c>
      <c r="R6" s="230"/>
      <c r="S6" s="207"/>
      <c r="T6" s="229">
        <f>C10</f>
        <v>44095</v>
      </c>
      <c r="U6" s="230"/>
      <c r="V6" s="207"/>
      <c r="W6" s="229">
        <f>C10</f>
        <v>44095</v>
      </c>
      <c r="X6" s="230"/>
      <c r="Y6" s="207"/>
      <c r="Z6" s="229">
        <f>C10</f>
        <v>44095</v>
      </c>
      <c r="AA6" s="230"/>
      <c r="AB6" s="207"/>
      <c r="AC6" s="208">
        <v>43960</v>
      </c>
      <c r="AD6" s="209"/>
      <c r="AE6" s="209"/>
      <c r="AF6" s="128"/>
      <c r="AG6" s="95"/>
      <c r="AH6"/>
      <c r="AI6"/>
      <c r="AJ6" s="91"/>
      <c r="AK6" s="36"/>
      <c r="AL6" s="23" t="s">
        <v>139</v>
      </c>
    </row>
    <row r="7" spans="3:37" ht="13.5" customHeight="1">
      <c r="C7" s="228" t="s">
        <v>70</v>
      </c>
      <c r="D7" s="228"/>
      <c r="E7" s="228"/>
      <c r="F7" s="228"/>
      <c r="G7" s="228"/>
      <c r="H7" s="228"/>
      <c r="I7" s="191">
        <v>0.3958333333333333</v>
      </c>
      <c r="J7" s="192"/>
      <c r="K7" s="207"/>
      <c r="L7" s="222"/>
      <c r="M7" s="191">
        <v>0.4375</v>
      </c>
      <c r="N7" s="192"/>
      <c r="O7" s="207"/>
      <c r="P7" s="222"/>
      <c r="Q7" s="191">
        <v>0.4791666666666667</v>
      </c>
      <c r="R7" s="192"/>
      <c r="S7" s="207"/>
      <c r="T7" s="191">
        <v>0.3958333333333333</v>
      </c>
      <c r="U7" s="192"/>
      <c r="V7" s="207"/>
      <c r="W7" s="191">
        <v>0.5625</v>
      </c>
      <c r="X7" s="192"/>
      <c r="Y7" s="207"/>
      <c r="Z7" s="191">
        <v>0.604166666666667</v>
      </c>
      <c r="AA7" s="192"/>
      <c r="AB7" s="207"/>
      <c r="AC7" s="191">
        <v>0.5416666666666666</v>
      </c>
      <c r="AD7" s="192"/>
      <c r="AE7" s="193"/>
      <c r="AF7" s="93"/>
      <c r="AG7" s="91"/>
      <c r="AH7"/>
      <c r="AI7"/>
      <c r="AJ7" s="91"/>
      <c r="AK7" s="36"/>
    </row>
    <row r="8" spans="9:44" ht="12.75">
      <c r="I8" s="44">
        <v>1</v>
      </c>
      <c r="J8" s="39">
        <v>2</v>
      </c>
      <c r="K8" s="39">
        <v>3</v>
      </c>
      <c r="L8" s="45">
        <v>4</v>
      </c>
      <c r="M8" s="44">
        <v>5</v>
      </c>
      <c r="N8" s="39">
        <v>6</v>
      </c>
      <c r="O8" s="39">
        <v>7</v>
      </c>
      <c r="P8" s="45">
        <v>8</v>
      </c>
      <c r="Q8" s="44">
        <v>9</v>
      </c>
      <c r="R8" s="39">
        <v>10</v>
      </c>
      <c r="S8" s="45">
        <v>11</v>
      </c>
      <c r="T8" s="44">
        <v>12</v>
      </c>
      <c r="U8" s="39">
        <v>13</v>
      </c>
      <c r="V8" s="45">
        <v>14</v>
      </c>
      <c r="W8" s="44">
        <v>15</v>
      </c>
      <c r="X8" s="39">
        <v>16</v>
      </c>
      <c r="Y8" s="45">
        <v>17</v>
      </c>
      <c r="Z8" s="44">
        <v>18</v>
      </c>
      <c r="AA8" s="39">
        <v>19</v>
      </c>
      <c r="AB8" s="45">
        <v>20</v>
      </c>
      <c r="AC8" s="44">
        <v>21</v>
      </c>
      <c r="AD8" s="39">
        <v>22</v>
      </c>
      <c r="AE8" s="45">
        <v>23</v>
      </c>
      <c r="AF8" s="127"/>
      <c r="AG8" s="92"/>
      <c r="AH8"/>
      <c r="AI8"/>
      <c r="AJ8" s="92"/>
      <c r="AK8" s="38" t="s">
        <v>90</v>
      </c>
      <c r="AL8" s="53" t="s">
        <v>81</v>
      </c>
      <c r="AM8" s="51"/>
      <c r="AN8" s="51"/>
      <c r="AO8" s="51"/>
      <c r="AP8" s="51"/>
      <c r="AQ8" s="51"/>
      <c r="AR8" s="51"/>
    </row>
    <row r="9" spans="3:44" ht="13.5" customHeight="1">
      <c r="C9" s="24" t="s">
        <v>77</v>
      </c>
      <c r="I9" s="180" t="str">
        <f>'予選リーグ組合せ'!D2</f>
        <v>中部</v>
      </c>
      <c r="J9" s="197" t="str">
        <f>'予選リーグ組合せ'!D3</f>
        <v>今渡</v>
      </c>
      <c r="K9" s="197" t="str">
        <f>'予選リーグ組合せ'!D4</f>
        <v>美濃2</v>
      </c>
      <c r="L9" s="200" t="str">
        <f>'予選リーグ組合せ'!D5</f>
        <v>ティグレイ</v>
      </c>
      <c r="M9" s="218" t="str">
        <f>'予選リーグ組合せ'!D6</f>
        <v>旭ヶ丘</v>
      </c>
      <c r="N9" s="186" t="str">
        <f>'予選リーグ組合せ'!D7</f>
        <v>川辺</v>
      </c>
      <c r="O9" s="186" t="str">
        <f>'予選リーグ組合せ'!D8</f>
        <v>美濃1</v>
      </c>
      <c r="P9" s="188" t="str">
        <f>'予選リーグ組合せ'!D9</f>
        <v>関さくら</v>
      </c>
      <c r="Q9" s="223" t="str">
        <f>'予選リーグ組合せ'!D10</f>
        <v>土田</v>
      </c>
      <c r="R9" s="220" t="str">
        <f>'予選リーグ組合せ'!D11</f>
        <v>金竜</v>
      </c>
      <c r="S9" s="225" t="str">
        <f>'予選リーグ組合せ'!D12</f>
        <v>武儀</v>
      </c>
      <c r="T9" s="180" t="str">
        <f>'予選リーグ組合せ'!D13</f>
        <v>御嵩</v>
      </c>
      <c r="U9" s="197" t="str">
        <f>'予選リーグ組合せ'!D14</f>
        <v>安桜</v>
      </c>
      <c r="V9" s="194" t="str">
        <f>'予選リーグ組合せ'!D15</f>
        <v>加茂野</v>
      </c>
      <c r="W9" s="180" t="str">
        <f>'予選リーグ組合せ'!D16</f>
        <v>桜ヶ丘ＦＣ</v>
      </c>
      <c r="X9" s="183" t="str">
        <f>'予選リーグ組合せ'!D17</f>
        <v>太田</v>
      </c>
      <c r="Y9" s="183" t="str">
        <f>'予選リーグ組合せ'!D18</f>
        <v>コヴィーダ</v>
      </c>
      <c r="Z9" s="180" t="str">
        <f>'予選リーグ組合せ'!D19</f>
        <v>郡上八幡</v>
      </c>
      <c r="AA9" s="236" t="str">
        <f>'予選リーグ組合せ'!D20</f>
        <v>坂祝</v>
      </c>
      <c r="AB9" s="197" t="str">
        <f>'予選リーグ組合せ'!D21</f>
        <v>八百津</v>
      </c>
      <c r="AC9" s="180" t="str">
        <f>'予選リーグ組合せ'!D22</f>
        <v>白鳥</v>
      </c>
      <c r="AD9" s="197" t="str">
        <f>'予選リーグ組合せ'!D23</f>
        <v>大和</v>
      </c>
      <c r="AE9" s="194" t="str">
        <f>'予選リーグ組合せ'!D24</f>
        <v>瀬尻</v>
      </c>
      <c r="AF9" s="130"/>
      <c r="AG9" s="132"/>
      <c r="AH9"/>
      <c r="AI9"/>
      <c r="AJ9"/>
      <c r="AL9" s="51"/>
      <c r="AM9" s="51"/>
      <c r="AN9" s="51"/>
      <c r="AO9" s="53" t="s">
        <v>82</v>
      </c>
      <c r="AP9" s="51"/>
      <c r="AQ9" s="51"/>
      <c r="AR9" s="51"/>
    </row>
    <row r="10" spans="3:38" ht="13.5" customHeight="1">
      <c r="C10" s="178">
        <v>44095</v>
      </c>
      <c r="D10" s="178"/>
      <c r="E10" s="178"/>
      <c r="F10" s="178"/>
      <c r="G10" s="178"/>
      <c r="H10" s="179"/>
      <c r="I10" s="181"/>
      <c r="J10" s="198"/>
      <c r="K10" s="198"/>
      <c r="L10" s="201"/>
      <c r="M10" s="218"/>
      <c r="N10" s="186"/>
      <c r="O10" s="186"/>
      <c r="P10" s="189"/>
      <c r="Q10" s="223"/>
      <c r="R10" s="220"/>
      <c r="S10" s="226"/>
      <c r="T10" s="181"/>
      <c r="U10" s="198"/>
      <c r="V10" s="195"/>
      <c r="W10" s="181"/>
      <c r="X10" s="184"/>
      <c r="Y10" s="184"/>
      <c r="Z10" s="181"/>
      <c r="AA10" s="237"/>
      <c r="AB10" s="198"/>
      <c r="AC10" s="181"/>
      <c r="AD10" s="198"/>
      <c r="AE10" s="195"/>
      <c r="AF10" s="130"/>
      <c r="AG10" s="132"/>
      <c r="AH10"/>
      <c r="AI10"/>
      <c r="AJ10"/>
      <c r="AK10" s="54" t="s">
        <v>90</v>
      </c>
      <c r="AL10" s="23" t="s">
        <v>145</v>
      </c>
    </row>
    <row r="11" spans="9:44" ht="21.75" customHeight="1">
      <c r="I11" s="181"/>
      <c r="J11" s="198"/>
      <c r="K11" s="198"/>
      <c r="L11" s="201"/>
      <c r="M11" s="218"/>
      <c r="N11" s="186"/>
      <c r="O11" s="186"/>
      <c r="P11" s="189"/>
      <c r="Q11" s="223"/>
      <c r="R11" s="220"/>
      <c r="S11" s="226"/>
      <c r="T11" s="181"/>
      <c r="U11" s="198"/>
      <c r="V11" s="195"/>
      <c r="W11" s="181"/>
      <c r="X11" s="184"/>
      <c r="Y11" s="184"/>
      <c r="Z11" s="181"/>
      <c r="AA11" s="237"/>
      <c r="AB11" s="198"/>
      <c r="AC11" s="181"/>
      <c r="AD11" s="198"/>
      <c r="AE11" s="195"/>
      <c r="AF11" s="130"/>
      <c r="AG11" s="132"/>
      <c r="AH11"/>
      <c r="AI11"/>
      <c r="AJ11"/>
      <c r="AK11" s="42" t="s">
        <v>90</v>
      </c>
      <c r="AL11" s="235" t="s">
        <v>78</v>
      </c>
      <c r="AM11" s="235"/>
      <c r="AN11" s="235"/>
      <c r="AO11" s="235"/>
      <c r="AP11" s="235"/>
      <c r="AQ11" s="235"/>
      <c r="AR11" s="235"/>
    </row>
    <row r="12" spans="9:44" ht="13.5" customHeight="1">
      <c r="I12" s="181"/>
      <c r="J12" s="198"/>
      <c r="K12" s="198"/>
      <c r="L12" s="201"/>
      <c r="M12" s="218"/>
      <c r="N12" s="186"/>
      <c r="O12" s="186"/>
      <c r="P12" s="189"/>
      <c r="Q12" s="223"/>
      <c r="R12" s="220"/>
      <c r="S12" s="226"/>
      <c r="T12" s="181"/>
      <c r="U12" s="198"/>
      <c r="V12" s="195"/>
      <c r="W12" s="181"/>
      <c r="X12" s="184"/>
      <c r="Y12" s="184"/>
      <c r="Z12" s="181"/>
      <c r="AA12" s="237"/>
      <c r="AB12" s="198"/>
      <c r="AC12" s="181"/>
      <c r="AD12" s="198"/>
      <c r="AE12" s="195"/>
      <c r="AF12" s="130"/>
      <c r="AG12" s="132"/>
      <c r="AH12"/>
      <c r="AI12"/>
      <c r="AJ12"/>
      <c r="AK12" s="42" t="s">
        <v>90</v>
      </c>
      <c r="AL12" s="235" t="s">
        <v>79</v>
      </c>
      <c r="AM12" s="235"/>
      <c r="AN12" s="235"/>
      <c r="AO12" s="235"/>
      <c r="AP12" s="235"/>
      <c r="AQ12" s="235"/>
      <c r="AR12" s="235"/>
    </row>
    <row r="13" spans="9:43" ht="13.5" customHeight="1">
      <c r="I13" s="182"/>
      <c r="J13" s="199"/>
      <c r="K13" s="199"/>
      <c r="L13" s="202"/>
      <c r="M13" s="219"/>
      <c r="N13" s="187"/>
      <c r="O13" s="187"/>
      <c r="P13" s="190"/>
      <c r="Q13" s="224"/>
      <c r="R13" s="221"/>
      <c r="S13" s="227"/>
      <c r="T13" s="182"/>
      <c r="U13" s="199"/>
      <c r="V13" s="196"/>
      <c r="W13" s="182"/>
      <c r="X13" s="185"/>
      <c r="Y13" s="185"/>
      <c r="Z13" s="182"/>
      <c r="AA13" s="238"/>
      <c r="AB13" s="199"/>
      <c r="AC13" s="182"/>
      <c r="AD13" s="199"/>
      <c r="AE13" s="196"/>
      <c r="AF13" s="130"/>
      <c r="AG13" s="132"/>
      <c r="AH13"/>
      <c r="AI13"/>
      <c r="AJ13"/>
      <c r="AK13" s="42" t="s">
        <v>90</v>
      </c>
      <c r="AL13" s="51" t="s">
        <v>80</v>
      </c>
      <c r="AM13" s="52"/>
      <c r="AN13" s="52"/>
      <c r="AO13" s="52"/>
      <c r="AP13" s="52"/>
      <c r="AQ13" s="51"/>
    </row>
    <row r="14" spans="37:38" ht="12.75">
      <c r="AK14" s="54" t="s">
        <v>90</v>
      </c>
      <c r="AL14" s="23" t="s">
        <v>97</v>
      </c>
    </row>
    <row r="15" spans="37:61" ht="17.25" customHeight="1">
      <c r="AK15" s="54" t="s">
        <v>90</v>
      </c>
      <c r="AL15" s="51" t="s">
        <v>96</v>
      </c>
      <c r="AM15" s="51"/>
      <c r="AN15" s="51"/>
      <c r="AO15" s="51"/>
      <c r="AP15" s="51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/>
    </row>
    <row r="16" spans="9:61" ht="15.75">
      <c r="I16" s="122" t="s">
        <v>201</v>
      </c>
      <c r="J16" s="36"/>
      <c r="K16" s="36"/>
      <c r="V16" s="41"/>
      <c r="AK16" s="42" t="s">
        <v>90</v>
      </c>
      <c r="AL16" s="235" t="s">
        <v>72</v>
      </c>
      <c r="AM16" s="235"/>
      <c r="AN16" s="235"/>
      <c r="AO16" s="235"/>
      <c r="AP16" s="235"/>
      <c r="AQ16" s="235"/>
      <c r="AR16" s="235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</row>
    <row r="17" spans="9:61" ht="15.75">
      <c r="I17" s="36"/>
      <c r="J17" s="36"/>
      <c r="K17" s="36"/>
      <c r="V17" s="41"/>
      <c r="AK17" s="54" t="s">
        <v>90</v>
      </c>
      <c r="AL17" s="23" t="s">
        <v>142</v>
      </c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</row>
    <row r="18" spans="9:61" ht="15.75">
      <c r="I18" s="123" t="s">
        <v>202</v>
      </c>
      <c r="J18" s="36"/>
      <c r="K18" s="36"/>
      <c r="V18" s="41"/>
      <c r="AK18" s="54" t="s">
        <v>90</v>
      </c>
      <c r="AL18" s="51" t="s">
        <v>200</v>
      </c>
      <c r="AM18" s="51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</row>
    <row r="19" spans="9:61" ht="17.25" customHeight="1">
      <c r="I19" s="36"/>
      <c r="J19" s="36"/>
      <c r="K19" s="36"/>
      <c r="V19" s="41"/>
      <c r="AK19" s="38" t="s">
        <v>90</v>
      </c>
      <c r="AL19" s="51" t="s">
        <v>93</v>
      </c>
      <c r="AM19" s="51"/>
      <c r="AN19" s="51"/>
      <c r="AO19" s="51"/>
      <c r="AP19" s="51"/>
      <c r="AQ19" s="51"/>
      <c r="AR19" s="51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</row>
    <row r="20" spans="9:61" ht="15.75">
      <c r="I20" s="124" t="s">
        <v>203</v>
      </c>
      <c r="J20" s="36"/>
      <c r="K20" s="36"/>
      <c r="V20" s="41"/>
      <c r="AK20" s="42" t="s">
        <v>90</v>
      </c>
      <c r="AL20" s="235" t="s">
        <v>73</v>
      </c>
      <c r="AM20" s="235"/>
      <c r="AN20" s="235"/>
      <c r="AO20" s="235"/>
      <c r="AP20" s="235"/>
      <c r="AQ20" s="235"/>
      <c r="AR20" s="235"/>
      <c r="AX20" s="43"/>
      <c r="AY20" s="43"/>
      <c r="AZ20" s="43"/>
      <c r="BA20" s="43"/>
      <c r="BB20" s="43"/>
      <c r="BC20" s="43"/>
      <c r="BD20" s="43"/>
      <c r="BE20" s="43"/>
      <c r="BF20" s="43"/>
      <c r="BG20" s="43"/>
      <c r="BH20" s="43"/>
      <c r="BI20" s="43"/>
    </row>
    <row r="21" spans="29:61" ht="15.75">
      <c r="AC21" s="51"/>
      <c r="AK21" s="54" t="s">
        <v>90</v>
      </c>
      <c r="AL21" s="51" t="s">
        <v>94</v>
      </c>
      <c r="AM21" s="51"/>
      <c r="AN21" s="51"/>
      <c r="AO21" s="51"/>
      <c r="AP21" s="51"/>
      <c r="AQ21" s="51"/>
      <c r="AR21" s="51"/>
      <c r="AX21" s="43"/>
      <c r="AY21" s="43"/>
      <c r="AZ21" s="43"/>
      <c r="BA21" s="43"/>
      <c r="BB21" s="43"/>
      <c r="BC21" s="43"/>
      <c r="BD21" s="43"/>
      <c r="BE21" s="43"/>
      <c r="BF21" s="43"/>
      <c r="BG21" s="43"/>
      <c r="BH21" s="43"/>
      <c r="BI21" s="43"/>
    </row>
    <row r="22" spans="37:61" ht="15.75">
      <c r="AK22" s="38" t="s">
        <v>90</v>
      </c>
      <c r="AL22" s="51" t="s">
        <v>92</v>
      </c>
      <c r="AM22" s="51"/>
      <c r="AN22" s="51"/>
      <c r="AO22" s="51"/>
      <c r="AP22" s="51"/>
      <c r="AQ22" s="51"/>
      <c r="AX22" s="43"/>
      <c r="AY22" s="43"/>
      <c r="AZ22" s="43"/>
      <c r="BA22" s="43"/>
      <c r="BB22" s="43"/>
      <c r="BC22" s="43"/>
      <c r="BD22" s="43"/>
      <c r="BE22" s="43"/>
      <c r="BF22" s="43"/>
      <c r="BG22" s="43"/>
      <c r="BH22" s="43"/>
      <c r="BI22" s="43"/>
    </row>
    <row r="23" spans="9:61" ht="20.25" customHeight="1">
      <c r="I23" s="240" t="s">
        <v>286</v>
      </c>
      <c r="J23" s="240"/>
      <c r="K23" s="240"/>
      <c r="L23" s="240"/>
      <c r="M23" s="240"/>
      <c r="N23" s="240"/>
      <c r="O23" s="240"/>
      <c r="P23" s="240" t="s">
        <v>238</v>
      </c>
      <c r="Q23" s="240"/>
      <c r="R23" s="240"/>
      <c r="S23" s="240"/>
      <c r="T23" s="240"/>
      <c r="U23" s="240"/>
      <c r="W23" s="240" t="s">
        <v>239</v>
      </c>
      <c r="X23" s="240"/>
      <c r="Y23" s="240"/>
      <c r="Z23" s="240"/>
      <c r="AA23" s="240"/>
      <c r="AB23" s="240"/>
      <c r="AK23" s="54" t="s">
        <v>90</v>
      </c>
      <c r="AL23" s="51" t="s">
        <v>95</v>
      </c>
      <c r="AM23" s="51"/>
      <c r="AN23" s="51"/>
      <c r="AO23" s="51"/>
      <c r="AP23" s="51"/>
      <c r="AQ23" s="51"/>
      <c r="AR23" s="51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</row>
    <row r="24" spans="37:61" ht="20.25" customHeight="1">
      <c r="AK24" s="54" t="s">
        <v>90</v>
      </c>
      <c r="AL24" s="23" t="s">
        <v>98</v>
      </c>
      <c r="AX24" s="43"/>
      <c r="AY24" s="43"/>
      <c r="AZ24" s="43"/>
      <c r="BA24" s="43"/>
      <c r="BB24" s="43"/>
      <c r="BC24" s="43"/>
      <c r="BD24" s="43"/>
      <c r="BE24" s="43"/>
      <c r="BF24" s="43"/>
      <c r="BG24" s="43"/>
      <c r="BH24" s="43"/>
      <c r="BI24" s="43"/>
    </row>
    <row r="25" spans="9:61" ht="20.25" customHeight="1">
      <c r="I25" s="241" t="s">
        <v>240</v>
      </c>
      <c r="J25" s="241"/>
      <c r="K25" s="241"/>
      <c r="L25" s="241"/>
      <c r="M25" s="241"/>
      <c r="N25" s="241"/>
      <c r="O25" s="241"/>
      <c r="P25" s="241"/>
      <c r="Q25" s="240" t="s">
        <v>241</v>
      </c>
      <c r="R25" s="240"/>
      <c r="S25" s="240"/>
      <c r="T25" s="240" t="s">
        <v>242</v>
      </c>
      <c r="U25" s="240"/>
      <c r="V25" s="240"/>
      <c r="W25" s="240"/>
      <c r="X25" s="240"/>
      <c r="Y25" s="142"/>
      <c r="Z25" s="240" t="s">
        <v>287</v>
      </c>
      <c r="AA25" s="240"/>
      <c r="AB25" s="240"/>
      <c r="AC25" s="240"/>
      <c r="AD25" s="240"/>
      <c r="AF25" s="131"/>
      <c r="AG25" s="131"/>
      <c r="AH25" s="131"/>
      <c r="AK25" s="54" t="s">
        <v>90</v>
      </c>
      <c r="AL25" s="23" t="s">
        <v>144</v>
      </c>
      <c r="AX25" s="43"/>
      <c r="AY25" s="43"/>
      <c r="AZ25" s="43"/>
      <c r="BA25" s="43"/>
      <c r="BB25" s="43"/>
      <c r="BC25" s="43"/>
      <c r="BD25" s="43"/>
      <c r="BE25" s="43"/>
      <c r="BF25" s="43"/>
      <c r="BG25" s="43"/>
      <c r="BH25" s="43"/>
      <c r="BI25" s="43"/>
    </row>
    <row r="26" spans="37:61" ht="17.25" customHeight="1">
      <c r="AK26" s="54" t="s">
        <v>90</v>
      </c>
      <c r="AL26" s="23" t="s">
        <v>143</v>
      </c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H26" s="43"/>
      <c r="BI26" s="43"/>
    </row>
    <row r="27" spans="9:38" ht="20.25" customHeight="1">
      <c r="I27" s="24"/>
      <c r="AK27" s="54" t="s">
        <v>90</v>
      </c>
      <c r="AL27" s="23" t="s">
        <v>146</v>
      </c>
    </row>
    <row r="28" spans="37:38" ht="12.75">
      <c r="AK28" s="54" t="s">
        <v>90</v>
      </c>
      <c r="AL28" s="51" t="s">
        <v>107</v>
      </c>
    </row>
    <row r="29" spans="29:38" ht="12.75">
      <c r="AC29" s="51"/>
      <c r="AK29" s="54" t="s">
        <v>90</v>
      </c>
      <c r="AL29" s="51" t="s">
        <v>140</v>
      </c>
    </row>
    <row r="30" spans="37:38" ht="13.5" customHeight="1">
      <c r="AK30" s="54" t="s">
        <v>90</v>
      </c>
      <c r="AL30" s="23" t="s">
        <v>147</v>
      </c>
    </row>
    <row r="31" spans="37:45" ht="12.75">
      <c r="AK31" s="42" t="s">
        <v>90</v>
      </c>
      <c r="AL31" s="235" t="s">
        <v>91</v>
      </c>
      <c r="AM31" s="235"/>
      <c r="AN31" s="235"/>
      <c r="AO31" s="235"/>
      <c r="AP31" s="235"/>
      <c r="AQ31" s="235"/>
      <c r="AR31" s="235"/>
      <c r="AS31" s="235"/>
    </row>
    <row r="41" ht="12.75">
      <c r="AB41" s="51"/>
    </row>
    <row r="43" ht="12.75">
      <c r="AB43" s="51"/>
    </row>
    <row r="44" ht="12.75">
      <c r="AB44" s="51"/>
    </row>
    <row r="45" ht="12.75">
      <c r="AB45" s="51"/>
    </row>
    <row r="46" ht="12.75">
      <c r="AB46" s="51"/>
    </row>
    <row r="47" ht="12.75">
      <c r="AB47" s="51"/>
    </row>
    <row r="48" ht="12.75">
      <c r="AB48" s="51"/>
    </row>
    <row r="49" ht="12.75">
      <c r="AB49" s="51"/>
    </row>
    <row r="50" ht="12.75">
      <c r="AB50" s="51" t="s">
        <v>141</v>
      </c>
    </row>
  </sheetData>
  <sheetProtection/>
  <mergeCells count="70">
    <mergeCell ref="G1:AE1"/>
    <mergeCell ref="I23:O23"/>
    <mergeCell ref="P23:U23"/>
    <mergeCell ref="W23:AB23"/>
    <mergeCell ref="I25:P25"/>
    <mergeCell ref="Q25:S25"/>
    <mergeCell ref="T25:X25"/>
    <mergeCell ref="Z25:AD25"/>
    <mergeCell ref="C5:H5"/>
    <mergeCell ref="I5:L5"/>
    <mergeCell ref="AL31:AS31"/>
    <mergeCell ref="X9:X13"/>
    <mergeCell ref="AA9:AA13"/>
    <mergeCell ref="AL11:AR11"/>
    <mergeCell ref="AL12:AR12"/>
    <mergeCell ref="AL16:AR16"/>
    <mergeCell ref="AL20:AR20"/>
    <mergeCell ref="AC9:AC13"/>
    <mergeCell ref="AD9:AD13"/>
    <mergeCell ref="AB9:AB13"/>
    <mergeCell ref="AF2:AI2"/>
    <mergeCell ref="E3:H3"/>
    <mergeCell ref="I4:L4"/>
    <mergeCell ref="M4:P4"/>
    <mergeCell ref="M5:P5"/>
    <mergeCell ref="Z7:AB7"/>
    <mergeCell ref="Z6:AB6"/>
    <mergeCell ref="W6:Y6"/>
    <mergeCell ref="T6:V6"/>
    <mergeCell ref="I7:L7"/>
    <mergeCell ref="U9:U13"/>
    <mergeCell ref="C7:H7"/>
    <mergeCell ref="Q4:S4"/>
    <mergeCell ref="T4:V4"/>
    <mergeCell ref="Q5:S5"/>
    <mergeCell ref="T5:V5"/>
    <mergeCell ref="C6:H6"/>
    <mergeCell ref="I6:L6"/>
    <mergeCell ref="M6:P6"/>
    <mergeCell ref="Q6:S6"/>
    <mergeCell ref="M9:M13"/>
    <mergeCell ref="R9:R13"/>
    <mergeCell ref="N9:N13"/>
    <mergeCell ref="J9:J13"/>
    <mergeCell ref="Z9:Z13"/>
    <mergeCell ref="M7:P7"/>
    <mergeCell ref="Q7:S7"/>
    <mergeCell ref="T7:V7"/>
    <mergeCell ref="Q9:Q13"/>
    <mergeCell ref="S9:S13"/>
    <mergeCell ref="AC4:AE4"/>
    <mergeCell ref="AC5:AE5"/>
    <mergeCell ref="T9:T13"/>
    <mergeCell ref="V9:V13"/>
    <mergeCell ref="W7:Y7"/>
    <mergeCell ref="AC6:AE6"/>
    <mergeCell ref="W5:Y5"/>
    <mergeCell ref="Z5:AB5"/>
    <mergeCell ref="Z4:AB4"/>
    <mergeCell ref="W4:Y4"/>
    <mergeCell ref="C10:H10"/>
    <mergeCell ref="W9:W13"/>
    <mergeCell ref="Y9:Y13"/>
    <mergeCell ref="O9:O13"/>
    <mergeCell ref="P9:P13"/>
    <mergeCell ref="AC7:AE7"/>
    <mergeCell ref="AE9:AE13"/>
    <mergeCell ref="I9:I13"/>
    <mergeCell ref="K9:K13"/>
    <mergeCell ref="L9:L13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AR87"/>
  <sheetViews>
    <sheetView zoomScale="90" zoomScaleNormal="90" zoomScalePageLayoutView="0" workbookViewId="0" topLeftCell="A4">
      <selection activeCell="AP12" sqref="AP12"/>
    </sheetView>
  </sheetViews>
  <sheetFormatPr defaultColWidth="9.00390625" defaultRowHeight="13.5"/>
  <cols>
    <col min="1" max="1" width="5.50390625" style="9" customWidth="1"/>
    <col min="2" max="16" width="2.125" style="9" customWidth="1"/>
    <col min="17" max="17" width="3.25390625" style="9" customWidth="1"/>
    <col min="18" max="27" width="2.125" style="9" customWidth="1"/>
    <col min="28" max="33" width="2.75390625" style="9" customWidth="1"/>
    <col min="34" max="16384" width="9.00390625" style="9" customWidth="1"/>
  </cols>
  <sheetData>
    <row r="1" spans="2:33" s="8" customFormat="1" ht="23.25" customHeight="1">
      <c r="B1" s="140"/>
      <c r="C1" s="242" t="s">
        <v>296</v>
      </c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  <c r="Q1" s="242"/>
      <c r="R1" s="242"/>
      <c r="S1" s="242"/>
      <c r="T1" s="242"/>
      <c r="U1" s="242"/>
      <c r="V1" s="242"/>
      <c r="W1" s="242"/>
      <c r="X1" s="242"/>
      <c r="Y1" s="242"/>
      <c r="Z1" s="242"/>
      <c r="AA1" s="242"/>
      <c r="AB1" s="242"/>
      <c r="AC1" s="242"/>
      <c r="AD1" s="242"/>
      <c r="AE1" s="242"/>
      <c r="AF1" s="242"/>
      <c r="AG1" s="242"/>
    </row>
    <row r="2" spans="2:33" s="8" customFormat="1" ht="18.75" customHeight="1"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243" t="s">
        <v>237</v>
      </c>
      <c r="AE2" s="243"/>
      <c r="AF2" s="243"/>
      <c r="AG2" s="243"/>
    </row>
    <row r="4" spans="2:16" s="8" customFormat="1" ht="12.75">
      <c r="B4" s="8" t="s">
        <v>25</v>
      </c>
      <c r="H4" s="9"/>
      <c r="I4" s="9"/>
      <c r="J4" s="9"/>
      <c r="K4" s="9"/>
      <c r="L4" s="9"/>
      <c r="M4" s="9"/>
      <c r="N4"/>
      <c r="P4"/>
    </row>
    <row r="5" spans="6:43" s="8" customFormat="1" ht="12.75">
      <c r="F5" s="288">
        <f>'リーグ１次'!I6</f>
        <v>44095</v>
      </c>
      <c r="G5" s="288"/>
      <c r="H5" s="288"/>
      <c r="I5" s="288"/>
      <c r="J5" s="288"/>
      <c r="K5" s="288"/>
      <c r="R5" s="291">
        <f>'リーグ１次'!I5</f>
        <v>1</v>
      </c>
      <c r="S5" s="292"/>
      <c r="T5" s="292"/>
      <c r="U5" s="292"/>
      <c r="V5" s="292"/>
      <c r="W5" s="292"/>
      <c r="X5" s="55" t="s">
        <v>55</v>
      </c>
      <c r="AB5" s="274">
        <f>'リーグ１次'!I7</f>
        <v>0.3958333333333333</v>
      </c>
      <c r="AC5" s="275"/>
      <c r="AD5" s="275"/>
      <c r="AE5" s="275"/>
      <c r="AJ5" s="63" t="s">
        <v>100</v>
      </c>
      <c r="AK5" s="64" t="s">
        <v>101</v>
      </c>
      <c r="AL5" s="64" t="s">
        <v>102</v>
      </c>
      <c r="AM5" s="64" t="s">
        <v>103</v>
      </c>
      <c r="AN5" s="64" t="s">
        <v>104</v>
      </c>
      <c r="AO5" s="64" t="s">
        <v>105</v>
      </c>
      <c r="AP5" s="64" t="s">
        <v>106</v>
      </c>
      <c r="AQ5" s="64" t="s">
        <v>24</v>
      </c>
    </row>
    <row r="6" spans="2:44" ht="12.75">
      <c r="B6" s="268" t="s">
        <v>26</v>
      </c>
      <c r="C6" s="269"/>
      <c r="D6" s="269" t="s">
        <v>14</v>
      </c>
      <c r="E6" s="269"/>
      <c r="F6" s="269"/>
      <c r="G6" s="269"/>
      <c r="H6" s="269"/>
      <c r="I6" s="269" t="s">
        <v>15</v>
      </c>
      <c r="J6" s="269"/>
      <c r="K6" s="269"/>
      <c r="L6" s="269"/>
      <c r="M6" s="269"/>
      <c r="N6" s="269"/>
      <c r="O6" s="269"/>
      <c r="P6" s="269"/>
      <c r="Q6" s="269"/>
      <c r="R6" s="269"/>
      <c r="S6" s="269"/>
      <c r="T6" s="269"/>
      <c r="U6" s="269"/>
      <c r="V6" s="269"/>
      <c r="W6" s="269"/>
      <c r="X6" s="269"/>
      <c r="Y6" s="269"/>
      <c r="Z6" s="269"/>
      <c r="AA6" s="269"/>
      <c r="AB6" s="279" t="s">
        <v>16</v>
      </c>
      <c r="AC6" s="280"/>
      <c r="AD6" s="280"/>
      <c r="AE6" s="280"/>
      <c r="AF6" s="280"/>
      <c r="AG6" s="281"/>
      <c r="AH6" s="72"/>
      <c r="AJ6" s="8"/>
      <c r="AK6" s="8"/>
      <c r="AL6" s="8"/>
      <c r="AM6" s="8"/>
      <c r="AN6" s="8"/>
      <c r="AO6" s="8"/>
      <c r="AP6" s="8"/>
      <c r="AQ6" s="8"/>
      <c r="AR6" s="8"/>
    </row>
    <row r="7" spans="2:43" ht="12.75">
      <c r="B7" s="244">
        <v>1</v>
      </c>
      <c r="C7" s="245"/>
      <c r="D7" s="253">
        <f>AB5</f>
        <v>0.3958333333333333</v>
      </c>
      <c r="E7" s="254"/>
      <c r="F7" s="254"/>
      <c r="G7" s="254"/>
      <c r="H7" s="254"/>
      <c r="I7" s="255" t="str">
        <f>'リーグ１次'!J9</f>
        <v>今渡</v>
      </c>
      <c r="J7" s="255"/>
      <c r="K7" s="255"/>
      <c r="L7" s="255"/>
      <c r="M7" s="255"/>
      <c r="N7" s="255"/>
      <c r="O7" s="256"/>
      <c r="P7" s="10"/>
      <c r="Q7" s="11">
        <v>0</v>
      </c>
      <c r="R7" s="12" t="s">
        <v>27</v>
      </c>
      <c r="S7" s="11">
        <v>9</v>
      </c>
      <c r="T7" s="10"/>
      <c r="U7" s="249" t="str">
        <f>'リーグ１次'!K9</f>
        <v>美濃2</v>
      </c>
      <c r="V7" s="249"/>
      <c r="W7" s="249"/>
      <c r="X7" s="249"/>
      <c r="Y7" s="249"/>
      <c r="Z7" s="249"/>
      <c r="AA7" s="282"/>
      <c r="AB7" s="276" t="str">
        <f>I8</f>
        <v>中部</v>
      </c>
      <c r="AC7" s="277"/>
      <c r="AD7" s="277"/>
      <c r="AE7" s="277"/>
      <c r="AF7" s="277"/>
      <c r="AG7" s="278"/>
      <c r="AH7" s="71"/>
      <c r="AI7" s="8" t="str">
        <f>I8</f>
        <v>中部</v>
      </c>
      <c r="AJ7" s="65">
        <v>3</v>
      </c>
      <c r="AK7" s="65">
        <v>0</v>
      </c>
      <c r="AL7" s="65">
        <v>0</v>
      </c>
      <c r="AM7" s="65">
        <f>Q8+Q10+Q12</f>
        <v>30</v>
      </c>
      <c r="AN7" s="65">
        <f>S8+S10+S12</f>
        <v>0</v>
      </c>
      <c r="AO7" s="65">
        <f>AM7-AN7</f>
        <v>30</v>
      </c>
      <c r="AP7" s="65">
        <f>AJ7*3+AL7*1</f>
        <v>9</v>
      </c>
      <c r="AQ7" s="66">
        <v>1</v>
      </c>
    </row>
    <row r="8" spans="2:43" ht="12.75">
      <c r="B8" s="244">
        <v>2</v>
      </c>
      <c r="C8" s="245"/>
      <c r="D8" s="283">
        <f>D7+"０：5０"</f>
        <v>0.4305555555555555</v>
      </c>
      <c r="E8" s="284"/>
      <c r="F8" s="284"/>
      <c r="G8" s="284"/>
      <c r="H8" s="284"/>
      <c r="I8" s="255" t="str">
        <f>'リーグ１次'!I9</f>
        <v>中部</v>
      </c>
      <c r="J8" s="255"/>
      <c r="K8" s="255"/>
      <c r="L8" s="255"/>
      <c r="M8" s="255"/>
      <c r="N8" s="255"/>
      <c r="O8" s="256"/>
      <c r="P8" s="13"/>
      <c r="Q8" s="14">
        <v>10</v>
      </c>
      <c r="R8" s="15" t="s">
        <v>27</v>
      </c>
      <c r="S8" s="14">
        <v>0</v>
      </c>
      <c r="T8" s="13"/>
      <c r="U8" s="257" t="str">
        <f>'リーグ１次'!L9</f>
        <v>ティグレイ</v>
      </c>
      <c r="V8" s="257"/>
      <c r="W8" s="257"/>
      <c r="X8" s="257"/>
      <c r="Y8" s="257"/>
      <c r="Z8" s="257"/>
      <c r="AA8" s="257"/>
      <c r="AB8" s="276" t="str">
        <f>I7</f>
        <v>今渡</v>
      </c>
      <c r="AC8" s="277"/>
      <c r="AD8" s="277"/>
      <c r="AE8" s="277"/>
      <c r="AF8" s="277"/>
      <c r="AG8" s="278"/>
      <c r="AH8" s="71"/>
      <c r="AI8" s="8" t="str">
        <f>I7</f>
        <v>今渡</v>
      </c>
      <c r="AJ8" s="65">
        <v>0</v>
      </c>
      <c r="AK8" s="65">
        <v>3</v>
      </c>
      <c r="AL8" s="65">
        <v>0</v>
      </c>
      <c r="AM8" s="65">
        <f>Q7+Q9+S12</f>
        <v>1</v>
      </c>
      <c r="AN8" s="65">
        <f>S7+S9+Q12</f>
        <v>22</v>
      </c>
      <c r="AO8" s="65">
        <f>AM8-AN8</f>
        <v>-21</v>
      </c>
      <c r="AP8" s="65">
        <f>AJ8*3+AL8*1</f>
        <v>0</v>
      </c>
      <c r="AQ8" s="66">
        <v>3</v>
      </c>
    </row>
    <row r="9" spans="2:43" ht="12.75">
      <c r="B9" s="244">
        <v>3</v>
      </c>
      <c r="C9" s="245"/>
      <c r="D9" s="283">
        <f>D8+"１：1０"</f>
        <v>0.47916666666666663</v>
      </c>
      <c r="E9" s="284"/>
      <c r="F9" s="284"/>
      <c r="G9" s="284"/>
      <c r="H9" s="284"/>
      <c r="I9" s="247" t="str">
        <f>I7</f>
        <v>今渡</v>
      </c>
      <c r="J9" s="247"/>
      <c r="K9" s="247"/>
      <c r="L9" s="247"/>
      <c r="M9" s="247"/>
      <c r="N9" s="247"/>
      <c r="O9" s="248"/>
      <c r="P9" s="13"/>
      <c r="Q9" s="14">
        <v>1</v>
      </c>
      <c r="R9" s="15" t="s">
        <v>27</v>
      </c>
      <c r="S9" s="14">
        <v>6</v>
      </c>
      <c r="T9" s="13"/>
      <c r="U9" s="249" t="str">
        <f>U8</f>
        <v>ティグレイ</v>
      </c>
      <c r="V9" s="249"/>
      <c r="W9" s="249"/>
      <c r="X9" s="249"/>
      <c r="Y9" s="249"/>
      <c r="Z9" s="249"/>
      <c r="AA9" s="249"/>
      <c r="AB9" s="276" t="str">
        <f>U7</f>
        <v>美濃2</v>
      </c>
      <c r="AC9" s="277"/>
      <c r="AD9" s="277"/>
      <c r="AE9" s="277"/>
      <c r="AF9" s="277"/>
      <c r="AG9" s="278"/>
      <c r="AH9" s="71"/>
      <c r="AI9" s="8" t="str">
        <f>U7</f>
        <v>美濃2</v>
      </c>
      <c r="AJ9" s="65">
        <v>2</v>
      </c>
      <c r="AK9" s="65">
        <v>1</v>
      </c>
      <c r="AL9" s="65">
        <v>0</v>
      </c>
      <c r="AM9" s="65">
        <f>S7+S10+Q11</f>
        <v>14</v>
      </c>
      <c r="AN9" s="65">
        <f>Q7+Q10+S11</f>
        <v>15</v>
      </c>
      <c r="AO9" s="65">
        <f>AM9-AN9</f>
        <v>-1</v>
      </c>
      <c r="AP9" s="65">
        <f>AJ9*3+AL9*1</f>
        <v>6</v>
      </c>
      <c r="AQ9" s="66">
        <v>2</v>
      </c>
    </row>
    <row r="10" spans="2:43" ht="12.75">
      <c r="B10" s="244">
        <v>4</v>
      </c>
      <c r="C10" s="245"/>
      <c r="D10" s="293">
        <f>D9+"０：5０"</f>
        <v>0.5138888888888888</v>
      </c>
      <c r="E10" s="294"/>
      <c r="F10" s="294"/>
      <c r="G10" s="294"/>
      <c r="H10" s="294"/>
      <c r="I10" s="295" t="str">
        <f>I8</f>
        <v>中部</v>
      </c>
      <c r="J10" s="295"/>
      <c r="K10" s="295"/>
      <c r="L10" s="295"/>
      <c r="M10" s="295"/>
      <c r="N10" s="295"/>
      <c r="O10" s="296"/>
      <c r="P10" s="10"/>
      <c r="Q10" s="11">
        <v>13</v>
      </c>
      <c r="R10" s="12" t="s">
        <v>27</v>
      </c>
      <c r="S10" s="11">
        <v>0</v>
      </c>
      <c r="T10" s="10"/>
      <c r="U10" s="257" t="str">
        <f>U7</f>
        <v>美濃2</v>
      </c>
      <c r="V10" s="257"/>
      <c r="W10" s="257"/>
      <c r="X10" s="257"/>
      <c r="Y10" s="257"/>
      <c r="Z10" s="257"/>
      <c r="AA10" s="257"/>
      <c r="AB10" s="276" t="str">
        <f>I9</f>
        <v>今渡</v>
      </c>
      <c r="AC10" s="277"/>
      <c r="AD10" s="277"/>
      <c r="AE10" s="277"/>
      <c r="AF10" s="277"/>
      <c r="AG10" s="278"/>
      <c r="AH10" s="71"/>
      <c r="AI10" s="8" t="str">
        <f>U8</f>
        <v>ティグレイ</v>
      </c>
      <c r="AJ10" s="65">
        <v>1</v>
      </c>
      <c r="AK10" s="65">
        <v>2</v>
      </c>
      <c r="AL10" s="65">
        <v>0</v>
      </c>
      <c r="AM10" s="65">
        <f>S8+S9+S11</f>
        <v>8</v>
      </c>
      <c r="AN10" s="65">
        <f>Q8+Q9+Q11</f>
        <v>16</v>
      </c>
      <c r="AO10" s="65">
        <f>AM10-AN10</f>
        <v>-8</v>
      </c>
      <c r="AP10" s="65">
        <f>AJ10*3+AL10*1</f>
        <v>3</v>
      </c>
      <c r="AQ10" s="66">
        <v>4</v>
      </c>
    </row>
    <row r="11" spans="2:34" ht="12.75">
      <c r="B11" s="244">
        <v>5</v>
      </c>
      <c r="C11" s="245"/>
      <c r="D11" s="283">
        <f>D10+"１：1０"</f>
        <v>0.5625</v>
      </c>
      <c r="E11" s="284"/>
      <c r="F11" s="284"/>
      <c r="G11" s="284"/>
      <c r="H11" s="284"/>
      <c r="I11" s="247" t="str">
        <f>U7</f>
        <v>美濃2</v>
      </c>
      <c r="J11" s="247"/>
      <c r="K11" s="247"/>
      <c r="L11" s="247"/>
      <c r="M11" s="247"/>
      <c r="N11" s="247"/>
      <c r="O11" s="248"/>
      <c r="P11" s="13"/>
      <c r="Q11" s="14">
        <v>5</v>
      </c>
      <c r="R11" s="15" t="s">
        <v>27</v>
      </c>
      <c r="S11" s="14">
        <v>2</v>
      </c>
      <c r="T11" s="13"/>
      <c r="U11" s="249" t="str">
        <f>U8</f>
        <v>ティグレイ</v>
      </c>
      <c r="V11" s="249"/>
      <c r="W11" s="249"/>
      <c r="X11" s="249"/>
      <c r="Y11" s="249"/>
      <c r="Z11" s="249"/>
      <c r="AA11" s="249"/>
      <c r="AB11" s="276" t="str">
        <f>I12</f>
        <v>中部</v>
      </c>
      <c r="AC11" s="277"/>
      <c r="AD11" s="277"/>
      <c r="AE11" s="277"/>
      <c r="AF11" s="277"/>
      <c r="AG11" s="278"/>
      <c r="AH11" s="71"/>
    </row>
    <row r="12" spans="2:34" ht="12.75">
      <c r="B12" s="258">
        <v>6</v>
      </c>
      <c r="C12" s="259"/>
      <c r="D12" s="297">
        <f>D11+"０：5０"</f>
        <v>0.5972222222222222</v>
      </c>
      <c r="E12" s="298"/>
      <c r="F12" s="298"/>
      <c r="G12" s="298"/>
      <c r="H12" s="298"/>
      <c r="I12" s="262" t="str">
        <f>I8</f>
        <v>中部</v>
      </c>
      <c r="J12" s="262"/>
      <c r="K12" s="262"/>
      <c r="L12" s="262"/>
      <c r="M12" s="262"/>
      <c r="N12" s="262"/>
      <c r="O12" s="263"/>
      <c r="P12" s="16"/>
      <c r="Q12" s="17">
        <v>7</v>
      </c>
      <c r="R12" s="18" t="s">
        <v>27</v>
      </c>
      <c r="S12" s="17">
        <v>0</v>
      </c>
      <c r="T12" s="16"/>
      <c r="U12" s="264" t="str">
        <f>I7</f>
        <v>今渡</v>
      </c>
      <c r="V12" s="264"/>
      <c r="W12" s="264"/>
      <c r="X12" s="264"/>
      <c r="Y12" s="264"/>
      <c r="Z12" s="264"/>
      <c r="AA12" s="264"/>
      <c r="AB12" s="285" t="str">
        <f>U11</f>
        <v>ティグレイ</v>
      </c>
      <c r="AC12" s="286"/>
      <c r="AD12" s="286"/>
      <c r="AE12" s="286"/>
      <c r="AF12" s="286"/>
      <c r="AG12" s="287"/>
      <c r="AH12" s="71"/>
    </row>
    <row r="14" spans="2:33" ht="12.75">
      <c r="B14" s="9" t="s">
        <v>28</v>
      </c>
      <c r="F14" s="8"/>
      <c r="G14" s="8"/>
      <c r="N14"/>
      <c r="O14" s="8"/>
      <c r="P14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</row>
    <row r="15" spans="6:43" s="8" customFormat="1" ht="12.75">
      <c r="F15" s="288">
        <f>'リーグ１次'!M6</f>
        <v>44095</v>
      </c>
      <c r="G15" s="288"/>
      <c r="H15" s="288"/>
      <c r="I15" s="288"/>
      <c r="J15" s="288"/>
      <c r="K15" s="288"/>
      <c r="R15" s="291">
        <f>'リーグ１次'!M5</f>
        <v>2</v>
      </c>
      <c r="S15" s="292"/>
      <c r="T15" s="292"/>
      <c r="U15" s="292"/>
      <c r="V15" s="292"/>
      <c r="W15" s="292"/>
      <c r="X15" s="55" t="s">
        <v>55</v>
      </c>
      <c r="AB15" s="274">
        <f>'リーグ１次'!M7</f>
        <v>0.4375</v>
      </c>
      <c r="AC15" s="275"/>
      <c r="AD15" s="275"/>
      <c r="AE15" s="275"/>
      <c r="AJ15" s="63" t="s">
        <v>100</v>
      </c>
      <c r="AK15" s="64" t="s">
        <v>101</v>
      </c>
      <c r="AL15" s="64" t="s">
        <v>102</v>
      </c>
      <c r="AM15" s="64" t="s">
        <v>103</v>
      </c>
      <c r="AN15" s="64" t="s">
        <v>104</v>
      </c>
      <c r="AO15" s="64" t="s">
        <v>105</v>
      </c>
      <c r="AP15" s="64" t="s">
        <v>106</v>
      </c>
      <c r="AQ15" s="64" t="s">
        <v>24</v>
      </c>
    </row>
    <row r="16" spans="2:44" ht="12.75">
      <c r="B16" s="268" t="s">
        <v>26</v>
      </c>
      <c r="C16" s="269"/>
      <c r="D16" s="269" t="s">
        <v>14</v>
      </c>
      <c r="E16" s="269"/>
      <c r="F16" s="269"/>
      <c r="G16" s="269"/>
      <c r="H16" s="269"/>
      <c r="I16" s="269" t="s">
        <v>15</v>
      </c>
      <c r="J16" s="269"/>
      <c r="K16" s="269"/>
      <c r="L16" s="269"/>
      <c r="M16" s="269"/>
      <c r="N16" s="269"/>
      <c r="O16" s="269"/>
      <c r="P16" s="269"/>
      <c r="Q16" s="269"/>
      <c r="R16" s="269"/>
      <c r="S16" s="269"/>
      <c r="T16" s="269"/>
      <c r="U16" s="269"/>
      <c r="V16" s="269"/>
      <c r="W16" s="269"/>
      <c r="X16" s="269"/>
      <c r="Y16" s="269"/>
      <c r="Z16" s="269"/>
      <c r="AA16" s="269"/>
      <c r="AB16" s="279" t="s">
        <v>16</v>
      </c>
      <c r="AC16" s="280"/>
      <c r="AD16" s="280"/>
      <c r="AE16" s="280"/>
      <c r="AF16" s="280"/>
      <c r="AG16" s="281"/>
      <c r="AH16" s="72"/>
      <c r="AJ16" s="8"/>
      <c r="AK16" s="8"/>
      <c r="AL16" s="8"/>
      <c r="AM16" s="8"/>
      <c r="AN16" s="8"/>
      <c r="AO16" s="8"/>
      <c r="AP16" s="8"/>
      <c r="AQ16" s="8"/>
      <c r="AR16" s="8"/>
    </row>
    <row r="17" spans="2:43" ht="12.75">
      <c r="B17" s="244">
        <v>1</v>
      </c>
      <c r="C17" s="245"/>
      <c r="D17" s="253">
        <f>AB15</f>
        <v>0.4375</v>
      </c>
      <c r="E17" s="254"/>
      <c r="F17" s="254"/>
      <c r="G17" s="254"/>
      <c r="H17" s="254"/>
      <c r="I17" s="255" t="str">
        <f>'リーグ１次'!N9</f>
        <v>川辺</v>
      </c>
      <c r="J17" s="255"/>
      <c r="K17" s="255"/>
      <c r="L17" s="255"/>
      <c r="M17" s="255"/>
      <c r="N17" s="255"/>
      <c r="O17" s="256"/>
      <c r="P17" s="10"/>
      <c r="Q17" s="11">
        <v>4</v>
      </c>
      <c r="R17" s="12" t="s">
        <v>27</v>
      </c>
      <c r="S17" s="11">
        <v>1</v>
      </c>
      <c r="T17" s="10"/>
      <c r="U17" s="249" t="str">
        <f>'リーグ１次'!O9</f>
        <v>美濃1</v>
      </c>
      <c r="V17" s="249"/>
      <c r="W17" s="249"/>
      <c r="X17" s="249"/>
      <c r="Y17" s="249"/>
      <c r="Z17" s="249"/>
      <c r="AA17" s="282"/>
      <c r="AB17" s="276" t="str">
        <f>I18</f>
        <v>旭ヶ丘</v>
      </c>
      <c r="AC17" s="277"/>
      <c r="AD17" s="277"/>
      <c r="AE17" s="277"/>
      <c r="AF17" s="277"/>
      <c r="AG17" s="278"/>
      <c r="AH17" s="71"/>
      <c r="AI17" s="8" t="str">
        <f>I18</f>
        <v>旭ヶ丘</v>
      </c>
      <c r="AJ17" s="65">
        <v>3</v>
      </c>
      <c r="AK17" s="65">
        <v>0</v>
      </c>
      <c r="AL17" s="65">
        <v>0</v>
      </c>
      <c r="AM17" s="65">
        <f>Q18+Q20+Q22</f>
        <v>21</v>
      </c>
      <c r="AN17" s="65">
        <f>S18+S20+S22</f>
        <v>1</v>
      </c>
      <c r="AO17" s="65">
        <f>AM17-AN17</f>
        <v>20</v>
      </c>
      <c r="AP17" s="65">
        <f>AJ17*3+AL17*1</f>
        <v>9</v>
      </c>
      <c r="AQ17" s="66">
        <v>1</v>
      </c>
    </row>
    <row r="18" spans="2:43" ht="12.75">
      <c r="B18" s="244">
        <v>2</v>
      </c>
      <c r="C18" s="245"/>
      <c r="D18" s="283">
        <f>D17+"０：5０"</f>
        <v>0.4722222222222222</v>
      </c>
      <c r="E18" s="284"/>
      <c r="F18" s="284"/>
      <c r="G18" s="284"/>
      <c r="H18" s="284"/>
      <c r="I18" s="255" t="str">
        <f>'リーグ１次'!M9</f>
        <v>旭ヶ丘</v>
      </c>
      <c r="J18" s="255"/>
      <c r="K18" s="255"/>
      <c r="L18" s="255"/>
      <c r="M18" s="255"/>
      <c r="N18" s="255"/>
      <c r="O18" s="256"/>
      <c r="P18" s="13"/>
      <c r="Q18" s="14">
        <v>12</v>
      </c>
      <c r="R18" s="15" t="s">
        <v>27</v>
      </c>
      <c r="S18" s="14">
        <v>0</v>
      </c>
      <c r="T18" s="13"/>
      <c r="U18" s="257" t="str">
        <f>'リーグ１次'!P9</f>
        <v>関さくら</v>
      </c>
      <c r="V18" s="257"/>
      <c r="W18" s="257"/>
      <c r="X18" s="257"/>
      <c r="Y18" s="257"/>
      <c r="Z18" s="257"/>
      <c r="AA18" s="257"/>
      <c r="AB18" s="276" t="str">
        <f>I17</f>
        <v>川辺</v>
      </c>
      <c r="AC18" s="277"/>
      <c r="AD18" s="277"/>
      <c r="AE18" s="277"/>
      <c r="AF18" s="277"/>
      <c r="AG18" s="278"/>
      <c r="AH18" s="71"/>
      <c r="AI18" s="8" t="str">
        <f>I17</f>
        <v>川辺</v>
      </c>
      <c r="AJ18" s="65">
        <v>2</v>
      </c>
      <c r="AK18" s="65">
        <v>1</v>
      </c>
      <c r="AL18" s="65">
        <v>0</v>
      </c>
      <c r="AM18" s="65">
        <f>Q17+Q19+S22</f>
        <v>12</v>
      </c>
      <c r="AN18" s="65">
        <f>S17+S19+Q22</f>
        <v>6</v>
      </c>
      <c r="AO18" s="65">
        <f>AM18-AN18</f>
        <v>6</v>
      </c>
      <c r="AP18" s="65">
        <f>AJ18*3+AL18*1</f>
        <v>6</v>
      </c>
      <c r="AQ18" s="66">
        <v>2</v>
      </c>
    </row>
    <row r="19" spans="2:43" ht="12.75">
      <c r="B19" s="244">
        <v>3</v>
      </c>
      <c r="C19" s="245"/>
      <c r="D19" s="283">
        <f>D18+"１：1０"</f>
        <v>0.5208333333333334</v>
      </c>
      <c r="E19" s="284"/>
      <c r="F19" s="284"/>
      <c r="G19" s="284"/>
      <c r="H19" s="284"/>
      <c r="I19" s="247" t="str">
        <f>I17</f>
        <v>川辺</v>
      </c>
      <c r="J19" s="247"/>
      <c r="K19" s="247"/>
      <c r="L19" s="247"/>
      <c r="M19" s="247"/>
      <c r="N19" s="247"/>
      <c r="O19" s="248"/>
      <c r="P19" s="13"/>
      <c r="Q19" s="14">
        <v>8</v>
      </c>
      <c r="R19" s="15" t="s">
        <v>27</v>
      </c>
      <c r="S19" s="14">
        <v>0</v>
      </c>
      <c r="T19" s="13"/>
      <c r="U19" s="249" t="str">
        <f>U18</f>
        <v>関さくら</v>
      </c>
      <c r="V19" s="249"/>
      <c r="W19" s="249"/>
      <c r="X19" s="249"/>
      <c r="Y19" s="249"/>
      <c r="Z19" s="249"/>
      <c r="AA19" s="249"/>
      <c r="AB19" s="276" t="str">
        <f>U17</f>
        <v>美濃1</v>
      </c>
      <c r="AC19" s="277"/>
      <c r="AD19" s="277"/>
      <c r="AE19" s="277"/>
      <c r="AF19" s="277"/>
      <c r="AG19" s="278"/>
      <c r="AH19" s="71"/>
      <c r="AI19" s="8" t="str">
        <f>U17</f>
        <v>美濃1</v>
      </c>
      <c r="AJ19" s="65">
        <v>1</v>
      </c>
      <c r="AK19" s="65">
        <v>2</v>
      </c>
      <c r="AL19" s="65">
        <v>0</v>
      </c>
      <c r="AM19" s="65">
        <f>S17+S20+Q21</f>
        <v>4</v>
      </c>
      <c r="AN19" s="65">
        <f>Q17+Q20+S21</f>
        <v>8</v>
      </c>
      <c r="AO19" s="65">
        <f>AM19-AN19</f>
        <v>-4</v>
      </c>
      <c r="AP19" s="65">
        <f>AJ19*3+AL19*1</f>
        <v>3</v>
      </c>
      <c r="AQ19" s="66">
        <v>3</v>
      </c>
    </row>
    <row r="20" spans="2:43" ht="12.75">
      <c r="B20" s="244">
        <v>4</v>
      </c>
      <c r="C20" s="245"/>
      <c r="D20" s="293">
        <f>D19+"０：5０"</f>
        <v>0.5555555555555556</v>
      </c>
      <c r="E20" s="294"/>
      <c r="F20" s="294"/>
      <c r="G20" s="294"/>
      <c r="H20" s="294"/>
      <c r="I20" s="295" t="str">
        <f>I18</f>
        <v>旭ヶ丘</v>
      </c>
      <c r="J20" s="295"/>
      <c r="K20" s="295"/>
      <c r="L20" s="295"/>
      <c r="M20" s="295"/>
      <c r="N20" s="295"/>
      <c r="O20" s="296"/>
      <c r="P20" s="10"/>
      <c r="Q20" s="11">
        <v>4</v>
      </c>
      <c r="R20" s="12" t="s">
        <v>27</v>
      </c>
      <c r="S20" s="11">
        <v>1</v>
      </c>
      <c r="T20" s="10"/>
      <c r="U20" s="257" t="str">
        <f>U17</f>
        <v>美濃1</v>
      </c>
      <c r="V20" s="257"/>
      <c r="W20" s="257"/>
      <c r="X20" s="257"/>
      <c r="Y20" s="257"/>
      <c r="Z20" s="257"/>
      <c r="AA20" s="257"/>
      <c r="AB20" s="276" t="str">
        <f>I19</f>
        <v>川辺</v>
      </c>
      <c r="AC20" s="277"/>
      <c r="AD20" s="277"/>
      <c r="AE20" s="277"/>
      <c r="AF20" s="277"/>
      <c r="AG20" s="278"/>
      <c r="AH20" s="71"/>
      <c r="AI20" s="8" t="str">
        <f>U18</f>
        <v>関さくら</v>
      </c>
      <c r="AJ20" s="65">
        <v>0</v>
      </c>
      <c r="AK20" s="65">
        <v>3</v>
      </c>
      <c r="AL20" s="65">
        <v>0</v>
      </c>
      <c r="AM20" s="65">
        <f>S18+S19+S21</f>
        <v>0</v>
      </c>
      <c r="AN20" s="65">
        <f>Q18+Q19+Q21</f>
        <v>22</v>
      </c>
      <c r="AO20" s="65">
        <f>AM20-AN20</f>
        <v>-22</v>
      </c>
      <c r="AP20" s="65">
        <f>AJ20*3+AL20*1</f>
        <v>0</v>
      </c>
      <c r="AQ20" s="66">
        <v>4</v>
      </c>
    </row>
    <row r="21" spans="2:34" ht="12.75">
      <c r="B21" s="244">
        <v>5</v>
      </c>
      <c r="C21" s="245"/>
      <c r="D21" s="283">
        <f>D20+"１：1０"</f>
        <v>0.6041666666666667</v>
      </c>
      <c r="E21" s="284"/>
      <c r="F21" s="284"/>
      <c r="G21" s="284"/>
      <c r="H21" s="284"/>
      <c r="I21" s="247" t="str">
        <f>U17</f>
        <v>美濃1</v>
      </c>
      <c r="J21" s="247"/>
      <c r="K21" s="247"/>
      <c r="L21" s="247"/>
      <c r="M21" s="247"/>
      <c r="N21" s="247"/>
      <c r="O21" s="248"/>
      <c r="P21" s="13"/>
      <c r="Q21" s="14">
        <v>2</v>
      </c>
      <c r="R21" s="15" t="s">
        <v>27</v>
      </c>
      <c r="S21" s="14">
        <v>0</v>
      </c>
      <c r="T21" s="13"/>
      <c r="U21" s="249" t="str">
        <f>U18</f>
        <v>関さくら</v>
      </c>
      <c r="V21" s="249"/>
      <c r="W21" s="249"/>
      <c r="X21" s="249"/>
      <c r="Y21" s="249"/>
      <c r="Z21" s="249"/>
      <c r="AA21" s="249"/>
      <c r="AB21" s="276" t="str">
        <f>I22</f>
        <v>旭ヶ丘</v>
      </c>
      <c r="AC21" s="277"/>
      <c r="AD21" s="277"/>
      <c r="AE21" s="277"/>
      <c r="AF21" s="277"/>
      <c r="AG21" s="278"/>
      <c r="AH21" s="71"/>
    </row>
    <row r="22" spans="2:34" ht="12.75">
      <c r="B22" s="258">
        <v>6</v>
      </c>
      <c r="C22" s="259"/>
      <c r="D22" s="297">
        <f>D21+"０：5０"</f>
        <v>0.638888888888889</v>
      </c>
      <c r="E22" s="298"/>
      <c r="F22" s="298"/>
      <c r="G22" s="298"/>
      <c r="H22" s="298"/>
      <c r="I22" s="262" t="str">
        <f>I18</f>
        <v>旭ヶ丘</v>
      </c>
      <c r="J22" s="262"/>
      <c r="K22" s="262"/>
      <c r="L22" s="262"/>
      <c r="M22" s="262"/>
      <c r="N22" s="262"/>
      <c r="O22" s="263"/>
      <c r="P22" s="16"/>
      <c r="Q22" s="17">
        <v>5</v>
      </c>
      <c r="R22" s="18" t="s">
        <v>27</v>
      </c>
      <c r="S22" s="17">
        <v>0</v>
      </c>
      <c r="T22" s="16"/>
      <c r="U22" s="264" t="str">
        <f>I17</f>
        <v>川辺</v>
      </c>
      <c r="V22" s="264"/>
      <c r="W22" s="264"/>
      <c r="X22" s="264"/>
      <c r="Y22" s="264"/>
      <c r="Z22" s="264"/>
      <c r="AA22" s="264"/>
      <c r="AB22" s="285" t="str">
        <f>U21</f>
        <v>関さくら</v>
      </c>
      <c r="AC22" s="286"/>
      <c r="AD22" s="286"/>
      <c r="AE22" s="286"/>
      <c r="AF22" s="286"/>
      <c r="AG22" s="287"/>
      <c r="AH22" s="71"/>
    </row>
    <row r="24" spans="2:33" ht="12.75">
      <c r="B24" s="9" t="s">
        <v>29</v>
      </c>
      <c r="F24" s="8"/>
      <c r="G24" s="8"/>
      <c r="N24"/>
      <c r="O24" s="8"/>
      <c r="P24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</row>
    <row r="25" spans="2:43" s="8" customFormat="1" ht="12.75">
      <c r="B25" s="56"/>
      <c r="C25" s="56"/>
      <c r="D25" s="56"/>
      <c r="E25" s="56"/>
      <c r="F25" s="288">
        <f>'リーグ１次'!Q6</f>
        <v>44095</v>
      </c>
      <c r="G25" s="288"/>
      <c r="H25" s="288"/>
      <c r="I25" s="288"/>
      <c r="J25" s="288"/>
      <c r="K25" s="288"/>
      <c r="L25" s="56"/>
      <c r="M25" s="56"/>
      <c r="N25" s="56"/>
      <c r="O25" s="56"/>
      <c r="P25" s="56"/>
      <c r="Q25" s="56"/>
      <c r="R25" s="291">
        <f>'リーグ１次'!Q5</f>
        <v>3</v>
      </c>
      <c r="S25" s="292"/>
      <c r="T25" s="292"/>
      <c r="U25" s="292"/>
      <c r="V25" s="292"/>
      <c r="W25" s="292"/>
      <c r="X25" s="57" t="s">
        <v>55</v>
      </c>
      <c r="Y25" s="56"/>
      <c r="Z25" s="56"/>
      <c r="AA25" s="56"/>
      <c r="AB25" s="274">
        <f>'リーグ１次'!Q7</f>
        <v>0.4791666666666667</v>
      </c>
      <c r="AC25" s="275"/>
      <c r="AD25" s="275"/>
      <c r="AE25" s="275"/>
      <c r="AF25" s="56"/>
      <c r="AG25" s="56"/>
      <c r="AJ25" s="63" t="s">
        <v>100</v>
      </c>
      <c r="AK25" s="64" t="s">
        <v>101</v>
      </c>
      <c r="AL25" s="64" t="s">
        <v>102</v>
      </c>
      <c r="AM25" s="64" t="s">
        <v>103</v>
      </c>
      <c r="AN25" s="64" t="s">
        <v>104</v>
      </c>
      <c r="AO25" s="64" t="s">
        <v>105</v>
      </c>
      <c r="AP25" s="64" t="s">
        <v>106</v>
      </c>
      <c r="AQ25" s="64" t="s">
        <v>24</v>
      </c>
    </row>
    <row r="26" spans="2:43" ht="12.75">
      <c r="B26" s="268" t="s">
        <v>26</v>
      </c>
      <c r="C26" s="269"/>
      <c r="D26" s="269" t="s">
        <v>14</v>
      </c>
      <c r="E26" s="269"/>
      <c r="F26" s="269"/>
      <c r="G26" s="269"/>
      <c r="H26" s="269"/>
      <c r="I26" s="269" t="s">
        <v>15</v>
      </c>
      <c r="J26" s="269"/>
      <c r="K26" s="269"/>
      <c r="L26" s="269"/>
      <c r="M26" s="269"/>
      <c r="N26" s="269"/>
      <c r="O26" s="269"/>
      <c r="P26" s="269"/>
      <c r="Q26" s="269"/>
      <c r="R26" s="269"/>
      <c r="S26" s="269"/>
      <c r="T26" s="269"/>
      <c r="U26" s="269"/>
      <c r="V26" s="269"/>
      <c r="W26" s="269"/>
      <c r="X26" s="269"/>
      <c r="Y26" s="269"/>
      <c r="Z26" s="269"/>
      <c r="AA26" s="269"/>
      <c r="AB26" s="269" t="s">
        <v>16</v>
      </c>
      <c r="AC26" s="269"/>
      <c r="AD26" s="269"/>
      <c r="AE26" s="269"/>
      <c r="AF26" s="269"/>
      <c r="AG26" s="270"/>
      <c r="AI26" s="8"/>
      <c r="AJ26" s="8"/>
      <c r="AK26" s="8"/>
      <c r="AL26" s="8"/>
      <c r="AM26" s="65"/>
      <c r="AN26" s="65"/>
      <c r="AO26" s="65"/>
      <c r="AP26" s="65"/>
      <c r="AQ26" s="65"/>
    </row>
    <row r="27" spans="2:43" ht="12.75">
      <c r="B27" s="244">
        <v>1</v>
      </c>
      <c r="C27" s="245"/>
      <c r="D27" s="253">
        <f>AB25</f>
        <v>0.4791666666666667</v>
      </c>
      <c r="E27" s="254"/>
      <c r="F27" s="254"/>
      <c r="G27" s="254"/>
      <c r="H27" s="254"/>
      <c r="I27" s="255" t="str">
        <f>'リーグ１次'!Q9</f>
        <v>土田</v>
      </c>
      <c r="J27" s="255"/>
      <c r="K27" s="255"/>
      <c r="L27" s="255"/>
      <c r="M27" s="255"/>
      <c r="N27" s="255"/>
      <c r="O27" s="256"/>
      <c r="P27" s="10"/>
      <c r="Q27" s="11">
        <v>6</v>
      </c>
      <c r="R27" s="12" t="s">
        <v>27</v>
      </c>
      <c r="S27" s="11">
        <v>0</v>
      </c>
      <c r="T27" s="10"/>
      <c r="U27" s="257" t="str">
        <f>'リーグ１次'!S9</f>
        <v>武儀</v>
      </c>
      <c r="V27" s="257"/>
      <c r="W27" s="257"/>
      <c r="X27" s="257"/>
      <c r="Y27" s="257"/>
      <c r="Z27" s="257"/>
      <c r="AA27" s="257"/>
      <c r="AB27" s="271" t="str">
        <f>'リーグ１次'!R9</f>
        <v>金竜</v>
      </c>
      <c r="AC27" s="272"/>
      <c r="AD27" s="272"/>
      <c r="AE27" s="272"/>
      <c r="AF27" s="272"/>
      <c r="AG27" s="273"/>
      <c r="AI27" s="8" t="str">
        <f>I27</f>
        <v>土田</v>
      </c>
      <c r="AJ27" s="65">
        <v>2</v>
      </c>
      <c r="AK27" s="65">
        <v>0</v>
      </c>
      <c r="AL27" s="65">
        <v>0</v>
      </c>
      <c r="AM27" s="65">
        <f>Q27+Q29</f>
        <v>10</v>
      </c>
      <c r="AN27" s="65">
        <f>S27+S29</f>
        <v>0</v>
      </c>
      <c r="AO27" s="65">
        <f>AM27-AN27</f>
        <v>10</v>
      </c>
      <c r="AP27" s="65">
        <f>AJ27*3+AL27*1</f>
        <v>6</v>
      </c>
      <c r="AQ27" s="66">
        <v>1</v>
      </c>
    </row>
    <row r="28" spans="2:43" ht="12.75">
      <c r="B28" s="244">
        <v>2</v>
      </c>
      <c r="C28" s="245"/>
      <c r="D28" s="246">
        <f>D27+"０:7０"</f>
        <v>0.5277777777777778</v>
      </c>
      <c r="E28" s="245"/>
      <c r="F28" s="245"/>
      <c r="G28" s="245"/>
      <c r="H28" s="245"/>
      <c r="I28" s="247" t="str">
        <f>AB27</f>
        <v>金竜</v>
      </c>
      <c r="J28" s="247"/>
      <c r="K28" s="247"/>
      <c r="L28" s="247"/>
      <c r="M28" s="247"/>
      <c r="N28" s="247"/>
      <c r="O28" s="248"/>
      <c r="P28" s="13"/>
      <c r="Q28" s="14">
        <v>2</v>
      </c>
      <c r="R28" s="15" t="s">
        <v>27</v>
      </c>
      <c r="S28" s="14">
        <v>4</v>
      </c>
      <c r="T28" s="13"/>
      <c r="U28" s="249" t="str">
        <f>U27</f>
        <v>武儀</v>
      </c>
      <c r="V28" s="249"/>
      <c r="W28" s="249"/>
      <c r="X28" s="249"/>
      <c r="Y28" s="249"/>
      <c r="Z28" s="249"/>
      <c r="AA28" s="249"/>
      <c r="AB28" s="250" t="str">
        <f>I27</f>
        <v>土田</v>
      </c>
      <c r="AC28" s="251"/>
      <c r="AD28" s="251"/>
      <c r="AE28" s="251"/>
      <c r="AF28" s="251"/>
      <c r="AG28" s="252"/>
      <c r="AI28" s="8" t="str">
        <f>I28</f>
        <v>金竜</v>
      </c>
      <c r="AJ28" s="65">
        <v>0</v>
      </c>
      <c r="AK28" s="65">
        <v>2</v>
      </c>
      <c r="AL28" s="65">
        <v>0</v>
      </c>
      <c r="AM28" s="65">
        <f>Q28+S29</f>
        <v>2</v>
      </c>
      <c r="AN28" s="65">
        <f>S28+Q29</f>
        <v>8</v>
      </c>
      <c r="AO28" s="65">
        <f>AM28-AN28</f>
        <v>-6</v>
      </c>
      <c r="AP28" s="65">
        <f>AJ28*3+AL28*1</f>
        <v>0</v>
      </c>
      <c r="AQ28" s="66">
        <v>3</v>
      </c>
    </row>
    <row r="29" spans="2:43" ht="12.75">
      <c r="B29" s="258">
        <v>3</v>
      </c>
      <c r="C29" s="259"/>
      <c r="D29" s="260">
        <f>D28+"０：7０"</f>
        <v>0.576388888888889</v>
      </c>
      <c r="E29" s="261"/>
      <c r="F29" s="261"/>
      <c r="G29" s="261"/>
      <c r="H29" s="261"/>
      <c r="I29" s="262" t="str">
        <f>I27</f>
        <v>土田</v>
      </c>
      <c r="J29" s="262"/>
      <c r="K29" s="262"/>
      <c r="L29" s="262"/>
      <c r="M29" s="262"/>
      <c r="N29" s="262"/>
      <c r="O29" s="263"/>
      <c r="P29" s="16"/>
      <c r="Q29" s="17">
        <v>4</v>
      </c>
      <c r="R29" s="18" t="s">
        <v>27</v>
      </c>
      <c r="S29" s="17">
        <v>0</v>
      </c>
      <c r="T29" s="16"/>
      <c r="U29" s="264" t="str">
        <f>AB27</f>
        <v>金竜</v>
      </c>
      <c r="V29" s="264"/>
      <c r="W29" s="264"/>
      <c r="X29" s="264"/>
      <c r="Y29" s="264"/>
      <c r="Z29" s="264"/>
      <c r="AA29" s="264"/>
      <c r="AB29" s="265" t="str">
        <f>U27</f>
        <v>武儀</v>
      </c>
      <c r="AC29" s="266"/>
      <c r="AD29" s="266"/>
      <c r="AE29" s="266"/>
      <c r="AF29" s="266"/>
      <c r="AG29" s="267"/>
      <c r="AI29" s="8" t="str">
        <f>U27</f>
        <v>武儀</v>
      </c>
      <c r="AJ29" s="65">
        <v>1</v>
      </c>
      <c r="AK29" s="65">
        <v>1</v>
      </c>
      <c r="AL29" s="65">
        <v>0</v>
      </c>
      <c r="AM29" s="65">
        <f>S27+S28</f>
        <v>4</v>
      </c>
      <c r="AN29" s="65">
        <f>Q27+Q28</f>
        <v>8</v>
      </c>
      <c r="AO29" s="65">
        <f>AM29-AN29</f>
        <v>-4</v>
      </c>
      <c r="AP29" s="65">
        <f>AJ29*3+AL29*1</f>
        <v>3</v>
      </c>
      <c r="AQ29" s="66">
        <v>2</v>
      </c>
    </row>
    <row r="31" spans="2:33" ht="12.75">
      <c r="B31" s="9" t="s">
        <v>30</v>
      </c>
      <c r="F31" s="8"/>
      <c r="G31" s="8"/>
      <c r="N31"/>
      <c r="O31" s="8"/>
      <c r="P31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</row>
    <row r="32" spans="2:43" s="8" customFormat="1" ht="12.75">
      <c r="B32" s="56"/>
      <c r="C32" s="56"/>
      <c r="D32" s="56"/>
      <c r="E32" s="56"/>
      <c r="F32" s="288">
        <f>'リーグ１次'!T6</f>
        <v>44095</v>
      </c>
      <c r="G32" s="288"/>
      <c r="H32" s="288"/>
      <c r="I32" s="288"/>
      <c r="J32" s="288"/>
      <c r="K32" s="288"/>
      <c r="L32" s="56"/>
      <c r="M32" s="56"/>
      <c r="N32" s="56"/>
      <c r="O32" s="56"/>
      <c r="P32" s="56"/>
      <c r="Q32" s="56"/>
      <c r="R32" s="291" t="str">
        <f>'リーグ１次'!T5</f>
        <v>白山</v>
      </c>
      <c r="S32" s="292"/>
      <c r="T32" s="292"/>
      <c r="U32" s="292"/>
      <c r="V32" s="292"/>
      <c r="W32" s="292"/>
      <c r="X32" s="57" t="s">
        <v>55</v>
      </c>
      <c r="Y32" s="56"/>
      <c r="Z32" s="56"/>
      <c r="AA32" s="56"/>
      <c r="AB32" s="274">
        <f>'リーグ１次'!T7</f>
        <v>0.3958333333333333</v>
      </c>
      <c r="AC32" s="275"/>
      <c r="AD32" s="275"/>
      <c r="AE32" s="275"/>
      <c r="AF32" s="56"/>
      <c r="AG32" s="56"/>
      <c r="AJ32" s="63" t="s">
        <v>100</v>
      </c>
      <c r="AK32" s="64" t="s">
        <v>101</v>
      </c>
      <c r="AL32" s="64" t="s">
        <v>102</v>
      </c>
      <c r="AM32" s="64" t="s">
        <v>103</v>
      </c>
      <c r="AN32" s="64" t="s">
        <v>104</v>
      </c>
      <c r="AO32" s="64" t="s">
        <v>105</v>
      </c>
      <c r="AP32" s="64" t="s">
        <v>106</v>
      </c>
      <c r="AQ32" s="64" t="s">
        <v>24</v>
      </c>
    </row>
    <row r="33" spans="2:43" ht="12.75">
      <c r="B33" s="268" t="s">
        <v>26</v>
      </c>
      <c r="C33" s="269"/>
      <c r="D33" s="269" t="s">
        <v>14</v>
      </c>
      <c r="E33" s="269"/>
      <c r="F33" s="269"/>
      <c r="G33" s="269"/>
      <c r="H33" s="269"/>
      <c r="I33" s="269" t="s">
        <v>15</v>
      </c>
      <c r="J33" s="269"/>
      <c r="K33" s="269"/>
      <c r="L33" s="269"/>
      <c r="M33" s="269"/>
      <c r="N33" s="269"/>
      <c r="O33" s="269"/>
      <c r="P33" s="269"/>
      <c r="Q33" s="269"/>
      <c r="R33" s="269"/>
      <c r="S33" s="269"/>
      <c r="T33" s="269"/>
      <c r="U33" s="269"/>
      <c r="V33" s="269"/>
      <c r="W33" s="269"/>
      <c r="X33" s="269"/>
      <c r="Y33" s="269"/>
      <c r="Z33" s="269"/>
      <c r="AA33" s="269"/>
      <c r="AB33" s="269" t="s">
        <v>16</v>
      </c>
      <c r="AC33" s="269"/>
      <c r="AD33" s="269"/>
      <c r="AE33" s="269"/>
      <c r="AF33" s="269"/>
      <c r="AG33" s="270"/>
      <c r="AI33" s="8"/>
      <c r="AJ33" s="8"/>
      <c r="AK33" s="8"/>
      <c r="AL33" s="8"/>
      <c r="AM33" s="65"/>
      <c r="AN33" s="65"/>
      <c r="AO33" s="65"/>
      <c r="AP33" s="65"/>
      <c r="AQ33" s="65"/>
    </row>
    <row r="34" spans="2:43" ht="12.75">
      <c r="B34" s="244">
        <v>1</v>
      </c>
      <c r="C34" s="245"/>
      <c r="D34" s="253">
        <f>AB32</f>
        <v>0.3958333333333333</v>
      </c>
      <c r="E34" s="254"/>
      <c r="F34" s="254"/>
      <c r="G34" s="254"/>
      <c r="H34" s="254"/>
      <c r="I34" s="255" t="str">
        <f>'予選リーグ組合せ'!D13</f>
        <v>御嵩</v>
      </c>
      <c r="J34" s="255"/>
      <c r="K34" s="255"/>
      <c r="L34" s="255"/>
      <c r="M34" s="255"/>
      <c r="N34" s="255"/>
      <c r="O34" s="256"/>
      <c r="P34" s="10"/>
      <c r="Q34" s="11">
        <v>2</v>
      </c>
      <c r="R34" s="12" t="s">
        <v>27</v>
      </c>
      <c r="S34" s="11">
        <v>0</v>
      </c>
      <c r="T34" s="10"/>
      <c r="U34" s="257" t="str">
        <f>'予選リーグ組合せ'!D15</f>
        <v>加茂野</v>
      </c>
      <c r="V34" s="257"/>
      <c r="W34" s="257"/>
      <c r="X34" s="257"/>
      <c r="Y34" s="257"/>
      <c r="Z34" s="257"/>
      <c r="AA34" s="257"/>
      <c r="AB34" s="271" t="str">
        <f>'予選リーグ組合せ'!D14</f>
        <v>安桜</v>
      </c>
      <c r="AC34" s="272"/>
      <c r="AD34" s="272"/>
      <c r="AE34" s="272"/>
      <c r="AF34" s="272"/>
      <c r="AG34" s="273"/>
      <c r="AI34" s="8" t="str">
        <f>I34</f>
        <v>御嵩</v>
      </c>
      <c r="AJ34" s="65">
        <v>2</v>
      </c>
      <c r="AK34" s="65">
        <v>0</v>
      </c>
      <c r="AL34" s="65">
        <v>0</v>
      </c>
      <c r="AM34" s="65">
        <f>Q34+Q36</f>
        <v>6</v>
      </c>
      <c r="AN34" s="65">
        <f>S34+S36</f>
        <v>1</v>
      </c>
      <c r="AO34" s="65">
        <f>AM34-AN34</f>
        <v>5</v>
      </c>
      <c r="AP34" s="65">
        <f>AJ34*3+AL34*1</f>
        <v>6</v>
      </c>
      <c r="AQ34" s="66">
        <v>1</v>
      </c>
    </row>
    <row r="35" spans="2:43" ht="12.75">
      <c r="B35" s="244">
        <v>2</v>
      </c>
      <c r="C35" s="245"/>
      <c r="D35" s="246">
        <f>D34+"０:7０"</f>
        <v>0.4444444444444444</v>
      </c>
      <c r="E35" s="245"/>
      <c r="F35" s="245"/>
      <c r="G35" s="245"/>
      <c r="H35" s="245"/>
      <c r="I35" s="247" t="str">
        <f>AB34</f>
        <v>安桜</v>
      </c>
      <c r="J35" s="247"/>
      <c r="K35" s="247"/>
      <c r="L35" s="247"/>
      <c r="M35" s="247"/>
      <c r="N35" s="247"/>
      <c r="O35" s="248"/>
      <c r="P35" s="13"/>
      <c r="Q35" s="14">
        <v>1</v>
      </c>
      <c r="R35" s="15" t="s">
        <v>27</v>
      </c>
      <c r="S35" s="14">
        <v>0</v>
      </c>
      <c r="T35" s="13"/>
      <c r="U35" s="249" t="str">
        <f>U34</f>
        <v>加茂野</v>
      </c>
      <c r="V35" s="249"/>
      <c r="W35" s="249"/>
      <c r="X35" s="249"/>
      <c r="Y35" s="249"/>
      <c r="Z35" s="249"/>
      <c r="AA35" s="249"/>
      <c r="AB35" s="250" t="str">
        <f>I34</f>
        <v>御嵩</v>
      </c>
      <c r="AC35" s="251"/>
      <c r="AD35" s="251"/>
      <c r="AE35" s="251"/>
      <c r="AF35" s="251"/>
      <c r="AG35" s="252"/>
      <c r="AI35" s="8" t="str">
        <f>I35</f>
        <v>安桜</v>
      </c>
      <c r="AJ35" s="65">
        <v>1</v>
      </c>
      <c r="AK35" s="65">
        <v>1</v>
      </c>
      <c r="AL35" s="65">
        <v>0</v>
      </c>
      <c r="AM35" s="65">
        <f>Q35+S36</f>
        <v>2</v>
      </c>
      <c r="AN35" s="65">
        <f>S35+Q36</f>
        <v>4</v>
      </c>
      <c r="AO35" s="65">
        <f>AM35-AN35</f>
        <v>-2</v>
      </c>
      <c r="AP35" s="65">
        <f>AJ35*3+AL35*1</f>
        <v>3</v>
      </c>
      <c r="AQ35" s="66">
        <v>2</v>
      </c>
    </row>
    <row r="36" spans="2:43" ht="12.75">
      <c r="B36" s="258">
        <v>3</v>
      </c>
      <c r="C36" s="259"/>
      <c r="D36" s="260">
        <f>D35+"０：7０"</f>
        <v>0.4930555555555555</v>
      </c>
      <c r="E36" s="261"/>
      <c r="F36" s="261"/>
      <c r="G36" s="261"/>
      <c r="H36" s="261"/>
      <c r="I36" s="262" t="str">
        <f>I34</f>
        <v>御嵩</v>
      </c>
      <c r="J36" s="262"/>
      <c r="K36" s="262"/>
      <c r="L36" s="262"/>
      <c r="M36" s="262"/>
      <c r="N36" s="262"/>
      <c r="O36" s="263"/>
      <c r="P36" s="16"/>
      <c r="Q36" s="17">
        <v>4</v>
      </c>
      <c r="R36" s="18" t="s">
        <v>27</v>
      </c>
      <c r="S36" s="17">
        <v>1</v>
      </c>
      <c r="T36" s="16"/>
      <c r="U36" s="264" t="str">
        <f>AB34</f>
        <v>安桜</v>
      </c>
      <c r="V36" s="264"/>
      <c r="W36" s="264"/>
      <c r="X36" s="264"/>
      <c r="Y36" s="264"/>
      <c r="Z36" s="264"/>
      <c r="AA36" s="264"/>
      <c r="AB36" s="265" t="str">
        <f>U34</f>
        <v>加茂野</v>
      </c>
      <c r="AC36" s="266"/>
      <c r="AD36" s="266"/>
      <c r="AE36" s="266"/>
      <c r="AF36" s="266"/>
      <c r="AG36" s="267"/>
      <c r="AI36" s="8" t="str">
        <f>U34</f>
        <v>加茂野</v>
      </c>
      <c r="AJ36" s="65">
        <v>0</v>
      </c>
      <c r="AK36" s="65">
        <v>2</v>
      </c>
      <c r="AL36" s="65">
        <v>0</v>
      </c>
      <c r="AM36" s="65">
        <f>S34+S35</f>
        <v>0</v>
      </c>
      <c r="AN36" s="65">
        <f>Q34+Q35</f>
        <v>3</v>
      </c>
      <c r="AO36" s="65">
        <f>AM36-AN36</f>
        <v>-3</v>
      </c>
      <c r="AP36" s="65">
        <f>AJ36*3+AL36*1</f>
        <v>0</v>
      </c>
      <c r="AQ36" s="66">
        <v>3</v>
      </c>
    </row>
    <row r="38" spans="2:33" ht="12.75">
      <c r="B38" s="9" t="s">
        <v>31</v>
      </c>
      <c r="F38" s="8"/>
      <c r="G38" s="8"/>
      <c r="N38"/>
      <c r="O38" s="8"/>
      <c r="P3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</row>
    <row r="39" spans="2:43" s="8" customFormat="1" ht="12.75">
      <c r="B39" s="56"/>
      <c r="C39" s="56"/>
      <c r="D39" s="56"/>
      <c r="E39" s="56"/>
      <c r="F39" s="288">
        <f>'リーグ１次'!W6</f>
        <v>44095</v>
      </c>
      <c r="G39" s="288"/>
      <c r="H39" s="288"/>
      <c r="I39" s="288"/>
      <c r="J39" s="288"/>
      <c r="K39" s="288"/>
      <c r="L39" s="56"/>
      <c r="M39" s="56"/>
      <c r="N39" s="56"/>
      <c r="O39" s="56"/>
      <c r="P39" s="56"/>
      <c r="Q39" s="56"/>
      <c r="R39" s="291">
        <f>'リーグ１次'!W5</f>
        <v>5</v>
      </c>
      <c r="S39" s="292"/>
      <c r="T39" s="292"/>
      <c r="U39" s="292"/>
      <c r="V39" s="292"/>
      <c r="W39" s="292"/>
      <c r="X39" s="57" t="s">
        <v>55</v>
      </c>
      <c r="Y39" s="56"/>
      <c r="Z39" s="56"/>
      <c r="AA39" s="56"/>
      <c r="AB39" s="274">
        <f>'リーグ１次'!W7</f>
        <v>0.5625</v>
      </c>
      <c r="AC39" s="275"/>
      <c r="AD39" s="275"/>
      <c r="AE39" s="275"/>
      <c r="AF39" s="56"/>
      <c r="AG39" s="56"/>
      <c r="AJ39" s="63" t="s">
        <v>100</v>
      </c>
      <c r="AK39" s="64" t="s">
        <v>101</v>
      </c>
      <c r="AL39" s="64" t="s">
        <v>102</v>
      </c>
      <c r="AM39" s="64" t="s">
        <v>103</v>
      </c>
      <c r="AN39" s="64" t="s">
        <v>104</v>
      </c>
      <c r="AO39" s="64" t="s">
        <v>105</v>
      </c>
      <c r="AP39" s="64" t="s">
        <v>106</v>
      </c>
      <c r="AQ39" s="64" t="s">
        <v>24</v>
      </c>
    </row>
    <row r="40" spans="2:43" ht="12.75">
      <c r="B40" s="268" t="s">
        <v>26</v>
      </c>
      <c r="C40" s="269"/>
      <c r="D40" s="269" t="s">
        <v>14</v>
      </c>
      <c r="E40" s="269"/>
      <c r="F40" s="269"/>
      <c r="G40" s="269"/>
      <c r="H40" s="269"/>
      <c r="I40" s="269" t="s">
        <v>15</v>
      </c>
      <c r="J40" s="269"/>
      <c r="K40" s="269"/>
      <c r="L40" s="269"/>
      <c r="M40" s="269"/>
      <c r="N40" s="269"/>
      <c r="O40" s="269"/>
      <c r="P40" s="269"/>
      <c r="Q40" s="269"/>
      <c r="R40" s="269"/>
      <c r="S40" s="269"/>
      <c r="T40" s="269"/>
      <c r="U40" s="269"/>
      <c r="V40" s="269"/>
      <c r="W40" s="269"/>
      <c r="X40" s="269"/>
      <c r="Y40" s="269"/>
      <c r="Z40" s="269"/>
      <c r="AA40" s="269"/>
      <c r="AB40" s="269" t="s">
        <v>16</v>
      </c>
      <c r="AC40" s="269"/>
      <c r="AD40" s="269"/>
      <c r="AE40" s="269"/>
      <c r="AF40" s="269"/>
      <c r="AG40" s="270"/>
      <c r="AI40" s="8"/>
      <c r="AJ40" s="8"/>
      <c r="AK40" s="8"/>
      <c r="AL40" s="8"/>
      <c r="AM40" s="65"/>
      <c r="AN40" s="65"/>
      <c r="AO40" s="65"/>
      <c r="AP40" s="65"/>
      <c r="AQ40" s="65"/>
    </row>
    <row r="41" spans="2:43" ht="12.75">
      <c r="B41" s="244">
        <v>1</v>
      </c>
      <c r="C41" s="245"/>
      <c r="D41" s="253">
        <f>AB39</f>
        <v>0.5625</v>
      </c>
      <c r="E41" s="254"/>
      <c r="F41" s="254"/>
      <c r="G41" s="254"/>
      <c r="H41" s="254"/>
      <c r="I41" s="255" t="str">
        <f>'リーグ１次'!W9</f>
        <v>桜ヶ丘ＦＣ</v>
      </c>
      <c r="J41" s="255"/>
      <c r="K41" s="255"/>
      <c r="L41" s="255"/>
      <c r="M41" s="255"/>
      <c r="N41" s="255"/>
      <c r="O41" s="256"/>
      <c r="P41" s="10"/>
      <c r="Q41" s="11">
        <v>2</v>
      </c>
      <c r="R41" s="12" t="s">
        <v>27</v>
      </c>
      <c r="S41" s="11">
        <v>2</v>
      </c>
      <c r="T41" s="10"/>
      <c r="U41" s="257" t="str">
        <f>'リーグ１次'!Y9</f>
        <v>コヴィーダ</v>
      </c>
      <c r="V41" s="257"/>
      <c r="W41" s="257"/>
      <c r="X41" s="257"/>
      <c r="Y41" s="257"/>
      <c r="Z41" s="257"/>
      <c r="AA41" s="257"/>
      <c r="AB41" s="271" t="str">
        <f>'リーグ１次'!X9</f>
        <v>太田</v>
      </c>
      <c r="AC41" s="272"/>
      <c r="AD41" s="272"/>
      <c r="AE41" s="272"/>
      <c r="AF41" s="272"/>
      <c r="AG41" s="273"/>
      <c r="AI41" s="8" t="str">
        <f>I41</f>
        <v>桜ヶ丘ＦＣ</v>
      </c>
      <c r="AJ41" s="65">
        <v>0</v>
      </c>
      <c r="AK41" s="65">
        <v>0</v>
      </c>
      <c r="AL41" s="65">
        <v>2</v>
      </c>
      <c r="AM41" s="65">
        <f>Q41+Q43</f>
        <v>2</v>
      </c>
      <c r="AN41" s="65">
        <f>S41+S43</f>
        <v>2</v>
      </c>
      <c r="AO41" s="65">
        <f>AM41-AN41</f>
        <v>0</v>
      </c>
      <c r="AP41" s="65">
        <f>AJ41*3+AL41*1</f>
        <v>2</v>
      </c>
      <c r="AQ41" s="66">
        <v>2</v>
      </c>
    </row>
    <row r="42" spans="2:43" ht="12.75">
      <c r="B42" s="244">
        <v>2</v>
      </c>
      <c r="C42" s="245"/>
      <c r="D42" s="246">
        <f>D41+"０:7０"</f>
        <v>0.6111111111111112</v>
      </c>
      <c r="E42" s="245"/>
      <c r="F42" s="245"/>
      <c r="G42" s="245"/>
      <c r="H42" s="245"/>
      <c r="I42" s="247" t="str">
        <f>AB41</f>
        <v>太田</v>
      </c>
      <c r="J42" s="247"/>
      <c r="K42" s="247"/>
      <c r="L42" s="247"/>
      <c r="M42" s="247"/>
      <c r="N42" s="247"/>
      <c r="O42" s="248"/>
      <c r="P42" s="13"/>
      <c r="Q42" s="14">
        <v>0</v>
      </c>
      <c r="R42" s="15" t="s">
        <v>27</v>
      </c>
      <c r="S42" s="14">
        <v>1</v>
      </c>
      <c r="T42" s="13"/>
      <c r="U42" s="249" t="str">
        <f>U41</f>
        <v>コヴィーダ</v>
      </c>
      <c r="V42" s="249"/>
      <c r="W42" s="249"/>
      <c r="X42" s="249"/>
      <c r="Y42" s="249"/>
      <c r="Z42" s="249"/>
      <c r="AA42" s="249"/>
      <c r="AB42" s="250" t="str">
        <f>I41</f>
        <v>桜ヶ丘ＦＣ</v>
      </c>
      <c r="AC42" s="251"/>
      <c r="AD42" s="251"/>
      <c r="AE42" s="251"/>
      <c r="AF42" s="251"/>
      <c r="AG42" s="252"/>
      <c r="AI42" s="8" t="str">
        <f>I42</f>
        <v>太田</v>
      </c>
      <c r="AJ42" s="65">
        <v>0</v>
      </c>
      <c r="AK42" s="65">
        <v>1</v>
      </c>
      <c r="AL42" s="65">
        <v>1</v>
      </c>
      <c r="AM42" s="65">
        <f>Q42+S43</f>
        <v>0</v>
      </c>
      <c r="AN42" s="65">
        <f>S42+Q43</f>
        <v>1</v>
      </c>
      <c r="AO42" s="65">
        <f>AM42-AN42</f>
        <v>-1</v>
      </c>
      <c r="AP42" s="65">
        <f>AJ42*3+AL42*1</f>
        <v>1</v>
      </c>
      <c r="AQ42" s="66">
        <v>3</v>
      </c>
    </row>
    <row r="43" spans="2:43" ht="12.75">
      <c r="B43" s="258">
        <v>3</v>
      </c>
      <c r="C43" s="259"/>
      <c r="D43" s="260">
        <f>D42+"０：7０"</f>
        <v>0.6597222222222223</v>
      </c>
      <c r="E43" s="261"/>
      <c r="F43" s="261"/>
      <c r="G43" s="261"/>
      <c r="H43" s="261"/>
      <c r="I43" s="262" t="str">
        <f>I41</f>
        <v>桜ヶ丘ＦＣ</v>
      </c>
      <c r="J43" s="262"/>
      <c r="K43" s="262"/>
      <c r="L43" s="262"/>
      <c r="M43" s="262"/>
      <c r="N43" s="262"/>
      <c r="O43" s="263"/>
      <c r="P43" s="16"/>
      <c r="Q43" s="17">
        <v>0</v>
      </c>
      <c r="R43" s="18" t="s">
        <v>27</v>
      </c>
      <c r="S43" s="17">
        <v>0</v>
      </c>
      <c r="T43" s="16"/>
      <c r="U43" s="264" t="str">
        <f>AB41</f>
        <v>太田</v>
      </c>
      <c r="V43" s="264"/>
      <c r="W43" s="264"/>
      <c r="X43" s="264"/>
      <c r="Y43" s="264"/>
      <c r="Z43" s="264"/>
      <c r="AA43" s="264"/>
      <c r="AB43" s="265" t="str">
        <f>U41</f>
        <v>コヴィーダ</v>
      </c>
      <c r="AC43" s="266"/>
      <c r="AD43" s="266"/>
      <c r="AE43" s="266"/>
      <c r="AF43" s="266"/>
      <c r="AG43" s="267"/>
      <c r="AI43" s="8" t="str">
        <f>U41</f>
        <v>コヴィーダ</v>
      </c>
      <c r="AJ43" s="65">
        <v>1</v>
      </c>
      <c r="AK43" s="65">
        <v>1</v>
      </c>
      <c r="AL43" s="65">
        <v>0</v>
      </c>
      <c r="AM43" s="65">
        <f>S41+S42</f>
        <v>3</v>
      </c>
      <c r="AN43" s="65">
        <f>Q41+Q42</f>
        <v>2</v>
      </c>
      <c r="AO43" s="65">
        <f>AM43-AN43</f>
        <v>1</v>
      </c>
      <c r="AP43" s="65">
        <f>AJ43*3+AL43*1</f>
        <v>3</v>
      </c>
      <c r="AQ43" s="66">
        <v>1</v>
      </c>
    </row>
    <row r="45" spans="2:33" ht="12.75">
      <c r="B45" s="9" t="s">
        <v>32</v>
      </c>
      <c r="F45" s="8"/>
      <c r="G45" s="8"/>
      <c r="N45"/>
      <c r="O45" s="8"/>
      <c r="P45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</row>
    <row r="46" spans="2:43" s="8" customFormat="1" ht="12.75">
      <c r="B46" s="56"/>
      <c r="C46" s="56"/>
      <c r="D46" s="56"/>
      <c r="E46" s="56"/>
      <c r="F46" s="288">
        <f>'リーグ１次'!Z6</f>
        <v>44095</v>
      </c>
      <c r="G46" s="288"/>
      <c r="H46" s="288"/>
      <c r="I46" s="288"/>
      <c r="J46" s="288"/>
      <c r="K46" s="288"/>
      <c r="L46" s="56"/>
      <c r="M46" s="56"/>
      <c r="N46" s="56"/>
      <c r="O46" s="56"/>
      <c r="P46" s="56"/>
      <c r="Q46" s="56"/>
      <c r="R46" s="291">
        <f>'リーグ１次'!Z5</f>
        <v>6</v>
      </c>
      <c r="S46" s="292"/>
      <c r="T46" s="292"/>
      <c r="U46" s="292"/>
      <c r="V46" s="292"/>
      <c r="W46" s="292"/>
      <c r="X46" s="57" t="s">
        <v>55</v>
      </c>
      <c r="Y46" s="56"/>
      <c r="Z46" s="56"/>
      <c r="AA46" s="56"/>
      <c r="AB46" s="274">
        <f>'リーグ１次'!Z7</f>
        <v>0.604166666666667</v>
      </c>
      <c r="AC46" s="275"/>
      <c r="AD46" s="275"/>
      <c r="AE46" s="275"/>
      <c r="AF46" s="56"/>
      <c r="AG46" s="56"/>
      <c r="AJ46" s="63" t="s">
        <v>100</v>
      </c>
      <c r="AK46" s="64" t="s">
        <v>101</v>
      </c>
      <c r="AL46" s="64" t="s">
        <v>102</v>
      </c>
      <c r="AM46" s="64" t="s">
        <v>103</v>
      </c>
      <c r="AN46" s="64" t="s">
        <v>104</v>
      </c>
      <c r="AO46" s="64" t="s">
        <v>105</v>
      </c>
      <c r="AP46" s="64" t="s">
        <v>106</v>
      </c>
      <c r="AQ46" s="64" t="s">
        <v>24</v>
      </c>
    </row>
    <row r="47" spans="2:42" ht="12.75">
      <c r="B47" s="268" t="s">
        <v>26</v>
      </c>
      <c r="C47" s="269"/>
      <c r="D47" s="269" t="s">
        <v>14</v>
      </c>
      <c r="E47" s="269"/>
      <c r="F47" s="269"/>
      <c r="G47" s="269"/>
      <c r="H47" s="269"/>
      <c r="I47" s="269" t="s">
        <v>15</v>
      </c>
      <c r="J47" s="269"/>
      <c r="K47" s="269"/>
      <c r="L47" s="269"/>
      <c r="M47" s="269"/>
      <c r="N47" s="269"/>
      <c r="O47" s="269"/>
      <c r="P47" s="269"/>
      <c r="Q47" s="269"/>
      <c r="R47" s="269"/>
      <c r="S47" s="269"/>
      <c r="T47" s="269"/>
      <c r="U47" s="269"/>
      <c r="V47" s="269"/>
      <c r="W47" s="269"/>
      <c r="X47" s="269"/>
      <c r="Y47" s="269"/>
      <c r="Z47" s="269"/>
      <c r="AA47" s="269"/>
      <c r="AB47" s="269" t="s">
        <v>16</v>
      </c>
      <c r="AC47" s="269"/>
      <c r="AD47" s="269"/>
      <c r="AE47" s="269"/>
      <c r="AF47" s="269"/>
      <c r="AG47" s="270"/>
      <c r="AI47" s="8"/>
      <c r="AJ47" s="8"/>
      <c r="AK47" s="8"/>
      <c r="AL47" s="8"/>
      <c r="AM47" s="65"/>
      <c r="AN47" s="65"/>
      <c r="AO47" s="65"/>
      <c r="AP47" s="65"/>
    </row>
    <row r="48" spans="2:43" ht="12.75">
      <c r="B48" s="244">
        <v>1</v>
      </c>
      <c r="C48" s="245"/>
      <c r="D48" s="253">
        <f>AB46</f>
        <v>0.604166666666667</v>
      </c>
      <c r="E48" s="254"/>
      <c r="F48" s="254"/>
      <c r="G48" s="254"/>
      <c r="H48" s="254"/>
      <c r="I48" s="255" t="str">
        <f>'リーグ１次'!Z9</f>
        <v>郡上八幡</v>
      </c>
      <c r="J48" s="255"/>
      <c r="K48" s="255"/>
      <c r="L48" s="255"/>
      <c r="M48" s="255"/>
      <c r="N48" s="255"/>
      <c r="O48" s="256"/>
      <c r="P48" s="10"/>
      <c r="Q48" s="11">
        <v>9</v>
      </c>
      <c r="R48" s="12" t="s">
        <v>27</v>
      </c>
      <c r="S48" s="11">
        <v>0</v>
      </c>
      <c r="T48" s="10"/>
      <c r="U48" s="257" t="str">
        <f>'リーグ１次'!AB9</f>
        <v>八百津</v>
      </c>
      <c r="V48" s="257"/>
      <c r="W48" s="257"/>
      <c r="X48" s="257"/>
      <c r="Y48" s="257"/>
      <c r="Z48" s="257"/>
      <c r="AA48" s="257"/>
      <c r="AB48" s="271" t="str">
        <f>'リーグ１次'!AA9</f>
        <v>坂祝</v>
      </c>
      <c r="AC48" s="272"/>
      <c r="AD48" s="272"/>
      <c r="AE48" s="272"/>
      <c r="AF48" s="272"/>
      <c r="AG48" s="273"/>
      <c r="AI48" s="8" t="str">
        <f>I48</f>
        <v>郡上八幡</v>
      </c>
      <c r="AJ48" s="65">
        <v>2</v>
      </c>
      <c r="AK48" s="65">
        <v>0</v>
      </c>
      <c r="AL48" s="65">
        <v>0</v>
      </c>
      <c r="AM48" s="65">
        <f>Q48+Q50</f>
        <v>11</v>
      </c>
      <c r="AN48" s="65">
        <f>S48+S50</f>
        <v>1</v>
      </c>
      <c r="AO48" s="65">
        <f>AM48-AN48</f>
        <v>10</v>
      </c>
      <c r="AP48" s="65">
        <f>AJ48*3+AL48*1</f>
        <v>6</v>
      </c>
      <c r="AQ48" s="66">
        <v>1</v>
      </c>
    </row>
    <row r="49" spans="2:43" ht="12.75">
      <c r="B49" s="244">
        <v>2</v>
      </c>
      <c r="C49" s="245"/>
      <c r="D49" s="246">
        <f>D48+"1:10"</f>
        <v>0.6527777777777781</v>
      </c>
      <c r="E49" s="245"/>
      <c r="F49" s="245"/>
      <c r="G49" s="245"/>
      <c r="H49" s="245"/>
      <c r="I49" s="247" t="str">
        <f>AB48</f>
        <v>坂祝</v>
      </c>
      <c r="J49" s="247"/>
      <c r="K49" s="247"/>
      <c r="L49" s="247"/>
      <c r="M49" s="247"/>
      <c r="N49" s="247"/>
      <c r="O49" s="248"/>
      <c r="P49" s="13"/>
      <c r="Q49" s="14">
        <v>8</v>
      </c>
      <c r="R49" s="15" t="s">
        <v>27</v>
      </c>
      <c r="S49" s="14">
        <v>0</v>
      </c>
      <c r="T49" s="13"/>
      <c r="U49" s="249" t="str">
        <f>U48</f>
        <v>八百津</v>
      </c>
      <c r="V49" s="249"/>
      <c r="W49" s="249"/>
      <c r="X49" s="249"/>
      <c r="Y49" s="249"/>
      <c r="Z49" s="249"/>
      <c r="AA49" s="249"/>
      <c r="AB49" s="250" t="str">
        <f>I48</f>
        <v>郡上八幡</v>
      </c>
      <c r="AC49" s="251"/>
      <c r="AD49" s="251"/>
      <c r="AE49" s="251"/>
      <c r="AF49" s="251"/>
      <c r="AG49" s="252"/>
      <c r="AI49" s="8" t="str">
        <f>I49</f>
        <v>坂祝</v>
      </c>
      <c r="AJ49" s="65">
        <v>1</v>
      </c>
      <c r="AK49" s="65">
        <v>1</v>
      </c>
      <c r="AL49" s="65">
        <v>0</v>
      </c>
      <c r="AM49" s="65">
        <f>Q49+S50</f>
        <v>9</v>
      </c>
      <c r="AN49" s="65">
        <f>S49+Q50</f>
        <v>2</v>
      </c>
      <c r="AO49" s="65">
        <f>AM49-AN49</f>
        <v>7</v>
      </c>
      <c r="AP49" s="65">
        <f>AJ49*3+AL49*1</f>
        <v>3</v>
      </c>
      <c r="AQ49" s="66">
        <v>2</v>
      </c>
    </row>
    <row r="50" spans="2:43" ht="12.75">
      <c r="B50" s="258">
        <v>3</v>
      </c>
      <c r="C50" s="259"/>
      <c r="D50" s="260">
        <f>D49+"１：7０"</f>
        <v>0.7430555555555559</v>
      </c>
      <c r="E50" s="261"/>
      <c r="F50" s="261"/>
      <c r="G50" s="261"/>
      <c r="H50" s="261"/>
      <c r="I50" s="262" t="str">
        <f>I48</f>
        <v>郡上八幡</v>
      </c>
      <c r="J50" s="262"/>
      <c r="K50" s="262"/>
      <c r="L50" s="262"/>
      <c r="M50" s="262"/>
      <c r="N50" s="262"/>
      <c r="O50" s="263"/>
      <c r="P50" s="16"/>
      <c r="Q50" s="17">
        <v>2</v>
      </c>
      <c r="R50" s="18" t="s">
        <v>27</v>
      </c>
      <c r="S50" s="17">
        <v>1</v>
      </c>
      <c r="T50" s="16"/>
      <c r="U50" s="264" t="str">
        <f>AB48</f>
        <v>坂祝</v>
      </c>
      <c r="V50" s="264"/>
      <c r="W50" s="264"/>
      <c r="X50" s="264"/>
      <c r="Y50" s="264"/>
      <c r="Z50" s="264"/>
      <c r="AA50" s="264"/>
      <c r="AB50" s="265" t="str">
        <f>U48</f>
        <v>八百津</v>
      </c>
      <c r="AC50" s="266"/>
      <c r="AD50" s="266"/>
      <c r="AE50" s="266"/>
      <c r="AF50" s="266"/>
      <c r="AG50" s="267"/>
      <c r="AI50" s="8" t="str">
        <f>U48</f>
        <v>八百津</v>
      </c>
      <c r="AJ50" s="65">
        <v>0</v>
      </c>
      <c r="AK50" s="65">
        <v>2</v>
      </c>
      <c r="AL50" s="65">
        <v>0</v>
      </c>
      <c r="AM50" s="65">
        <f>S48+S49</f>
        <v>0</v>
      </c>
      <c r="AN50" s="65">
        <f>Q48+Q49</f>
        <v>17</v>
      </c>
      <c r="AO50" s="65">
        <f>AM50-AN50</f>
        <v>-17</v>
      </c>
      <c r="AP50" s="65">
        <f>AJ50*3+AL50*1</f>
        <v>0</v>
      </c>
      <c r="AQ50" s="66">
        <v>3</v>
      </c>
    </row>
    <row r="52" spans="2:33" ht="12.75">
      <c r="B52" s="9" t="s">
        <v>33</v>
      </c>
      <c r="F52" s="8"/>
      <c r="G52" s="8"/>
      <c r="N52"/>
      <c r="O52" s="8"/>
      <c r="P52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</row>
    <row r="53" spans="2:43" s="8" customFormat="1" ht="12.75">
      <c r="B53" s="56"/>
      <c r="C53" s="56"/>
      <c r="D53" s="56"/>
      <c r="E53" s="56"/>
      <c r="F53" s="288">
        <f>'リーグ１次'!AC6</f>
        <v>43960</v>
      </c>
      <c r="G53" s="288"/>
      <c r="H53" s="288"/>
      <c r="I53" s="288"/>
      <c r="J53" s="288"/>
      <c r="K53" s="288"/>
      <c r="L53" s="56"/>
      <c r="M53" s="56"/>
      <c r="N53" s="56"/>
      <c r="O53" s="56"/>
      <c r="P53" s="56"/>
      <c r="Q53" s="56"/>
      <c r="R53" s="291" t="str">
        <f>'リーグ１次'!AC5</f>
        <v>白鳥</v>
      </c>
      <c r="S53" s="292"/>
      <c r="T53" s="292"/>
      <c r="U53" s="292"/>
      <c r="V53" s="292"/>
      <c r="W53" s="292"/>
      <c r="X53" s="57" t="s">
        <v>55</v>
      </c>
      <c r="Y53" s="56"/>
      <c r="Z53" s="56"/>
      <c r="AA53" s="56"/>
      <c r="AB53" s="274">
        <f>'リーグ１次'!AC7</f>
        <v>0.5416666666666666</v>
      </c>
      <c r="AC53" s="275"/>
      <c r="AD53" s="275"/>
      <c r="AE53" s="275"/>
      <c r="AF53" s="56"/>
      <c r="AG53" s="56"/>
      <c r="AJ53" s="63" t="s">
        <v>100</v>
      </c>
      <c r="AK53" s="64" t="s">
        <v>101</v>
      </c>
      <c r="AL53" s="64" t="s">
        <v>102</v>
      </c>
      <c r="AM53" s="64" t="s">
        <v>103</v>
      </c>
      <c r="AN53" s="64" t="s">
        <v>104</v>
      </c>
      <c r="AO53" s="64" t="s">
        <v>105</v>
      </c>
      <c r="AP53" s="64" t="s">
        <v>106</v>
      </c>
      <c r="AQ53" s="64" t="s">
        <v>24</v>
      </c>
    </row>
    <row r="54" spans="2:42" ht="12.75">
      <c r="B54" s="268" t="s">
        <v>26</v>
      </c>
      <c r="C54" s="269"/>
      <c r="D54" s="269" t="s">
        <v>14</v>
      </c>
      <c r="E54" s="269"/>
      <c r="F54" s="269"/>
      <c r="G54" s="269"/>
      <c r="H54" s="269"/>
      <c r="I54" s="269" t="s">
        <v>15</v>
      </c>
      <c r="J54" s="269"/>
      <c r="K54" s="269"/>
      <c r="L54" s="269"/>
      <c r="M54" s="269"/>
      <c r="N54" s="269"/>
      <c r="O54" s="269"/>
      <c r="P54" s="269"/>
      <c r="Q54" s="269"/>
      <c r="R54" s="269"/>
      <c r="S54" s="269"/>
      <c r="T54" s="269"/>
      <c r="U54" s="269"/>
      <c r="V54" s="269"/>
      <c r="W54" s="269"/>
      <c r="X54" s="269"/>
      <c r="Y54" s="269"/>
      <c r="Z54" s="269"/>
      <c r="AA54" s="269"/>
      <c r="AB54" s="269" t="s">
        <v>16</v>
      </c>
      <c r="AC54" s="269"/>
      <c r="AD54" s="269"/>
      <c r="AE54" s="269"/>
      <c r="AF54" s="269"/>
      <c r="AG54" s="270"/>
      <c r="AI54" s="8"/>
      <c r="AJ54" s="8"/>
      <c r="AK54" s="8"/>
      <c r="AL54" s="8"/>
      <c r="AM54" s="65"/>
      <c r="AN54" s="65"/>
      <c r="AO54" s="65"/>
      <c r="AP54" s="65"/>
    </row>
    <row r="55" spans="2:43" ht="12.75">
      <c r="B55" s="244">
        <v>1</v>
      </c>
      <c r="C55" s="245"/>
      <c r="D55" s="253">
        <f>AB53</f>
        <v>0.5416666666666666</v>
      </c>
      <c r="E55" s="254"/>
      <c r="F55" s="254"/>
      <c r="G55" s="254"/>
      <c r="H55" s="254"/>
      <c r="I55" s="255" t="str">
        <f>'リーグ１次'!AC9</f>
        <v>白鳥</v>
      </c>
      <c r="J55" s="255"/>
      <c r="K55" s="255"/>
      <c r="L55" s="255"/>
      <c r="M55" s="255"/>
      <c r="N55" s="255"/>
      <c r="O55" s="256"/>
      <c r="P55" s="10"/>
      <c r="Q55" s="11">
        <v>0</v>
      </c>
      <c r="R55" s="12" t="s">
        <v>27</v>
      </c>
      <c r="S55" s="11">
        <v>2</v>
      </c>
      <c r="T55" s="10"/>
      <c r="U55" s="257" t="str">
        <f>'リーグ１次'!AE9</f>
        <v>瀬尻</v>
      </c>
      <c r="V55" s="257"/>
      <c r="W55" s="257"/>
      <c r="X55" s="257"/>
      <c r="Y55" s="257"/>
      <c r="Z55" s="257"/>
      <c r="AA55" s="257"/>
      <c r="AB55" s="271" t="str">
        <f>'リーグ１次'!AD9</f>
        <v>大和</v>
      </c>
      <c r="AC55" s="272"/>
      <c r="AD55" s="272"/>
      <c r="AE55" s="272"/>
      <c r="AF55" s="272"/>
      <c r="AG55" s="273"/>
      <c r="AI55" s="8" t="str">
        <f>I55</f>
        <v>白鳥</v>
      </c>
      <c r="AJ55" s="65">
        <v>0</v>
      </c>
      <c r="AK55" s="65">
        <v>2</v>
      </c>
      <c r="AL55" s="65">
        <v>0</v>
      </c>
      <c r="AM55" s="65">
        <f>Q55+Q57</f>
        <v>1</v>
      </c>
      <c r="AN55" s="65">
        <f>S55+S57</f>
        <v>6</v>
      </c>
      <c r="AO55" s="65">
        <f>AM55-AN55</f>
        <v>-5</v>
      </c>
      <c r="AP55" s="65">
        <f>AJ55*3+AL55*1</f>
        <v>0</v>
      </c>
      <c r="AQ55" s="66">
        <v>3</v>
      </c>
    </row>
    <row r="56" spans="2:43" ht="12.75">
      <c r="B56" s="244">
        <v>2</v>
      </c>
      <c r="C56" s="245"/>
      <c r="D56" s="246">
        <f>D55+"1:10"</f>
        <v>0.5902777777777778</v>
      </c>
      <c r="E56" s="245"/>
      <c r="F56" s="245"/>
      <c r="G56" s="245"/>
      <c r="H56" s="245"/>
      <c r="I56" s="247" t="str">
        <f>AB55</f>
        <v>大和</v>
      </c>
      <c r="J56" s="247"/>
      <c r="K56" s="247"/>
      <c r="L56" s="247"/>
      <c r="M56" s="247"/>
      <c r="N56" s="247"/>
      <c r="O56" s="248"/>
      <c r="P56" s="13"/>
      <c r="Q56" s="14">
        <v>2</v>
      </c>
      <c r="R56" s="15" t="s">
        <v>27</v>
      </c>
      <c r="S56" s="14">
        <v>0</v>
      </c>
      <c r="T56" s="13"/>
      <c r="U56" s="249" t="str">
        <f>U55</f>
        <v>瀬尻</v>
      </c>
      <c r="V56" s="249"/>
      <c r="W56" s="249"/>
      <c r="X56" s="249"/>
      <c r="Y56" s="249"/>
      <c r="Z56" s="249"/>
      <c r="AA56" s="249"/>
      <c r="AB56" s="250" t="str">
        <f>I55</f>
        <v>白鳥</v>
      </c>
      <c r="AC56" s="251"/>
      <c r="AD56" s="251"/>
      <c r="AE56" s="251"/>
      <c r="AF56" s="251"/>
      <c r="AG56" s="252"/>
      <c r="AI56" s="8" t="str">
        <f>I56</f>
        <v>大和</v>
      </c>
      <c r="AJ56" s="65">
        <v>2</v>
      </c>
      <c r="AK56" s="65">
        <v>0</v>
      </c>
      <c r="AL56" s="65">
        <v>0</v>
      </c>
      <c r="AM56" s="65">
        <f>Q56+S57</f>
        <v>6</v>
      </c>
      <c r="AN56" s="65">
        <f>S56+Q57</f>
        <v>1</v>
      </c>
      <c r="AO56" s="65">
        <f>AM56-AN56</f>
        <v>5</v>
      </c>
      <c r="AP56" s="65">
        <f>AJ56*3+AL56*1</f>
        <v>6</v>
      </c>
      <c r="AQ56" s="66">
        <v>1</v>
      </c>
    </row>
    <row r="57" spans="2:43" ht="12.75">
      <c r="B57" s="258">
        <v>3</v>
      </c>
      <c r="C57" s="259"/>
      <c r="D57" s="260">
        <f>D56+"１：1０"</f>
        <v>0.638888888888889</v>
      </c>
      <c r="E57" s="261"/>
      <c r="F57" s="261"/>
      <c r="G57" s="261"/>
      <c r="H57" s="261"/>
      <c r="I57" s="262" t="str">
        <f>I55</f>
        <v>白鳥</v>
      </c>
      <c r="J57" s="262"/>
      <c r="K57" s="262"/>
      <c r="L57" s="262"/>
      <c r="M57" s="262"/>
      <c r="N57" s="262"/>
      <c r="O57" s="263"/>
      <c r="P57" s="16"/>
      <c r="Q57" s="17">
        <v>1</v>
      </c>
      <c r="R57" s="18" t="s">
        <v>27</v>
      </c>
      <c r="S57" s="17">
        <v>4</v>
      </c>
      <c r="T57" s="16"/>
      <c r="U57" s="264" t="str">
        <f>AB55</f>
        <v>大和</v>
      </c>
      <c r="V57" s="264"/>
      <c r="W57" s="264"/>
      <c r="X57" s="264"/>
      <c r="Y57" s="264"/>
      <c r="Z57" s="264"/>
      <c r="AA57" s="264"/>
      <c r="AB57" s="265" t="str">
        <f>U55</f>
        <v>瀬尻</v>
      </c>
      <c r="AC57" s="266"/>
      <c r="AD57" s="266"/>
      <c r="AE57" s="266"/>
      <c r="AF57" s="266"/>
      <c r="AG57" s="267"/>
      <c r="AI57" s="8" t="str">
        <f>U55</f>
        <v>瀬尻</v>
      </c>
      <c r="AJ57" s="65">
        <v>1</v>
      </c>
      <c r="AK57" s="65">
        <v>1</v>
      </c>
      <c r="AL57" s="65">
        <v>0</v>
      </c>
      <c r="AM57" s="65">
        <f>S55+S56</f>
        <v>2</v>
      </c>
      <c r="AN57" s="65">
        <f>Q55+Q56</f>
        <v>2</v>
      </c>
      <c r="AO57" s="65">
        <f>AM57-AN57</f>
        <v>0</v>
      </c>
      <c r="AP57" s="65">
        <f>AJ57*3+AL57*1</f>
        <v>3</v>
      </c>
      <c r="AQ57" s="66">
        <v>2</v>
      </c>
    </row>
    <row r="72" spans="2:34" ht="12.75">
      <c r="B72" s="9" t="s">
        <v>34</v>
      </c>
      <c r="AB72" s="22"/>
      <c r="AC72" s="22"/>
      <c r="AD72" s="22"/>
      <c r="AE72" s="22"/>
      <c r="AF72" s="22"/>
      <c r="AG72" s="22"/>
      <c r="AH72" s="22"/>
    </row>
    <row r="73" spans="5:44" ht="12.75">
      <c r="E73" s="9"/>
      <c r="F73" s="289" t="e">
        <f>リーグ１次!#REF!</f>
        <v>#REF!</v>
      </c>
      <c r="G73" s="290"/>
      <c r="H73" s="290"/>
      <c r="I73" s="290"/>
      <c r="J73" s="290"/>
      <c r="K73" s="290"/>
      <c r="L73" s="290"/>
      <c r="R73" s="290" t="e">
        <f>リーグ１次!#REF!</f>
        <v>#REF!</v>
      </c>
      <c r="S73" s="290"/>
      <c r="T73" s="290"/>
      <c r="U73" s="290"/>
      <c r="V73" s="290"/>
      <c r="W73" s="290"/>
      <c r="X73" s="47" t="s">
        <v>67</v>
      </c>
      <c r="AB73" s="274" t="e">
        <f>リーグ１次!#REF!</f>
        <v>#REF!</v>
      </c>
      <c r="AC73" s="275"/>
      <c r="AD73" s="275"/>
      <c r="AE73" s="275"/>
      <c r="AG73" s="22"/>
      <c r="AH73" s="22"/>
      <c r="AJ73" s="63" t="s">
        <v>100</v>
      </c>
      <c r="AK73" s="64" t="s">
        <v>101</v>
      </c>
      <c r="AL73" s="64" t="s">
        <v>102</v>
      </c>
      <c r="AM73" s="64" t="s">
        <v>103</v>
      </c>
      <c r="AN73" s="64" t="s">
        <v>104</v>
      </c>
      <c r="AO73" s="64" t="s">
        <v>105</v>
      </c>
      <c r="AP73" s="64" t="s">
        <v>106</v>
      </c>
      <c r="AQ73" s="64" t="s">
        <v>24</v>
      </c>
      <c r="AR73" s="9"/>
    </row>
    <row r="74" spans="2:42" ht="12.75">
      <c r="B74" s="268" t="s">
        <v>26</v>
      </c>
      <c r="C74" s="269"/>
      <c r="D74" s="269" t="s">
        <v>14</v>
      </c>
      <c r="E74" s="269"/>
      <c r="F74" s="269"/>
      <c r="G74" s="269"/>
      <c r="H74" s="269"/>
      <c r="I74" s="269" t="s">
        <v>15</v>
      </c>
      <c r="J74" s="269"/>
      <c r="K74" s="269"/>
      <c r="L74" s="269"/>
      <c r="M74" s="269"/>
      <c r="N74" s="269"/>
      <c r="O74" s="269"/>
      <c r="P74" s="269"/>
      <c r="Q74" s="269"/>
      <c r="R74" s="269"/>
      <c r="S74" s="269"/>
      <c r="T74" s="269"/>
      <c r="U74" s="269"/>
      <c r="V74" s="269"/>
      <c r="W74" s="269"/>
      <c r="X74" s="269"/>
      <c r="Y74" s="269"/>
      <c r="Z74" s="269"/>
      <c r="AA74" s="269"/>
      <c r="AB74" s="269" t="s">
        <v>16</v>
      </c>
      <c r="AC74" s="269"/>
      <c r="AD74" s="269"/>
      <c r="AE74" s="269"/>
      <c r="AF74" s="269"/>
      <c r="AG74" s="270"/>
      <c r="AI74" s="8"/>
      <c r="AJ74" s="8"/>
      <c r="AK74" s="8"/>
      <c r="AL74" s="8"/>
      <c r="AM74" s="65"/>
      <c r="AN74" s="65"/>
      <c r="AO74" s="65"/>
      <c r="AP74" s="65"/>
    </row>
    <row r="75" spans="2:43" ht="12.75">
      <c r="B75" s="244">
        <v>1</v>
      </c>
      <c r="C75" s="245"/>
      <c r="D75" s="253" t="e">
        <f>AB73</f>
        <v>#REF!</v>
      </c>
      <c r="E75" s="254"/>
      <c r="F75" s="254"/>
      <c r="G75" s="254"/>
      <c r="H75" s="254"/>
      <c r="I75" s="255" t="e">
        <f>リーグ１次!#REF!</f>
        <v>#REF!</v>
      </c>
      <c r="J75" s="255"/>
      <c r="K75" s="255"/>
      <c r="L75" s="255"/>
      <c r="M75" s="255"/>
      <c r="N75" s="255"/>
      <c r="O75" s="256"/>
      <c r="P75" s="10"/>
      <c r="Q75" s="11">
        <v>0</v>
      </c>
      <c r="R75" s="12" t="s">
        <v>27</v>
      </c>
      <c r="S75" s="11">
        <v>0</v>
      </c>
      <c r="T75" s="10"/>
      <c r="U75" s="257" t="e">
        <f>リーグ１次!#REF!</f>
        <v>#REF!</v>
      </c>
      <c r="V75" s="257"/>
      <c r="W75" s="257"/>
      <c r="X75" s="257"/>
      <c r="Y75" s="257"/>
      <c r="Z75" s="257"/>
      <c r="AA75" s="257"/>
      <c r="AB75" s="271" t="e">
        <f>リーグ１次!#REF!</f>
        <v>#REF!</v>
      </c>
      <c r="AC75" s="272"/>
      <c r="AD75" s="272"/>
      <c r="AE75" s="272"/>
      <c r="AF75" s="272"/>
      <c r="AG75" s="273"/>
      <c r="AI75" s="8" t="e">
        <f>I75</f>
        <v>#REF!</v>
      </c>
      <c r="AJ75" s="65">
        <v>0</v>
      </c>
      <c r="AK75" s="65">
        <v>0</v>
      </c>
      <c r="AL75" s="65">
        <v>0</v>
      </c>
      <c r="AM75" s="65">
        <f>Q75+Q77</f>
        <v>0</v>
      </c>
      <c r="AN75" s="65">
        <f>S75+S77</f>
        <v>0</v>
      </c>
      <c r="AO75" s="65">
        <f>AM75-AN75</f>
        <v>0</v>
      </c>
      <c r="AP75" s="65">
        <f>AJ75*3+AL75*1</f>
        <v>0</v>
      </c>
      <c r="AQ75" s="66">
        <v>1</v>
      </c>
    </row>
    <row r="76" spans="2:43" ht="12.75">
      <c r="B76" s="244">
        <v>2</v>
      </c>
      <c r="C76" s="245"/>
      <c r="D76" s="246" t="e">
        <f>D75+"1:20"</f>
        <v>#REF!</v>
      </c>
      <c r="E76" s="245"/>
      <c r="F76" s="245"/>
      <c r="G76" s="245"/>
      <c r="H76" s="245"/>
      <c r="I76" s="247" t="e">
        <f>AB75</f>
        <v>#REF!</v>
      </c>
      <c r="J76" s="247"/>
      <c r="K76" s="247"/>
      <c r="L76" s="247"/>
      <c r="M76" s="247"/>
      <c r="N76" s="247"/>
      <c r="O76" s="248"/>
      <c r="P76" s="13"/>
      <c r="Q76" s="14">
        <v>0</v>
      </c>
      <c r="R76" s="15" t="s">
        <v>27</v>
      </c>
      <c r="S76" s="14">
        <v>0</v>
      </c>
      <c r="T76" s="13"/>
      <c r="U76" s="249" t="e">
        <f>U75</f>
        <v>#REF!</v>
      </c>
      <c r="V76" s="249"/>
      <c r="W76" s="249"/>
      <c r="X76" s="249"/>
      <c r="Y76" s="249"/>
      <c r="Z76" s="249"/>
      <c r="AA76" s="249"/>
      <c r="AB76" s="250" t="e">
        <f>I75</f>
        <v>#REF!</v>
      </c>
      <c r="AC76" s="251"/>
      <c r="AD76" s="251"/>
      <c r="AE76" s="251"/>
      <c r="AF76" s="251"/>
      <c r="AG76" s="252"/>
      <c r="AI76" s="8" t="e">
        <f>I76</f>
        <v>#REF!</v>
      </c>
      <c r="AJ76" s="65">
        <v>0</v>
      </c>
      <c r="AK76" s="65">
        <v>0</v>
      </c>
      <c r="AL76" s="65">
        <v>0</v>
      </c>
      <c r="AM76" s="65">
        <f>Q76+S77</f>
        <v>0</v>
      </c>
      <c r="AN76" s="65">
        <f>S76+Q77</f>
        <v>0</v>
      </c>
      <c r="AO76" s="65">
        <f>AM76-AN76</f>
        <v>0</v>
      </c>
      <c r="AP76" s="65">
        <f>AJ76*3+AL76*1</f>
        <v>0</v>
      </c>
      <c r="AQ76" s="66">
        <v>2</v>
      </c>
    </row>
    <row r="77" spans="2:43" ht="12.75">
      <c r="B77" s="258">
        <v>3</v>
      </c>
      <c r="C77" s="259"/>
      <c r="D77" s="260" t="e">
        <f>D76+"１：２０"</f>
        <v>#REF!</v>
      </c>
      <c r="E77" s="261"/>
      <c r="F77" s="261"/>
      <c r="G77" s="261"/>
      <c r="H77" s="261"/>
      <c r="I77" s="262" t="e">
        <f>I75</f>
        <v>#REF!</v>
      </c>
      <c r="J77" s="262"/>
      <c r="K77" s="262"/>
      <c r="L77" s="262"/>
      <c r="M77" s="262"/>
      <c r="N77" s="262"/>
      <c r="O77" s="263"/>
      <c r="P77" s="16"/>
      <c r="Q77" s="17">
        <v>0</v>
      </c>
      <c r="R77" s="18" t="s">
        <v>27</v>
      </c>
      <c r="S77" s="17">
        <v>0</v>
      </c>
      <c r="T77" s="16"/>
      <c r="U77" s="264" t="e">
        <f>AB75</f>
        <v>#REF!</v>
      </c>
      <c r="V77" s="264"/>
      <c r="W77" s="264"/>
      <c r="X77" s="264"/>
      <c r="Y77" s="264"/>
      <c r="Z77" s="264"/>
      <c r="AA77" s="264"/>
      <c r="AB77" s="265" t="e">
        <f>U75</f>
        <v>#REF!</v>
      </c>
      <c r="AC77" s="266"/>
      <c r="AD77" s="266"/>
      <c r="AE77" s="266"/>
      <c r="AF77" s="266"/>
      <c r="AG77" s="267"/>
      <c r="AI77" s="8" t="e">
        <f>U75</f>
        <v>#REF!</v>
      </c>
      <c r="AJ77" s="65">
        <v>0</v>
      </c>
      <c r="AK77" s="65">
        <v>0</v>
      </c>
      <c r="AL77" s="65">
        <v>0</v>
      </c>
      <c r="AM77" s="65">
        <f>S75+S76</f>
        <v>0</v>
      </c>
      <c r="AN77" s="65">
        <f>Q75+Q76</f>
        <v>0</v>
      </c>
      <c r="AO77" s="65">
        <f>AM77-AN77</f>
        <v>0</v>
      </c>
      <c r="AP77" s="65">
        <f>AJ77*3+AL77*1</f>
        <v>0</v>
      </c>
      <c r="AQ77" s="66">
        <v>3</v>
      </c>
    </row>
    <row r="78" spans="2:34" ht="12.75">
      <c r="B78" s="87"/>
      <c r="C78" s="87"/>
      <c r="D78" s="88"/>
      <c r="E78" s="88"/>
      <c r="F78" s="88"/>
      <c r="G78" s="88"/>
      <c r="H78" s="88"/>
      <c r="I78" s="81"/>
      <c r="J78" s="81"/>
      <c r="K78" s="81"/>
      <c r="L78" s="81"/>
      <c r="M78" s="81"/>
      <c r="N78" s="81"/>
      <c r="O78" s="81"/>
      <c r="P78" s="10"/>
      <c r="Q78" s="97"/>
      <c r="R78" s="98"/>
      <c r="S78" s="97"/>
      <c r="T78" s="10"/>
      <c r="U78" s="81"/>
      <c r="V78" s="81"/>
      <c r="W78" s="81"/>
      <c r="X78" s="81"/>
      <c r="Y78" s="81"/>
      <c r="Z78" s="81"/>
      <c r="AA78" s="81"/>
      <c r="AB78" s="71"/>
      <c r="AC78" s="71"/>
      <c r="AD78" s="71"/>
      <c r="AE78" s="71"/>
      <c r="AF78" s="71"/>
      <c r="AG78" s="71"/>
      <c r="AH78" s="71"/>
    </row>
    <row r="79" spans="2:34" ht="12.75">
      <c r="B79" s="87"/>
      <c r="C79" s="87"/>
      <c r="D79" s="88"/>
      <c r="E79" s="88"/>
      <c r="F79" s="88"/>
      <c r="G79" s="88"/>
      <c r="H79" s="88"/>
      <c r="I79" s="81"/>
      <c r="J79" s="81"/>
      <c r="K79" s="81"/>
      <c r="L79" s="81"/>
      <c r="M79" s="81"/>
      <c r="N79" s="81"/>
      <c r="O79" s="81"/>
      <c r="P79" s="10"/>
      <c r="Q79" s="97"/>
      <c r="R79" s="98"/>
      <c r="S79" s="97"/>
      <c r="T79" s="10"/>
      <c r="U79" s="81"/>
      <c r="V79" s="81"/>
      <c r="W79" s="81"/>
      <c r="X79" s="81"/>
      <c r="Y79" s="81"/>
      <c r="Z79" s="81"/>
      <c r="AA79" s="81"/>
      <c r="AB79" s="71"/>
      <c r="AC79" s="71"/>
      <c r="AD79" s="71"/>
      <c r="AE79" s="71"/>
      <c r="AF79" s="71"/>
      <c r="AG79" s="71"/>
      <c r="AH79" s="71"/>
    </row>
    <row r="80" spans="2:34" ht="12.75">
      <c r="B80" s="87"/>
      <c r="C80" s="87"/>
      <c r="D80" s="88"/>
      <c r="E80" s="88"/>
      <c r="F80" s="88"/>
      <c r="G80" s="88"/>
      <c r="H80" s="88"/>
      <c r="I80" s="81"/>
      <c r="J80" s="81"/>
      <c r="K80" s="81"/>
      <c r="L80" s="81"/>
      <c r="M80" s="81"/>
      <c r="N80" s="81"/>
      <c r="O80" s="81"/>
      <c r="P80" s="10"/>
      <c r="Q80" s="97"/>
      <c r="R80" s="98"/>
      <c r="S80" s="97"/>
      <c r="T80" s="10"/>
      <c r="U80" s="81"/>
      <c r="V80" s="81"/>
      <c r="W80" s="81"/>
      <c r="X80" s="81"/>
      <c r="Y80" s="81"/>
      <c r="Z80" s="81"/>
      <c r="AA80" s="81"/>
      <c r="AB80" s="71"/>
      <c r="AC80" s="71"/>
      <c r="AD80" s="71"/>
      <c r="AE80" s="71"/>
      <c r="AF80" s="71"/>
      <c r="AG80" s="71"/>
      <c r="AH80" s="71"/>
    </row>
    <row r="81" spans="2:34" ht="12.75">
      <c r="B81" s="87"/>
      <c r="C81" s="87"/>
      <c r="D81" s="88"/>
      <c r="E81" s="88"/>
      <c r="F81" s="88"/>
      <c r="G81" s="88"/>
      <c r="H81" s="88"/>
      <c r="I81" s="81"/>
      <c r="J81" s="81"/>
      <c r="K81" s="81"/>
      <c r="L81" s="81"/>
      <c r="M81" s="81"/>
      <c r="N81" s="81"/>
      <c r="O81" s="81"/>
      <c r="P81" s="10"/>
      <c r="Q81" s="97"/>
      <c r="R81" s="98"/>
      <c r="X81" s="81"/>
      <c r="Y81" s="81"/>
      <c r="Z81" s="81"/>
      <c r="AA81" s="81"/>
      <c r="AB81" s="71"/>
      <c r="AC81" s="71"/>
      <c r="AD81" s="71"/>
      <c r="AE81" s="71"/>
      <c r="AF81" s="71"/>
      <c r="AG81" s="71"/>
      <c r="AH81" s="71"/>
    </row>
    <row r="82" spans="2:34" ht="12.75">
      <c r="B82" s="87"/>
      <c r="C82" s="87"/>
      <c r="D82" s="88"/>
      <c r="E82" s="88"/>
      <c r="F82" s="88"/>
      <c r="G82" s="88"/>
      <c r="H82" s="88"/>
      <c r="I82" s="81"/>
      <c r="J82" s="81"/>
      <c r="K82" s="81"/>
      <c r="L82" s="81"/>
      <c r="M82" s="81"/>
      <c r="N82" s="81"/>
      <c r="O82" s="81"/>
      <c r="P82" s="10"/>
      <c r="Q82" s="97"/>
      <c r="R82" s="98"/>
      <c r="S82" s="97"/>
      <c r="T82" s="10"/>
      <c r="U82" s="81"/>
      <c r="V82" s="81"/>
      <c r="W82" s="81"/>
      <c r="X82" s="81"/>
      <c r="Y82" s="81"/>
      <c r="Z82" s="81"/>
      <c r="AA82" s="81"/>
      <c r="AB82" s="71"/>
      <c r="AC82" s="71"/>
      <c r="AD82" s="71"/>
      <c r="AE82" s="71"/>
      <c r="AF82" s="71"/>
      <c r="AG82" s="71"/>
      <c r="AH82" s="71"/>
    </row>
    <row r="83" spans="2:34" ht="12.75">
      <c r="B83" s="87"/>
      <c r="C83" s="87"/>
      <c r="D83" s="88"/>
      <c r="E83" s="88"/>
      <c r="F83" s="88"/>
      <c r="G83" s="88"/>
      <c r="H83" s="88"/>
      <c r="I83" s="81"/>
      <c r="J83" s="81"/>
      <c r="K83" s="81"/>
      <c r="L83" s="81"/>
      <c r="M83" s="81"/>
      <c r="N83" s="81"/>
      <c r="O83" s="81"/>
      <c r="P83" s="10"/>
      <c r="Q83" s="97"/>
      <c r="R83" s="98"/>
      <c r="S83" s="97"/>
      <c r="T83" s="10"/>
      <c r="U83" s="81"/>
      <c r="V83" s="81"/>
      <c r="W83" s="81"/>
      <c r="X83" s="81"/>
      <c r="Y83" s="81"/>
      <c r="Z83" s="81"/>
      <c r="AA83" s="81"/>
      <c r="AB83" s="71"/>
      <c r="AC83" s="71"/>
      <c r="AD83" s="71"/>
      <c r="AE83" s="71"/>
      <c r="AF83" s="71"/>
      <c r="AG83" s="71"/>
      <c r="AH83" s="71"/>
    </row>
    <row r="84" spans="2:34" ht="12.75">
      <c r="B84" s="87"/>
      <c r="C84" s="87"/>
      <c r="D84" s="88"/>
      <c r="E84" s="88"/>
      <c r="F84" s="88"/>
      <c r="G84" s="88"/>
      <c r="H84" s="88"/>
      <c r="I84" s="81"/>
      <c r="J84" s="81"/>
      <c r="K84" s="81"/>
      <c r="L84" s="81"/>
      <c r="M84" s="81"/>
      <c r="N84" s="81"/>
      <c r="O84" s="81"/>
      <c r="P84" s="10"/>
      <c r="Q84" s="97"/>
      <c r="R84" s="98"/>
      <c r="S84" s="97"/>
      <c r="T84" s="10"/>
      <c r="U84" s="81"/>
      <c r="V84" s="81"/>
      <c r="W84" s="81"/>
      <c r="X84" s="81"/>
      <c r="Y84" s="81"/>
      <c r="Z84" s="81"/>
      <c r="AA84" s="81"/>
      <c r="AB84" s="71"/>
      <c r="AC84" s="71"/>
      <c r="AD84" s="71"/>
      <c r="AE84" s="71"/>
      <c r="AF84" s="71"/>
      <c r="AG84" s="71"/>
      <c r="AH84" s="71"/>
    </row>
    <row r="85" spans="2:34" ht="12.75">
      <c r="B85" s="87"/>
      <c r="C85" s="87"/>
      <c r="D85" s="88"/>
      <c r="E85" s="88"/>
      <c r="F85" s="88"/>
      <c r="G85" s="88"/>
      <c r="H85" s="88"/>
      <c r="I85" s="81"/>
      <c r="J85" s="81"/>
      <c r="K85" s="81"/>
      <c r="L85" s="81"/>
      <c r="M85" s="81"/>
      <c r="N85" s="81"/>
      <c r="O85" s="81"/>
      <c r="P85" s="10"/>
      <c r="Q85" s="97"/>
      <c r="R85" s="98"/>
      <c r="S85" s="97"/>
      <c r="T85" s="10"/>
      <c r="U85" s="81"/>
      <c r="V85" s="81"/>
      <c r="W85" s="81"/>
      <c r="X85" s="81"/>
      <c r="Y85" s="81"/>
      <c r="Z85" s="81"/>
      <c r="AA85" s="81"/>
      <c r="AB85" s="71"/>
      <c r="AC85" s="71"/>
      <c r="AD85" s="71"/>
      <c r="AE85" s="71"/>
      <c r="AF85" s="71"/>
      <c r="AG85" s="71"/>
      <c r="AH85" s="71"/>
    </row>
    <row r="86" spans="2:34" ht="12.75">
      <c r="B86" s="87"/>
      <c r="C86" s="87"/>
      <c r="D86" s="88"/>
      <c r="E86" s="88"/>
      <c r="F86" s="88"/>
      <c r="G86" s="88"/>
      <c r="H86" s="88"/>
      <c r="I86" s="81"/>
      <c r="J86" s="81"/>
      <c r="K86" s="81"/>
      <c r="L86" s="81"/>
      <c r="M86" s="81"/>
      <c r="N86" s="81"/>
      <c r="O86" s="81"/>
      <c r="P86" s="10"/>
      <c r="Q86" s="97"/>
      <c r="R86" s="98"/>
      <c r="S86" s="97"/>
      <c r="T86" s="10"/>
      <c r="U86" s="81"/>
      <c r="V86" s="81"/>
      <c r="W86" s="81"/>
      <c r="X86" s="81"/>
      <c r="Y86" s="81"/>
      <c r="Z86" s="81"/>
      <c r="AA86" s="81"/>
      <c r="AB86" s="71"/>
      <c r="AC86" s="71"/>
      <c r="AD86" s="71"/>
      <c r="AE86" s="71"/>
      <c r="AF86" s="71"/>
      <c r="AG86" s="71"/>
      <c r="AH86" s="71"/>
    </row>
    <row r="87" spans="2:34" ht="12.75">
      <c r="B87" s="87"/>
      <c r="C87" s="87"/>
      <c r="D87" s="88"/>
      <c r="E87" s="88"/>
      <c r="F87" s="88"/>
      <c r="G87" s="88"/>
      <c r="H87" s="88"/>
      <c r="I87" s="81"/>
      <c r="J87" s="81"/>
      <c r="K87" s="81"/>
      <c r="L87" s="81"/>
      <c r="M87" s="81"/>
      <c r="N87" s="81"/>
      <c r="O87" s="81"/>
      <c r="P87" s="10"/>
      <c r="Q87" s="97"/>
      <c r="R87" s="98"/>
      <c r="S87" s="97"/>
      <c r="T87" s="10"/>
      <c r="U87" s="81"/>
      <c r="V87" s="81"/>
      <c r="W87" s="81"/>
      <c r="X87" s="81"/>
      <c r="Y87" s="81"/>
      <c r="Z87" s="81"/>
      <c r="AA87" s="81"/>
      <c r="AB87" s="71"/>
      <c r="AC87" s="71"/>
      <c r="AD87" s="71"/>
      <c r="AE87" s="71"/>
      <c r="AF87" s="71"/>
      <c r="AG87" s="71"/>
      <c r="AH87" s="71"/>
    </row>
  </sheetData>
  <sheetProtection/>
  <mergeCells count="208">
    <mergeCell ref="AB20:AG20"/>
    <mergeCell ref="I19:O19"/>
    <mergeCell ref="B22:C22"/>
    <mergeCell ref="D22:H22"/>
    <mergeCell ref="I22:O22"/>
    <mergeCell ref="U22:AA22"/>
    <mergeCell ref="AB22:AG22"/>
    <mergeCell ref="B20:C20"/>
    <mergeCell ref="D20:H20"/>
    <mergeCell ref="I20:O20"/>
    <mergeCell ref="U20:AA20"/>
    <mergeCell ref="I16:AA16"/>
    <mergeCell ref="B21:C21"/>
    <mergeCell ref="D21:H21"/>
    <mergeCell ref="I21:O21"/>
    <mergeCell ref="U21:AA21"/>
    <mergeCell ref="U19:AA19"/>
    <mergeCell ref="B16:C16"/>
    <mergeCell ref="D16:H16"/>
    <mergeCell ref="AB21:AG21"/>
    <mergeCell ref="U18:AA18"/>
    <mergeCell ref="AB18:AG18"/>
    <mergeCell ref="B19:C19"/>
    <mergeCell ref="D19:H19"/>
    <mergeCell ref="B11:C11"/>
    <mergeCell ref="D11:H11"/>
    <mergeCell ref="I11:O11"/>
    <mergeCell ref="U11:AA11"/>
    <mergeCell ref="AB11:AG11"/>
    <mergeCell ref="AB19:AG19"/>
    <mergeCell ref="B12:C12"/>
    <mergeCell ref="D12:H12"/>
    <mergeCell ref="I12:O12"/>
    <mergeCell ref="B9:C9"/>
    <mergeCell ref="D9:H9"/>
    <mergeCell ref="I9:O9"/>
    <mergeCell ref="U9:AA9"/>
    <mergeCell ref="AB9:AG9"/>
    <mergeCell ref="B10:C10"/>
    <mergeCell ref="U10:AA10"/>
    <mergeCell ref="AB10:AG10"/>
    <mergeCell ref="B7:C7"/>
    <mergeCell ref="D7:H7"/>
    <mergeCell ref="I7:O7"/>
    <mergeCell ref="U7:AA7"/>
    <mergeCell ref="AB7:AG7"/>
    <mergeCell ref="B8:C8"/>
    <mergeCell ref="D8:H8"/>
    <mergeCell ref="I8:O8"/>
    <mergeCell ref="U8:AA8"/>
    <mergeCell ref="AB8:AG8"/>
    <mergeCell ref="B56:C56"/>
    <mergeCell ref="D56:H56"/>
    <mergeCell ref="I56:O56"/>
    <mergeCell ref="U56:AA56"/>
    <mergeCell ref="AB56:AG56"/>
    <mergeCell ref="I10:O10"/>
    <mergeCell ref="D55:H55"/>
    <mergeCell ref="U48:AA48"/>
    <mergeCell ref="B57:C57"/>
    <mergeCell ref="D57:H57"/>
    <mergeCell ref="I57:O57"/>
    <mergeCell ref="U57:AA57"/>
    <mergeCell ref="AB57:AG57"/>
    <mergeCell ref="B54:C54"/>
    <mergeCell ref="D54:H54"/>
    <mergeCell ref="I54:AA54"/>
    <mergeCell ref="AB54:AG54"/>
    <mergeCell ref="B55:C55"/>
    <mergeCell ref="B43:C43"/>
    <mergeCell ref="D43:H43"/>
    <mergeCell ref="I43:O43"/>
    <mergeCell ref="U43:AA43"/>
    <mergeCell ref="R46:W46"/>
    <mergeCell ref="B47:C47"/>
    <mergeCell ref="I29:O29"/>
    <mergeCell ref="U29:AA29"/>
    <mergeCell ref="AB29:AG29"/>
    <mergeCell ref="U42:AA42"/>
    <mergeCell ref="AB42:AG42"/>
    <mergeCell ref="I55:O55"/>
    <mergeCell ref="U55:AA55"/>
    <mergeCell ref="AB55:AG55"/>
    <mergeCell ref="AB43:AG43"/>
    <mergeCell ref="AB40:AG40"/>
    <mergeCell ref="U27:AA27"/>
    <mergeCell ref="AB27:AG27"/>
    <mergeCell ref="U28:AA28"/>
    <mergeCell ref="AB28:AG28"/>
    <mergeCell ref="D28:H28"/>
    <mergeCell ref="I28:O28"/>
    <mergeCell ref="R39:W39"/>
    <mergeCell ref="F46:K46"/>
    <mergeCell ref="AB46:AE46"/>
    <mergeCell ref="D42:H42"/>
    <mergeCell ref="I42:O42"/>
    <mergeCell ref="D41:H41"/>
    <mergeCell ref="I41:O41"/>
    <mergeCell ref="U41:AA41"/>
    <mergeCell ref="AB41:AG41"/>
    <mergeCell ref="R53:W53"/>
    <mergeCell ref="B26:C26"/>
    <mergeCell ref="D26:H26"/>
    <mergeCell ref="I26:AA26"/>
    <mergeCell ref="B27:C27"/>
    <mergeCell ref="F39:K39"/>
    <mergeCell ref="B49:C49"/>
    <mergeCell ref="D40:H40"/>
    <mergeCell ref="I40:AA40"/>
    <mergeCell ref="D27:H27"/>
    <mergeCell ref="D10:H10"/>
    <mergeCell ref="B29:C29"/>
    <mergeCell ref="B42:C42"/>
    <mergeCell ref="B6:C6"/>
    <mergeCell ref="D6:H6"/>
    <mergeCell ref="F53:K53"/>
    <mergeCell ref="I27:O27"/>
    <mergeCell ref="B28:C28"/>
    <mergeCell ref="B41:C41"/>
    <mergeCell ref="D29:H29"/>
    <mergeCell ref="AB32:AE32"/>
    <mergeCell ref="AB5:AE5"/>
    <mergeCell ref="F5:K5"/>
    <mergeCell ref="R5:W5"/>
    <mergeCell ref="F15:K15"/>
    <mergeCell ref="R15:W15"/>
    <mergeCell ref="AB15:AE15"/>
    <mergeCell ref="I6:AA6"/>
    <mergeCell ref="AB6:AG6"/>
    <mergeCell ref="U12:AA12"/>
    <mergeCell ref="U36:AA36"/>
    <mergeCell ref="AB12:AG12"/>
    <mergeCell ref="F25:K25"/>
    <mergeCell ref="AB53:AE53"/>
    <mergeCell ref="F73:L73"/>
    <mergeCell ref="R25:W25"/>
    <mergeCell ref="F32:K32"/>
    <mergeCell ref="R32:W32"/>
    <mergeCell ref="R73:W73"/>
    <mergeCell ref="AB25:AE25"/>
    <mergeCell ref="AB16:AG16"/>
    <mergeCell ref="B17:C17"/>
    <mergeCell ref="D17:H17"/>
    <mergeCell ref="I17:O17"/>
    <mergeCell ref="U17:AA17"/>
    <mergeCell ref="B18:C18"/>
    <mergeCell ref="D18:H18"/>
    <mergeCell ref="I18:O18"/>
    <mergeCell ref="AB73:AE73"/>
    <mergeCell ref="AB26:AG26"/>
    <mergeCell ref="AB17:AG17"/>
    <mergeCell ref="B33:C33"/>
    <mergeCell ref="D33:H33"/>
    <mergeCell ref="I33:AA33"/>
    <mergeCell ref="AB33:AG33"/>
    <mergeCell ref="B34:C34"/>
    <mergeCell ref="D36:H36"/>
    <mergeCell ref="I36:O36"/>
    <mergeCell ref="B36:C36"/>
    <mergeCell ref="B40:C40"/>
    <mergeCell ref="D49:H49"/>
    <mergeCell ref="I49:O49"/>
    <mergeCell ref="U49:AA49"/>
    <mergeCell ref="AB49:AG49"/>
    <mergeCell ref="D47:H47"/>
    <mergeCell ref="I47:AA47"/>
    <mergeCell ref="AB47:AG47"/>
    <mergeCell ref="AB39:AE39"/>
    <mergeCell ref="D34:H34"/>
    <mergeCell ref="I34:O34"/>
    <mergeCell ref="U34:AA34"/>
    <mergeCell ref="AB34:AG34"/>
    <mergeCell ref="AB48:AG48"/>
    <mergeCell ref="AB36:AG36"/>
    <mergeCell ref="D35:H35"/>
    <mergeCell ref="I35:O35"/>
    <mergeCell ref="U35:AA35"/>
    <mergeCell ref="AB35:AG35"/>
    <mergeCell ref="AB75:AG75"/>
    <mergeCell ref="B35:C35"/>
    <mergeCell ref="B50:C50"/>
    <mergeCell ref="D50:H50"/>
    <mergeCell ref="I50:O50"/>
    <mergeCell ref="U50:AA50"/>
    <mergeCell ref="AB50:AG50"/>
    <mergeCell ref="B48:C48"/>
    <mergeCell ref="D48:H48"/>
    <mergeCell ref="I48:O48"/>
    <mergeCell ref="B77:C77"/>
    <mergeCell ref="D77:H77"/>
    <mergeCell ref="I77:O77"/>
    <mergeCell ref="U77:AA77"/>
    <mergeCell ref="AB77:AG77"/>
    <mergeCell ref="B74:C74"/>
    <mergeCell ref="D74:H74"/>
    <mergeCell ref="I74:AA74"/>
    <mergeCell ref="AB74:AG74"/>
    <mergeCell ref="B75:C75"/>
    <mergeCell ref="C1:AG1"/>
    <mergeCell ref="AD2:AG2"/>
    <mergeCell ref="B76:C76"/>
    <mergeCell ref="D76:H76"/>
    <mergeCell ref="I76:O76"/>
    <mergeCell ref="U76:AA76"/>
    <mergeCell ref="AB76:AG76"/>
    <mergeCell ref="D75:H75"/>
    <mergeCell ref="I75:O75"/>
    <mergeCell ref="U75:AA75"/>
  </mergeCells>
  <printOptions/>
  <pageMargins left="0.787" right="0.787" top="0.26" bottom="0.4" header="0.16" footer="0.27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F13" sqref="F13"/>
    </sheetView>
  </sheetViews>
  <sheetFormatPr defaultColWidth="9.00390625" defaultRowHeight="13.5"/>
  <cols>
    <col min="1" max="1" width="19.125" style="0" customWidth="1"/>
    <col min="2" max="2" width="4.75390625" style="0" customWidth="1"/>
    <col min="3" max="3" width="7.50390625" style="0" bestFit="1" customWidth="1"/>
    <col min="4" max="4" width="2.25390625" style="0" customWidth="1"/>
    <col min="5" max="5" width="10.50390625" style="0" bestFit="1" customWidth="1"/>
    <col min="6" max="6" width="17.00390625" style="0" customWidth="1"/>
  </cols>
  <sheetData>
    <row r="1" spans="1:6" s="1" customFormat="1" ht="12.75">
      <c r="A1" s="1" t="s">
        <v>158</v>
      </c>
      <c r="C1" s="1" t="s">
        <v>21</v>
      </c>
      <c r="E1" s="1" t="s">
        <v>13</v>
      </c>
      <c r="F1" s="1" t="s">
        <v>76</v>
      </c>
    </row>
    <row r="2" spans="1:9" ht="12.75">
      <c r="A2" s="5" t="s">
        <v>37</v>
      </c>
      <c r="B2" t="str">
        <f>C2&amp;ASC(F2)</f>
        <v>A11</v>
      </c>
      <c r="C2" s="2" t="s">
        <v>17</v>
      </c>
      <c r="D2" s="3"/>
      <c r="E2" s="174" t="str">
        <f aca="true" t="shared" si="0" ref="E2:E22">IF(ISERROR(VLOOKUP(A2,組合せ,4,FALSE)),"",VLOOKUP(A2,組合せ,4,FALSE))</f>
        <v>中部</v>
      </c>
      <c r="F2" s="84">
        <v>1</v>
      </c>
      <c r="H2">
        <v>1</v>
      </c>
      <c r="I2" s="5"/>
    </row>
    <row r="3" spans="1:8" ht="12.75">
      <c r="A3" s="5" t="s">
        <v>148</v>
      </c>
      <c r="B3" t="str">
        <f aca="true" t="shared" si="1" ref="B3:B22">C3&amp;ASC(F3)</f>
        <v>A13</v>
      </c>
      <c r="C3" s="4" t="s">
        <v>17</v>
      </c>
      <c r="D3" s="5"/>
      <c r="E3" s="5" t="str">
        <f t="shared" si="0"/>
        <v>コヴィーダ</v>
      </c>
      <c r="F3" s="85">
        <v>3</v>
      </c>
      <c r="H3">
        <v>2</v>
      </c>
    </row>
    <row r="4" spans="1:9" ht="12.75">
      <c r="A4" s="5" t="s">
        <v>149</v>
      </c>
      <c r="B4" t="str">
        <f t="shared" si="1"/>
        <v>A14</v>
      </c>
      <c r="C4" s="4" t="s">
        <v>17</v>
      </c>
      <c r="D4" s="5"/>
      <c r="E4" s="5" t="str">
        <f>IF(ISERROR(VLOOKUP(A4,組合せ,4,FALSE)),"",VLOOKUP(A4,組合せ,4,FALSE))</f>
        <v>安桜</v>
      </c>
      <c r="F4" s="85">
        <v>4</v>
      </c>
      <c r="H4">
        <v>3</v>
      </c>
      <c r="I4" s="5"/>
    </row>
    <row r="5" spans="1:9" ht="12.75">
      <c r="A5" s="58" t="s">
        <v>222</v>
      </c>
      <c r="B5" t="str">
        <f t="shared" si="1"/>
        <v>A12</v>
      </c>
      <c r="C5" s="6" t="s">
        <v>17</v>
      </c>
      <c r="D5" s="7"/>
      <c r="E5" s="5" t="str">
        <f>IF(ISERROR(VLOOKUP(A5,'予選リーグ組合せ'!A2:E24,4,FALSE)),"",VLOOKUP(A5,'予選リーグ組合せ'!A2:E24,4,FALSE))</f>
        <v>美濃1</v>
      </c>
      <c r="F5" s="86">
        <v>2</v>
      </c>
      <c r="H5">
        <v>4</v>
      </c>
      <c r="I5" s="5"/>
    </row>
    <row r="6" spans="1:9" ht="12.75">
      <c r="A6" s="5" t="s">
        <v>40</v>
      </c>
      <c r="B6" t="str">
        <f t="shared" si="1"/>
        <v>B11</v>
      </c>
      <c r="C6" s="2" t="s">
        <v>18</v>
      </c>
      <c r="D6" s="3"/>
      <c r="E6" s="3" t="str">
        <f>IF(ISERROR(VLOOKUP(A6,組合せ,4,FALSE)),"",VLOOKUP(A6,組合せ,4,FALSE))</f>
        <v>旭ヶ丘</v>
      </c>
      <c r="F6" s="84">
        <v>1</v>
      </c>
      <c r="H6">
        <v>5</v>
      </c>
      <c r="I6" s="5"/>
    </row>
    <row r="7" spans="1:9" ht="12.75">
      <c r="A7" s="5" t="s">
        <v>41</v>
      </c>
      <c r="B7" t="str">
        <f t="shared" si="1"/>
        <v>B12</v>
      </c>
      <c r="C7" s="4" t="s">
        <v>18</v>
      </c>
      <c r="D7" s="5"/>
      <c r="E7" s="5" t="str">
        <f t="shared" si="0"/>
        <v>郡上八幡</v>
      </c>
      <c r="F7" s="85">
        <v>2</v>
      </c>
      <c r="H7">
        <v>6</v>
      </c>
      <c r="I7" s="5"/>
    </row>
    <row r="8" spans="1:9" ht="12.75">
      <c r="A8" s="5" t="s">
        <v>223</v>
      </c>
      <c r="B8" t="str">
        <f t="shared" si="1"/>
        <v>B13</v>
      </c>
      <c r="C8" s="4" t="s">
        <v>18</v>
      </c>
      <c r="D8" s="5"/>
      <c r="E8" s="175" t="str">
        <f t="shared" si="0"/>
        <v>美濃2</v>
      </c>
      <c r="F8" s="85">
        <v>3</v>
      </c>
      <c r="H8">
        <v>7</v>
      </c>
      <c r="I8" s="5"/>
    </row>
    <row r="9" spans="1:9" ht="12.75">
      <c r="A9" s="5" t="s">
        <v>151</v>
      </c>
      <c r="B9" t="str">
        <f t="shared" si="1"/>
        <v>B14</v>
      </c>
      <c r="C9" s="6" t="s">
        <v>18</v>
      </c>
      <c r="D9" s="7"/>
      <c r="E9" s="5" t="str">
        <f t="shared" si="0"/>
        <v>桜ヶ丘ＦＣ</v>
      </c>
      <c r="F9" s="86">
        <v>4</v>
      </c>
      <c r="H9">
        <v>8</v>
      </c>
      <c r="I9" s="5"/>
    </row>
    <row r="10" spans="1:10" ht="12.75">
      <c r="A10" s="5" t="s">
        <v>153</v>
      </c>
      <c r="B10" t="str">
        <f t="shared" si="1"/>
        <v>C11</v>
      </c>
      <c r="C10" s="2" t="s">
        <v>20</v>
      </c>
      <c r="D10" s="3"/>
      <c r="E10" s="3" t="str">
        <f t="shared" si="0"/>
        <v>土田</v>
      </c>
      <c r="F10" s="84">
        <v>1</v>
      </c>
      <c r="H10">
        <v>9</v>
      </c>
      <c r="J10" s="5"/>
    </row>
    <row r="11" spans="1:10" ht="12.75">
      <c r="A11" s="5" t="s">
        <v>42</v>
      </c>
      <c r="B11" t="str">
        <f t="shared" si="1"/>
        <v>C12</v>
      </c>
      <c r="C11" s="4" t="s">
        <v>20</v>
      </c>
      <c r="D11" s="5"/>
      <c r="E11" s="5" t="str">
        <f t="shared" si="0"/>
        <v>大和</v>
      </c>
      <c r="F11" s="85">
        <v>2</v>
      </c>
      <c r="H11">
        <v>10</v>
      </c>
      <c r="J11" s="5"/>
    </row>
    <row r="12" spans="1:10" ht="12.75">
      <c r="A12" s="5" t="s">
        <v>19</v>
      </c>
      <c r="B12" t="str">
        <f t="shared" si="1"/>
        <v>C14</v>
      </c>
      <c r="C12" s="4" t="s">
        <v>20</v>
      </c>
      <c r="D12" s="5"/>
      <c r="E12" s="5" t="str">
        <f t="shared" si="0"/>
        <v>川辺</v>
      </c>
      <c r="F12" s="85">
        <v>4</v>
      </c>
      <c r="H12">
        <v>11</v>
      </c>
      <c r="J12" s="5"/>
    </row>
    <row r="13" spans="1:10" ht="12.75">
      <c r="A13" s="5" t="s">
        <v>43</v>
      </c>
      <c r="B13" t="str">
        <f t="shared" si="1"/>
        <v>C13</v>
      </c>
      <c r="C13" s="4" t="s">
        <v>152</v>
      </c>
      <c r="D13" s="7"/>
      <c r="E13" s="5" t="str">
        <f t="shared" si="0"/>
        <v>坂祝</v>
      </c>
      <c r="F13" s="86">
        <v>3</v>
      </c>
      <c r="H13">
        <v>12</v>
      </c>
      <c r="J13" s="5"/>
    </row>
    <row r="14" spans="1:9" ht="12.75">
      <c r="A14" s="5" t="s">
        <v>39</v>
      </c>
      <c r="B14" t="str">
        <f t="shared" si="1"/>
        <v>D11</v>
      </c>
      <c r="C14" s="2" t="s">
        <v>39</v>
      </c>
      <c r="D14" s="3"/>
      <c r="E14" s="3" t="str">
        <f t="shared" si="0"/>
        <v>御嵩</v>
      </c>
      <c r="F14" s="84">
        <v>1</v>
      </c>
      <c r="H14">
        <v>13</v>
      </c>
      <c r="I14" s="5"/>
    </row>
    <row r="15" spans="1:9" ht="12.75">
      <c r="A15" s="5" t="s">
        <v>225</v>
      </c>
      <c r="B15" t="str">
        <f t="shared" si="1"/>
        <v>D12</v>
      </c>
      <c r="C15" s="4" t="s">
        <v>39</v>
      </c>
      <c r="D15" s="5"/>
      <c r="E15" s="5" t="str">
        <f>IF(ISERROR(VLOOKUP(A15,組合せ,4,FALSE)),"",VLOOKUP(A15,組合せ,4,FALSE))</f>
        <v>武儀</v>
      </c>
      <c r="F15" s="85">
        <v>2</v>
      </c>
      <c r="H15">
        <v>14</v>
      </c>
      <c r="I15" s="5"/>
    </row>
    <row r="16" spans="1:9" ht="12.75">
      <c r="A16" s="58" t="s">
        <v>229</v>
      </c>
      <c r="B16" t="str">
        <f>C16&amp;ASC(F16)</f>
        <v>D13</v>
      </c>
      <c r="C16" s="4" t="s">
        <v>39</v>
      </c>
      <c r="D16" s="5"/>
      <c r="E16" s="5" t="str">
        <f t="shared" si="0"/>
        <v>瀬尻</v>
      </c>
      <c r="F16" s="85">
        <v>3</v>
      </c>
      <c r="H16">
        <v>15</v>
      </c>
      <c r="I16" s="5"/>
    </row>
    <row r="17" spans="1:9" ht="12.75">
      <c r="A17" s="5" t="s">
        <v>224</v>
      </c>
      <c r="B17" t="str">
        <f t="shared" si="1"/>
        <v>D14</v>
      </c>
      <c r="C17" s="6" t="s">
        <v>39</v>
      </c>
      <c r="D17" s="7"/>
      <c r="E17" s="176" t="str">
        <f t="shared" si="0"/>
        <v>今渡</v>
      </c>
      <c r="F17" s="86">
        <v>4</v>
      </c>
      <c r="H17">
        <v>16</v>
      </c>
      <c r="I17" s="5"/>
    </row>
    <row r="18" spans="1:8" ht="12.75">
      <c r="A18" s="5" t="s">
        <v>226</v>
      </c>
      <c r="B18" t="str">
        <f t="shared" si="1"/>
        <v>E12</v>
      </c>
      <c r="C18" s="2" t="s">
        <v>148</v>
      </c>
      <c r="D18" s="3"/>
      <c r="E18" s="175" t="str">
        <f t="shared" si="0"/>
        <v>ティグレイ</v>
      </c>
      <c r="F18" s="84">
        <v>2</v>
      </c>
      <c r="H18">
        <v>17</v>
      </c>
    </row>
    <row r="19" spans="1:8" ht="12.75">
      <c r="A19" s="58" t="s">
        <v>227</v>
      </c>
      <c r="B19" t="str">
        <f>C19&amp;ASC(F19)</f>
        <v>E11</v>
      </c>
      <c r="C19" s="4" t="s">
        <v>38</v>
      </c>
      <c r="D19" s="5"/>
      <c r="E19" s="5" t="str">
        <f>IF(ISERROR(VLOOKUP(A19,組合せ,4,FALSE)),"",VLOOKUP(A19,組合せ,4,FALSE))</f>
        <v>金竜</v>
      </c>
      <c r="F19" s="85">
        <v>1</v>
      </c>
      <c r="H19">
        <v>18</v>
      </c>
    </row>
    <row r="20" spans="1:8" ht="12.75">
      <c r="A20" s="58" t="s">
        <v>210</v>
      </c>
      <c r="B20" t="str">
        <f t="shared" si="1"/>
        <v>E13</v>
      </c>
      <c r="C20" s="4" t="s">
        <v>38</v>
      </c>
      <c r="D20" s="5"/>
      <c r="E20" s="5" t="str">
        <f t="shared" si="0"/>
        <v>太田</v>
      </c>
      <c r="F20" s="85">
        <v>3</v>
      </c>
      <c r="H20">
        <v>19</v>
      </c>
    </row>
    <row r="21" spans="1:8" ht="12.75">
      <c r="A21" s="58" t="s">
        <v>209</v>
      </c>
      <c r="B21" t="str">
        <f t="shared" si="1"/>
        <v>E14</v>
      </c>
      <c r="C21" s="4" t="s">
        <v>204</v>
      </c>
      <c r="D21" s="5"/>
      <c r="E21" s="5" t="str">
        <f t="shared" si="0"/>
        <v>白鳥</v>
      </c>
      <c r="F21" s="85">
        <v>4</v>
      </c>
      <c r="H21">
        <v>20</v>
      </c>
    </row>
    <row r="22" spans="1:8" ht="12.75">
      <c r="A22" s="5" t="s">
        <v>228</v>
      </c>
      <c r="B22" t="str">
        <f t="shared" si="1"/>
        <v>F13</v>
      </c>
      <c r="C22" s="2" t="s">
        <v>191</v>
      </c>
      <c r="D22" s="3"/>
      <c r="E22" s="3" t="str">
        <f t="shared" si="0"/>
        <v>関さくら</v>
      </c>
      <c r="F22" s="84">
        <v>3</v>
      </c>
      <c r="H22">
        <v>21</v>
      </c>
    </row>
    <row r="23" spans="1:8" ht="12.75">
      <c r="A23" s="58" t="s">
        <v>211</v>
      </c>
      <c r="B23" t="str">
        <f>C23&amp;ASC(F23)</f>
        <v>F11</v>
      </c>
      <c r="C23" s="4" t="s">
        <v>41</v>
      </c>
      <c r="D23" s="5"/>
      <c r="E23" s="5" t="str">
        <f>IF(ISERROR(VLOOKUP(A23,組合せ,4,FALSE)),"",VLOOKUP(A23,組合せ,4,FALSE))</f>
        <v>加茂野</v>
      </c>
      <c r="F23" s="85">
        <v>1</v>
      </c>
      <c r="H23">
        <v>22</v>
      </c>
    </row>
    <row r="24" spans="1:8" ht="12.75">
      <c r="A24" s="58" t="s">
        <v>212</v>
      </c>
      <c r="B24" t="str">
        <f>C24&amp;ASC(F24)</f>
        <v>F12</v>
      </c>
      <c r="C24" s="4" t="s">
        <v>41</v>
      </c>
      <c r="D24" s="5"/>
      <c r="E24" s="5" t="str">
        <f>IF(ISERROR(VLOOKUP(A24,組合せ,4,FALSE)),"",VLOOKUP(A24,組合せ,4,FALSE))</f>
        <v>八百津</v>
      </c>
      <c r="F24" s="85">
        <v>2</v>
      </c>
      <c r="H24">
        <v>23</v>
      </c>
    </row>
    <row r="25" spans="1:6" ht="12.75">
      <c r="A25" s="58"/>
      <c r="B25" s="68"/>
      <c r="C25" s="60"/>
      <c r="D25" s="60"/>
      <c r="E25" s="60"/>
      <c r="F25" s="60"/>
    </row>
    <row r="26" spans="1:6" ht="12.75">
      <c r="A26" s="58"/>
      <c r="B26" s="68"/>
      <c r="C26" s="58"/>
      <c r="D26" s="58"/>
      <c r="E26" s="58"/>
      <c r="F26" s="58"/>
    </row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BJ32"/>
  <sheetViews>
    <sheetView zoomScale="80" zoomScaleNormal="80" zoomScalePageLayoutView="0" workbookViewId="0" topLeftCell="B1">
      <selection activeCell="AH16" sqref="AH16"/>
    </sheetView>
  </sheetViews>
  <sheetFormatPr defaultColWidth="2.50390625" defaultRowHeight="13.5"/>
  <cols>
    <col min="1" max="7" width="2.50390625" style="23" customWidth="1"/>
    <col min="8" max="8" width="4.25390625" style="23" customWidth="1"/>
    <col min="9" max="9" width="4.00390625" style="23" customWidth="1"/>
    <col min="10" max="12" width="3.875" style="23" customWidth="1"/>
    <col min="13" max="16" width="4.00390625" style="23" customWidth="1"/>
    <col min="17" max="17" width="3.875" style="23" customWidth="1"/>
    <col min="18" max="18" width="4.00390625" style="23" customWidth="1"/>
    <col min="19" max="19" width="3.75390625" style="23" customWidth="1"/>
    <col min="20" max="20" width="4.25390625" style="23" customWidth="1"/>
    <col min="21" max="21" width="4.00390625" style="23" customWidth="1"/>
    <col min="22" max="22" width="3.875" style="23" customWidth="1"/>
    <col min="23" max="26" width="4.00390625" style="23" customWidth="1"/>
    <col min="27" max="27" width="4.25390625" style="23" customWidth="1"/>
    <col min="28" max="30" width="4.00390625" style="23" customWidth="1"/>
    <col min="31" max="36" width="3.875" style="23" customWidth="1"/>
    <col min="37" max="46" width="4.25390625" style="23" customWidth="1"/>
    <col min="47" max="51" width="2.50390625" style="23" customWidth="1"/>
    <col min="52" max="16384" width="2.50390625" style="23" customWidth="1"/>
  </cols>
  <sheetData>
    <row r="1" spans="5:36" ht="24" customHeight="1">
      <c r="E1" s="239" t="s">
        <v>295</v>
      </c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239"/>
      <c r="V1" s="239"/>
      <c r="W1" s="239"/>
      <c r="X1" s="239"/>
      <c r="Y1" s="239"/>
      <c r="Z1" s="239"/>
      <c r="AA1" s="239"/>
      <c r="AB1" s="239"/>
      <c r="AC1" s="239"/>
      <c r="AD1" s="239"/>
      <c r="AE1" s="239"/>
      <c r="AF1" s="239"/>
      <c r="AG1" s="137"/>
      <c r="AH1" s="80"/>
      <c r="AI1" s="80"/>
      <c r="AJ1" s="80"/>
    </row>
    <row r="2" spans="5:40" ht="15.75" customHeight="1"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323" t="s">
        <v>236</v>
      </c>
      <c r="AB2" s="323"/>
      <c r="AC2" s="323"/>
      <c r="AD2" s="137"/>
      <c r="AE2" s="137"/>
      <c r="AF2" s="137"/>
      <c r="AG2" s="137"/>
      <c r="AH2" s="80"/>
      <c r="AI2" s="80"/>
      <c r="AJ2" s="80"/>
      <c r="AL2" s="23" t="s">
        <v>58</v>
      </c>
      <c r="AM2" s="33"/>
      <c r="AN2" s="33"/>
    </row>
    <row r="3" spans="31:42" ht="13.5" customHeight="1">
      <c r="AE3" s="327"/>
      <c r="AF3" s="327"/>
      <c r="AG3" s="327"/>
      <c r="AH3" s="327"/>
      <c r="AI3" s="327"/>
      <c r="AJ3" s="327"/>
      <c r="AK3" s="327"/>
      <c r="AL3" s="36"/>
      <c r="AM3" s="37"/>
      <c r="AN3" s="37"/>
      <c r="AP3" s="33"/>
    </row>
    <row r="4" spans="2:39" ht="14.25">
      <c r="B4" s="34"/>
      <c r="C4" s="34"/>
      <c r="D4" s="34"/>
      <c r="E4" s="232" t="s">
        <v>199</v>
      </c>
      <c r="F4" s="232"/>
      <c r="G4" s="232"/>
      <c r="H4" s="23" t="s">
        <v>61</v>
      </c>
      <c r="AK4" s="36"/>
      <c r="AL4" s="62"/>
      <c r="AM4" s="23" t="s">
        <v>59</v>
      </c>
    </row>
    <row r="5" spans="2:39" ht="14.25">
      <c r="B5" s="34"/>
      <c r="C5" s="34"/>
      <c r="D5" s="34"/>
      <c r="E5" s="35"/>
      <c r="F5" s="35"/>
      <c r="G5" s="35"/>
      <c r="H5" s="203" t="s">
        <v>17</v>
      </c>
      <c r="I5" s="204"/>
      <c r="J5" s="204"/>
      <c r="K5" s="233"/>
      <c r="L5" s="203" t="s">
        <v>18</v>
      </c>
      <c r="M5" s="204"/>
      <c r="N5" s="204"/>
      <c r="O5" s="233"/>
      <c r="P5" s="203" t="s">
        <v>20</v>
      </c>
      <c r="Q5" s="204"/>
      <c r="R5" s="204"/>
      <c r="S5" s="233"/>
      <c r="T5" s="203" t="s">
        <v>39</v>
      </c>
      <c r="U5" s="204"/>
      <c r="V5" s="204"/>
      <c r="W5" s="233"/>
      <c r="X5" s="203" t="s">
        <v>38</v>
      </c>
      <c r="Y5" s="204"/>
      <c r="Z5" s="204"/>
      <c r="AA5" s="204"/>
      <c r="AB5" s="203" t="s">
        <v>205</v>
      </c>
      <c r="AC5" s="204"/>
      <c r="AD5" s="204"/>
      <c r="AE5" s="93"/>
      <c r="AF5" s="91"/>
      <c r="AG5" s="91"/>
      <c r="AH5" s="91"/>
      <c r="AI5" s="91"/>
      <c r="AJ5" s="91"/>
      <c r="AK5" s="36"/>
      <c r="AL5" s="36"/>
      <c r="AM5" s="28" t="s">
        <v>138</v>
      </c>
    </row>
    <row r="6" spans="3:39" ht="13.5" customHeight="1">
      <c r="C6" s="228" t="s">
        <v>68</v>
      </c>
      <c r="D6" s="228"/>
      <c r="E6" s="228"/>
      <c r="F6" s="228"/>
      <c r="G6" s="228"/>
      <c r="H6" s="213" t="s">
        <v>304</v>
      </c>
      <c r="I6" s="215"/>
      <c r="J6" s="314"/>
      <c r="K6" s="234"/>
      <c r="L6" s="210" t="s">
        <v>306</v>
      </c>
      <c r="M6" s="211"/>
      <c r="N6" s="212"/>
      <c r="O6" s="315"/>
      <c r="P6" s="213" t="s">
        <v>305</v>
      </c>
      <c r="Q6" s="214"/>
      <c r="R6" s="215"/>
      <c r="S6" s="234"/>
      <c r="T6" s="213" t="s">
        <v>302</v>
      </c>
      <c r="U6" s="214"/>
      <c r="V6" s="215"/>
      <c r="W6" s="234"/>
      <c r="X6" s="205" t="s">
        <v>299</v>
      </c>
      <c r="Y6" s="206"/>
      <c r="Z6" s="206"/>
      <c r="AA6" s="206"/>
      <c r="AB6" s="205" t="s">
        <v>308</v>
      </c>
      <c r="AC6" s="206"/>
      <c r="AD6" s="206"/>
      <c r="AE6" s="93"/>
      <c r="AF6" s="91"/>
      <c r="AG6" s="91"/>
      <c r="AH6" s="91"/>
      <c r="AI6" s="91"/>
      <c r="AJ6" s="91"/>
      <c r="AK6" s="36"/>
      <c r="AL6" s="36"/>
      <c r="AM6" s="23" t="s">
        <v>139</v>
      </c>
    </row>
    <row r="7" spans="3:38" ht="13.5" customHeight="1">
      <c r="C7" s="228" t="s">
        <v>69</v>
      </c>
      <c r="D7" s="228"/>
      <c r="E7" s="228"/>
      <c r="F7" s="228"/>
      <c r="G7" s="228"/>
      <c r="H7" s="229">
        <v>44184</v>
      </c>
      <c r="I7" s="207"/>
      <c r="J7" s="193"/>
      <c r="K7" s="222"/>
      <c r="L7" s="319">
        <v>44184</v>
      </c>
      <c r="M7" s="320"/>
      <c r="N7" s="321"/>
      <c r="O7" s="322"/>
      <c r="P7" s="229">
        <f>C11</f>
        <v>44171</v>
      </c>
      <c r="Q7" s="207"/>
      <c r="R7" s="193"/>
      <c r="S7" s="222"/>
      <c r="T7" s="229">
        <v>44192</v>
      </c>
      <c r="U7" s="207"/>
      <c r="V7" s="193"/>
      <c r="W7" s="222"/>
      <c r="X7" s="208">
        <v>44192</v>
      </c>
      <c r="Y7" s="209"/>
      <c r="Z7" s="209"/>
      <c r="AA7" s="209"/>
      <c r="AB7" s="208">
        <v>44178</v>
      </c>
      <c r="AC7" s="209"/>
      <c r="AD7" s="209"/>
      <c r="AE7" s="128"/>
      <c r="AF7" s="95"/>
      <c r="AG7" s="95"/>
      <c r="AH7" s="95"/>
      <c r="AI7" s="95"/>
      <c r="AJ7" s="95"/>
      <c r="AK7" s="36"/>
      <c r="AL7" s="36"/>
    </row>
    <row r="8" spans="3:45" ht="13.5" customHeight="1">
      <c r="C8" s="228" t="s">
        <v>70</v>
      </c>
      <c r="D8" s="228"/>
      <c r="E8" s="228"/>
      <c r="F8" s="228"/>
      <c r="G8" s="228"/>
      <c r="H8" s="191">
        <v>0.3958333333333333</v>
      </c>
      <c r="I8" s="207"/>
      <c r="J8" s="193"/>
      <c r="K8" s="222"/>
      <c r="L8" s="191">
        <v>0.3958333333333333</v>
      </c>
      <c r="M8" s="207"/>
      <c r="N8" s="193"/>
      <c r="O8" s="222"/>
      <c r="P8" s="191">
        <v>0.3958333333333333</v>
      </c>
      <c r="Q8" s="207"/>
      <c r="R8" s="193"/>
      <c r="S8" s="222"/>
      <c r="T8" s="191">
        <v>0.3958333333333333</v>
      </c>
      <c r="U8" s="207"/>
      <c r="V8" s="193"/>
      <c r="W8" s="222"/>
      <c r="X8" s="191">
        <v>0.4166666666666667</v>
      </c>
      <c r="Y8" s="192"/>
      <c r="Z8" s="207"/>
      <c r="AA8" s="193"/>
      <c r="AB8" s="191">
        <v>0.5625</v>
      </c>
      <c r="AC8" s="192"/>
      <c r="AD8" s="192"/>
      <c r="AE8" s="129"/>
      <c r="AF8" s="96"/>
      <c r="AG8" s="96"/>
      <c r="AH8" s="96"/>
      <c r="AI8" s="96"/>
      <c r="AJ8" s="96"/>
      <c r="AK8" s="36"/>
      <c r="AL8" s="38" t="s">
        <v>90</v>
      </c>
      <c r="AM8" s="53" t="s">
        <v>81</v>
      </c>
      <c r="AN8" s="51"/>
      <c r="AO8" s="51"/>
      <c r="AP8" s="51"/>
      <c r="AQ8" s="51"/>
      <c r="AR8" s="51"/>
      <c r="AS8" s="51"/>
    </row>
    <row r="9" spans="8:45" ht="13.5" customHeight="1">
      <c r="H9" s="44">
        <v>1</v>
      </c>
      <c r="I9" s="39">
        <v>2</v>
      </c>
      <c r="J9" s="45">
        <v>3</v>
      </c>
      <c r="K9" s="40">
        <v>4</v>
      </c>
      <c r="L9" s="67">
        <v>1</v>
      </c>
      <c r="M9" s="39">
        <v>2</v>
      </c>
      <c r="N9" s="45">
        <v>3</v>
      </c>
      <c r="O9" s="40">
        <v>4</v>
      </c>
      <c r="P9" s="44">
        <v>1</v>
      </c>
      <c r="Q9" s="39">
        <v>2</v>
      </c>
      <c r="R9" s="45">
        <v>3</v>
      </c>
      <c r="S9" s="40">
        <v>4</v>
      </c>
      <c r="T9" s="44">
        <v>1</v>
      </c>
      <c r="U9" s="39">
        <v>2</v>
      </c>
      <c r="V9" s="45">
        <v>3</v>
      </c>
      <c r="W9" s="40">
        <v>4</v>
      </c>
      <c r="X9" s="44">
        <v>1</v>
      </c>
      <c r="Y9" s="39">
        <v>2</v>
      </c>
      <c r="Z9" s="39">
        <v>3</v>
      </c>
      <c r="AA9" s="45">
        <v>3</v>
      </c>
      <c r="AB9" s="44">
        <v>1</v>
      </c>
      <c r="AC9" s="39">
        <v>2</v>
      </c>
      <c r="AD9" s="39">
        <v>3</v>
      </c>
      <c r="AE9" s="127"/>
      <c r="AF9" s="92"/>
      <c r="AG9" s="92"/>
      <c r="AH9" s="92"/>
      <c r="AI9" s="92"/>
      <c r="AJ9" s="92"/>
      <c r="AK9" s="38"/>
      <c r="AM9" s="51"/>
      <c r="AN9" s="51"/>
      <c r="AO9" s="51"/>
      <c r="AP9" s="53" t="s">
        <v>82</v>
      </c>
      <c r="AQ9" s="51"/>
      <c r="AR9" s="51"/>
      <c r="AS9" s="51"/>
    </row>
    <row r="10" spans="3:39" ht="13.5" customHeight="1">
      <c r="C10" s="23" t="s">
        <v>74</v>
      </c>
      <c r="H10" s="180" t="str">
        <f>'2次リーグ組合せ'!E2</f>
        <v>中部</v>
      </c>
      <c r="I10" s="324" t="str">
        <f>'2次リーグ組合せ'!E3</f>
        <v>コヴィーダ</v>
      </c>
      <c r="J10" s="197" t="str">
        <f>'2次リーグ組合せ'!E4</f>
        <v>安桜</v>
      </c>
      <c r="K10" s="311" t="str">
        <f>'2次リーグ組合せ'!E5</f>
        <v>美濃1</v>
      </c>
      <c r="L10" s="328" t="str">
        <f>'2次リーグ組合せ'!E6</f>
        <v>旭ヶ丘</v>
      </c>
      <c r="M10" s="183" t="str">
        <f>'2次リーグ組合せ'!E7</f>
        <v>郡上八幡</v>
      </c>
      <c r="N10" s="183" t="str">
        <f>'2次リーグ組合せ'!E8</f>
        <v>美濃2</v>
      </c>
      <c r="O10" s="308" t="str">
        <f>'2次リーグ組合せ'!E9</f>
        <v>桜ヶ丘ＦＣ</v>
      </c>
      <c r="P10" s="180" t="str">
        <f>'2次リーグ組合せ'!E10</f>
        <v>土田</v>
      </c>
      <c r="Q10" s="183" t="str">
        <f>'2次リーグ組合せ'!E11</f>
        <v>大和</v>
      </c>
      <c r="R10" s="183" t="str">
        <f>'2次リーグ組合せ'!E12</f>
        <v>川辺</v>
      </c>
      <c r="S10" s="311" t="str">
        <f>'2次リーグ組合せ'!E13</f>
        <v>坂祝</v>
      </c>
      <c r="T10" s="299" t="str">
        <f>'2次リーグ組合せ'!E14</f>
        <v>御嵩</v>
      </c>
      <c r="U10" s="183" t="str">
        <f>'2次リーグ組合せ'!E15</f>
        <v>武儀</v>
      </c>
      <c r="V10" s="183" t="str">
        <f>'2次リーグ組合せ'!E16</f>
        <v>瀬尻</v>
      </c>
      <c r="W10" s="302" t="str">
        <f>'2次リーグ組合せ'!E17</f>
        <v>今渡</v>
      </c>
      <c r="X10" s="316" t="str">
        <f>'2次リーグ組合せ'!E18</f>
        <v>ティグレイ</v>
      </c>
      <c r="Y10" s="302" t="str">
        <f>'2次リーグ組合せ'!E19</f>
        <v>金竜</v>
      </c>
      <c r="Z10" s="302" t="str">
        <f>'2次リーグ組合せ'!E20</f>
        <v>太田</v>
      </c>
      <c r="AA10" s="302" t="str">
        <f>'2次リーグ組合せ'!E21</f>
        <v>白鳥</v>
      </c>
      <c r="AB10" s="305" t="str">
        <f>'2次リーグ組合せ'!E22</f>
        <v>関さくら</v>
      </c>
      <c r="AC10" s="302" t="str">
        <f>'2次リーグ組合せ'!E23</f>
        <v>加茂野</v>
      </c>
      <c r="AD10" s="302" t="str">
        <f>'2次リーグ組合せ'!E24</f>
        <v>八百津</v>
      </c>
      <c r="AE10" s="126"/>
      <c r="AF10" s="94"/>
      <c r="AG10" s="94"/>
      <c r="AH10" s="94"/>
      <c r="AI10" s="94"/>
      <c r="AJ10" s="94"/>
      <c r="AK10" s="41"/>
      <c r="AL10" s="54" t="s">
        <v>90</v>
      </c>
      <c r="AM10" s="23" t="s">
        <v>145</v>
      </c>
    </row>
    <row r="11" spans="3:45" ht="13.5" customHeight="1">
      <c r="C11" s="178">
        <v>44171</v>
      </c>
      <c r="D11" s="178"/>
      <c r="E11" s="178"/>
      <c r="F11" s="178"/>
      <c r="G11" s="179"/>
      <c r="H11" s="181"/>
      <c r="I11" s="325"/>
      <c r="J11" s="198"/>
      <c r="K11" s="312"/>
      <c r="L11" s="329"/>
      <c r="M11" s="184"/>
      <c r="N11" s="184"/>
      <c r="O11" s="309"/>
      <c r="P11" s="181"/>
      <c r="Q11" s="184"/>
      <c r="R11" s="184"/>
      <c r="S11" s="312"/>
      <c r="T11" s="300"/>
      <c r="U11" s="184"/>
      <c r="V11" s="184"/>
      <c r="W11" s="303"/>
      <c r="X11" s="317"/>
      <c r="Y11" s="303"/>
      <c r="Z11" s="303"/>
      <c r="AA11" s="303"/>
      <c r="AB11" s="306"/>
      <c r="AC11" s="303"/>
      <c r="AD11" s="303"/>
      <c r="AE11" s="126"/>
      <c r="AF11" s="94"/>
      <c r="AG11" s="94"/>
      <c r="AH11" s="94"/>
      <c r="AI11" s="94"/>
      <c r="AJ11" s="94"/>
      <c r="AK11" s="41"/>
      <c r="AL11" s="42" t="s">
        <v>90</v>
      </c>
      <c r="AM11" s="235" t="s">
        <v>78</v>
      </c>
      <c r="AN11" s="235"/>
      <c r="AO11" s="235"/>
      <c r="AP11" s="235"/>
      <c r="AQ11" s="235"/>
      <c r="AR11" s="235"/>
      <c r="AS11" s="235"/>
    </row>
    <row r="12" spans="8:45" ht="13.5" customHeight="1">
      <c r="H12" s="181"/>
      <c r="I12" s="325"/>
      <c r="J12" s="198"/>
      <c r="K12" s="312"/>
      <c r="L12" s="329"/>
      <c r="M12" s="184"/>
      <c r="N12" s="184"/>
      <c r="O12" s="309"/>
      <c r="P12" s="181"/>
      <c r="Q12" s="184"/>
      <c r="R12" s="184"/>
      <c r="S12" s="312"/>
      <c r="T12" s="300"/>
      <c r="U12" s="184"/>
      <c r="V12" s="184"/>
      <c r="W12" s="303"/>
      <c r="X12" s="317"/>
      <c r="Y12" s="303"/>
      <c r="Z12" s="303"/>
      <c r="AA12" s="303"/>
      <c r="AB12" s="306"/>
      <c r="AC12" s="303"/>
      <c r="AD12" s="303"/>
      <c r="AE12" s="126"/>
      <c r="AF12" s="94"/>
      <c r="AG12" s="94"/>
      <c r="AH12" s="94"/>
      <c r="AI12" s="94"/>
      <c r="AJ12" s="94"/>
      <c r="AK12" s="41"/>
      <c r="AL12" s="42" t="s">
        <v>90</v>
      </c>
      <c r="AM12" s="235" t="s">
        <v>79</v>
      </c>
      <c r="AN12" s="235"/>
      <c r="AO12" s="235"/>
      <c r="AP12" s="235"/>
      <c r="AQ12" s="235"/>
      <c r="AR12" s="235"/>
      <c r="AS12" s="235"/>
    </row>
    <row r="13" spans="8:44" ht="13.5" customHeight="1">
      <c r="H13" s="181"/>
      <c r="I13" s="325"/>
      <c r="J13" s="198"/>
      <c r="K13" s="312"/>
      <c r="L13" s="329"/>
      <c r="M13" s="184"/>
      <c r="N13" s="184"/>
      <c r="O13" s="309"/>
      <c r="P13" s="181"/>
      <c r="Q13" s="184"/>
      <c r="R13" s="184"/>
      <c r="S13" s="312"/>
      <c r="T13" s="300"/>
      <c r="U13" s="184"/>
      <c r="V13" s="184"/>
      <c r="W13" s="303"/>
      <c r="X13" s="317"/>
      <c r="Y13" s="303"/>
      <c r="Z13" s="303"/>
      <c r="AA13" s="303"/>
      <c r="AB13" s="306"/>
      <c r="AC13" s="303"/>
      <c r="AD13" s="303"/>
      <c r="AE13" s="126"/>
      <c r="AF13" s="94"/>
      <c r="AG13" s="94"/>
      <c r="AH13" s="94"/>
      <c r="AI13" s="94"/>
      <c r="AJ13" s="94"/>
      <c r="AK13" s="41"/>
      <c r="AL13" s="42" t="s">
        <v>90</v>
      </c>
      <c r="AM13" s="51" t="s">
        <v>80</v>
      </c>
      <c r="AN13" s="52"/>
      <c r="AO13" s="52"/>
      <c r="AP13" s="52"/>
      <c r="AQ13" s="52"/>
      <c r="AR13" s="51"/>
    </row>
    <row r="14" spans="8:39" ht="13.5" customHeight="1">
      <c r="H14" s="182"/>
      <c r="I14" s="326"/>
      <c r="J14" s="199"/>
      <c r="K14" s="313"/>
      <c r="L14" s="330"/>
      <c r="M14" s="185"/>
      <c r="N14" s="185"/>
      <c r="O14" s="310"/>
      <c r="P14" s="182"/>
      <c r="Q14" s="185"/>
      <c r="R14" s="185"/>
      <c r="S14" s="313"/>
      <c r="T14" s="301"/>
      <c r="U14" s="185"/>
      <c r="V14" s="185"/>
      <c r="W14" s="304"/>
      <c r="X14" s="318"/>
      <c r="Y14" s="304"/>
      <c r="Z14" s="304"/>
      <c r="AA14" s="304"/>
      <c r="AB14" s="307"/>
      <c r="AC14" s="304"/>
      <c r="AD14" s="304"/>
      <c r="AE14" s="126"/>
      <c r="AF14" s="94"/>
      <c r="AG14" s="94"/>
      <c r="AH14" s="94"/>
      <c r="AI14" s="94"/>
      <c r="AJ14" s="94"/>
      <c r="AK14" s="41"/>
      <c r="AL14" s="54" t="s">
        <v>90</v>
      </c>
      <c r="AM14" s="23" t="s">
        <v>97</v>
      </c>
    </row>
    <row r="15" spans="38:43" ht="12.75">
      <c r="AL15" s="54" t="s">
        <v>90</v>
      </c>
      <c r="AM15" s="51" t="s">
        <v>96</v>
      </c>
      <c r="AN15" s="51"/>
      <c r="AO15" s="51"/>
      <c r="AP15" s="51"/>
      <c r="AQ15" s="51"/>
    </row>
    <row r="16" spans="38:62" ht="17.25" customHeight="1">
      <c r="AL16" s="42" t="s">
        <v>90</v>
      </c>
      <c r="AM16" s="235" t="s">
        <v>72</v>
      </c>
      <c r="AN16" s="235"/>
      <c r="AO16" s="235"/>
      <c r="AP16" s="235"/>
      <c r="AQ16" s="235"/>
      <c r="AR16" s="235"/>
      <c r="AS16" s="235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  <c r="BJ16" s="43"/>
    </row>
    <row r="17" spans="8:62" ht="17.25" customHeight="1">
      <c r="H17" s="122" t="s">
        <v>201</v>
      </c>
      <c r="I17" s="46"/>
      <c r="J17" s="46"/>
      <c r="K17" s="46"/>
      <c r="L17" s="46"/>
      <c r="M17" s="46"/>
      <c r="N17" s="46"/>
      <c r="O17" s="46"/>
      <c r="P17" s="46"/>
      <c r="AL17" s="54" t="s">
        <v>90</v>
      </c>
      <c r="AM17" s="23" t="s">
        <v>142</v>
      </c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</row>
    <row r="18" spans="8:62" ht="17.25" customHeight="1">
      <c r="H18" s="36"/>
      <c r="AL18" s="54" t="s">
        <v>90</v>
      </c>
      <c r="AM18" s="51" t="s">
        <v>200</v>
      </c>
      <c r="AN18" s="51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</row>
    <row r="19" spans="8:62" ht="15.75">
      <c r="H19" s="123" t="s">
        <v>202</v>
      </c>
      <c r="I19" s="46"/>
      <c r="J19" s="46"/>
      <c r="K19" s="46"/>
      <c r="L19" s="46"/>
      <c r="M19" s="46"/>
      <c r="N19" s="46"/>
      <c r="O19" s="46"/>
      <c r="P19" s="46"/>
      <c r="AL19" s="38" t="s">
        <v>90</v>
      </c>
      <c r="AM19" s="51" t="s">
        <v>93</v>
      </c>
      <c r="AN19" s="51"/>
      <c r="AO19" s="51"/>
      <c r="AP19" s="51"/>
      <c r="AQ19" s="51"/>
      <c r="AR19" s="51"/>
      <c r="AS19" s="51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</row>
    <row r="20" spans="8:62" ht="17.25" customHeight="1">
      <c r="H20" s="36"/>
      <c r="AL20" s="42" t="s">
        <v>90</v>
      </c>
      <c r="AM20" s="235" t="s">
        <v>73</v>
      </c>
      <c r="AN20" s="235"/>
      <c r="AO20" s="235"/>
      <c r="AP20" s="235"/>
      <c r="AQ20" s="235"/>
      <c r="AR20" s="235"/>
      <c r="AS20" s="235"/>
      <c r="AY20" s="43"/>
      <c r="AZ20" s="43"/>
      <c r="BA20" s="43"/>
      <c r="BB20" s="43"/>
      <c r="BC20" s="43"/>
      <c r="BD20" s="43"/>
      <c r="BE20" s="43"/>
      <c r="BF20" s="43"/>
      <c r="BG20" s="43"/>
      <c r="BH20" s="43"/>
      <c r="BI20" s="43"/>
      <c r="BJ20" s="43"/>
    </row>
    <row r="21" spans="8:62" ht="17.25" customHeight="1">
      <c r="H21" s="124" t="s">
        <v>203</v>
      </c>
      <c r="AL21" s="54" t="s">
        <v>90</v>
      </c>
      <c r="AM21" s="51" t="s">
        <v>94</v>
      </c>
      <c r="AN21" s="51"/>
      <c r="AO21" s="51"/>
      <c r="AP21" s="51"/>
      <c r="AQ21" s="51"/>
      <c r="AR21" s="51"/>
      <c r="AS21" s="51"/>
      <c r="AY21" s="43"/>
      <c r="AZ21" s="43"/>
      <c r="BA21" s="43"/>
      <c r="BB21" s="43"/>
      <c r="BC21" s="43"/>
      <c r="BD21" s="43"/>
      <c r="BE21" s="43"/>
      <c r="BF21" s="43"/>
      <c r="BG21" s="43"/>
      <c r="BH21" s="43"/>
      <c r="BI21" s="43"/>
      <c r="BJ21" s="43"/>
    </row>
    <row r="22" spans="38:62" ht="15.75">
      <c r="AL22" s="38" t="s">
        <v>90</v>
      </c>
      <c r="AM22" s="51" t="s">
        <v>92</v>
      </c>
      <c r="AN22" s="51"/>
      <c r="AO22" s="51"/>
      <c r="AP22" s="51"/>
      <c r="AQ22" s="51"/>
      <c r="AR22" s="51"/>
      <c r="AY22" s="43"/>
      <c r="AZ22" s="43"/>
      <c r="BA22" s="43"/>
      <c r="BB22" s="43"/>
      <c r="BC22" s="43"/>
      <c r="BD22" s="43"/>
      <c r="BE22" s="43"/>
      <c r="BF22" s="43"/>
      <c r="BG22" s="43"/>
      <c r="BH22" s="43"/>
      <c r="BI22" s="43"/>
      <c r="BJ22" s="43"/>
    </row>
    <row r="23" spans="38:62" ht="15.75">
      <c r="AL23" s="54" t="s">
        <v>90</v>
      </c>
      <c r="AM23" s="51" t="s">
        <v>95</v>
      </c>
      <c r="AN23" s="51"/>
      <c r="AO23" s="51"/>
      <c r="AP23" s="51"/>
      <c r="AQ23" s="51"/>
      <c r="AR23" s="51"/>
      <c r="AS23" s="51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</row>
    <row r="24" spans="38:62" ht="15.75">
      <c r="AL24" s="54" t="s">
        <v>90</v>
      </c>
      <c r="AM24" s="23" t="s">
        <v>98</v>
      </c>
      <c r="AY24" s="43"/>
      <c r="AZ24" s="43"/>
      <c r="BA24" s="43"/>
      <c r="BB24" s="43"/>
      <c r="BC24" s="43"/>
      <c r="BD24" s="43"/>
      <c r="BE24" s="43"/>
      <c r="BF24" s="43"/>
      <c r="BG24" s="43"/>
      <c r="BH24" s="43"/>
      <c r="BI24" s="43"/>
      <c r="BJ24" s="43"/>
    </row>
    <row r="25" spans="38:62" ht="15.75">
      <c r="AL25" s="54" t="s">
        <v>90</v>
      </c>
      <c r="AM25" s="23" t="s">
        <v>144</v>
      </c>
      <c r="AY25" s="43"/>
      <c r="AZ25" s="43"/>
      <c r="BA25" s="43"/>
      <c r="BB25" s="43"/>
      <c r="BC25" s="43"/>
      <c r="BD25" s="43"/>
      <c r="BE25" s="43"/>
      <c r="BF25" s="43"/>
      <c r="BG25" s="43"/>
      <c r="BH25" s="43"/>
      <c r="BI25" s="43"/>
      <c r="BJ25" s="43"/>
    </row>
    <row r="26" spans="38:62" ht="15.75">
      <c r="AL26" s="54" t="s">
        <v>90</v>
      </c>
      <c r="AM26" s="23" t="s">
        <v>143</v>
      </c>
      <c r="AY26" s="43"/>
      <c r="AZ26" s="43"/>
      <c r="BA26" s="43"/>
      <c r="BB26" s="43"/>
      <c r="BC26" s="43"/>
      <c r="BD26" s="43"/>
      <c r="BE26" s="43"/>
      <c r="BF26" s="43"/>
      <c r="BG26" s="43"/>
      <c r="BH26" s="43"/>
      <c r="BI26" s="43"/>
      <c r="BJ26" s="43"/>
    </row>
    <row r="27" spans="38:62" ht="15.75">
      <c r="AL27" s="54" t="s">
        <v>90</v>
      </c>
      <c r="AM27" s="23" t="s">
        <v>146</v>
      </c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43"/>
    </row>
    <row r="28" spans="38:39" ht="12.75">
      <c r="AL28" s="54" t="s">
        <v>90</v>
      </c>
      <c r="AM28" s="51" t="s">
        <v>107</v>
      </c>
    </row>
    <row r="29" spans="38:39" ht="12.75">
      <c r="AL29" s="54" t="s">
        <v>90</v>
      </c>
      <c r="AM29" s="51" t="s">
        <v>140</v>
      </c>
    </row>
    <row r="30" spans="38:39" ht="12.75">
      <c r="AL30" s="54" t="s">
        <v>90</v>
      </c>
      <c r="AM30" s="23" t="s">
        <v>147</v>
      </c>
    </row>
    <row r="31" spans="38:46" ht="12.75">
      <c r="AL31" s="42" t="s">
        <v>90</v>
      </c>
      <c r="AM31" s="235" t="s">
        <v>91</v>
      </c>
      <c r="AN31" s="235"/>
      <c r="AO31" s="235"/>
      <c r="AP31" s="235"/>
      <c r="AQ31" s="235"/>
      <c r="AR31" s="235"/>
      <c r="AS31" s="235"/>
      <c r="AT31" s="235"/>
    </row>
    <row r="32" spans="47:48" ht="12.75">
      <c r="AU32" s="235"/>
      <c r="AV32" s="235"/>
    </row>
  </sheetData>
  <sheetProtection/>
  <mergeCells count="61">
    <mergeCell ref="AM12:AS12"/>
    <mergeCell ref="AM16:AS16"/>
    <mergeCell ref="P5:S5"/>
    <mergeCell ref="L10:L14"/>
    <mergeCell ref="AB5:AD5"/>
    <mergeCell ref="X5:AA5"/>
    <mergeCell ref="AA10:AA14"/>
    <mergeCell ref="Z10:Z14"/>
    <mergeCell ref="P7:S7"/>
    <mergeCell ref="T7:W7"/>
    <mergeCell ref="AA2:AC2"/>
    <mergeCell ref="I10:I14"/>
    <mergeCell ref="H8:K8"/>
    <mergeCell ref="AU32:AV32"/>
    <mergeCell ref="AB8:AD8"/>
    <mergeCell ref="AB6:AD6"/>
    <mergeCell ref="X6:AA6"/>
    <mergeCell ref="T6:W6"/>
    <mergeCell ref="AE3:AK3"/>
    <mergeCell ref="AM11:AS11"/>
    <mergeCell ref="X7:AA7"/>
    <mergeCell ref="X8:AA8"/>
    <mergeCell ref="X10:X14"/>
    <mergeCell ref="M10:M14"/>
    <mergeCell ref="N10:N14"/>
    <mergeCell ref="Q10:Q14"/>
    <mergeCell ref="L7:O7"/>
    <mergeCell ref="W10:W14"/>
    <mergeCell ref="J10:J14"/>
    <mergeCell ref="C8:G8"/>
    <mergeCell ref="K10:K14"/>
    <mergeCell ref="H10:H14"/>
    <mergeCell ref="C11:G11"/>
    <mergeCell ref="H7:K7"/>
    <mergeCell ref="C7:G7"/>
    <mergeCell ref="E4:G4"/>
    <mergeCell ref="H5:K5"/>
    <mergeCell ref="L5:O5"/>
    <mergeCell ref="C6:G6"/>
    <mergeCell ref="H6:K6"/>
    <mergeCell ref="L6:O6"/>
    <mergeCell ref="P6:S6"/>
    <mergeCell ref="P8:S8"/>
    <mergeCell ref="O10:O14"/>
    <mergeCell ref="AC10:AC14"/>
    <mergeCell ref="T8:W8"/>
    <mergeCell ref="U10:U14"/>
    <mergeCell ref="P10:P14"/>
    <mergeCell ref="R10:R14"/>
    <mergeCell ref="S10:S14"/>
    <mergeCell ref="L8:O8"/>
    <mergeCell ref="E1:AF1"/>
    <mergeCell ref="T10:T14"/>
    <mergeCell ref="AM31:AT31"/>
    <mergeCell ref="AD10:AD14"/>
    <mergeCell ref="AB10:AB14"/>
    <mergeCell ref="AB7:AD7"/>
    <mergeCell ref="V10:V14"/>
    <mergeCell ref="Y10:Y14"/>
    <mergeCell ref="AM20:AS20"/>
    <mergeCell ref="T5:W5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paperSize="9" scale="8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R106"/>
  <sheetViews>
    <sheetView zoomScale="90" zoomScaleNormal="90" zoomScalePageLayoutView="0" workbookViewId="0" topLeftCell="A41">
      <selection activeCell="AD73" sqref="AD73"/>
    </sheetView>
  </sheetViews>
  <sheetFormatPr defaultColWidth="9.00390625" defaultRowHeight="13.5"/>
  <cols>
    <col min="1" max="16" width="2.50390625" style="0" customWidth="1"/>
    <col min="17" max="17" width="3.25390625" style="0" customWidth="1"/>
    <col min="18" max="27" width="2.50390625" style="0" customWidth="1"/>
    <col min="28" max="34" width="2.50390625" style="22" customWidth="1"/>
    <col min="35" max="35" width="2.50390625" style="0" customWidth="1"/>
  </cols>
  <sheetData>
    <row r="1" spans="2:33" s="8" customFormat="1" ht="23.25" customHeight="1">
      <c r="B1" s="140"/>
      <c r="C1" s="140"/>
      <c r="D1" s="242" t="s">
        <v>297</v>
      </c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  <c r="Q1" s="242"/>
      <c r="R1" s="242"/>
      <c r="S1" s="242"/>
      <c r="T1" s="242"/>
      <c r="U1" s="242"/>
      <c r="V1" s="242"/>
      <c r="W1" s="242"/>
      <c r="X1" s="242"/>
      <c r="Y1" s="242"/>
      <c r="Z1" s="242"/>
      <c r="AA1" s="242"/>
      <c r="AB1" s="242"/>
      <c r="AC1" s="242"/>
      <c r="AD1" s="242"/>
      <c r="AE1" s="242"/>
      <c r="AF1" s="242"/>
      <c r="AG1" s="242"/>
    </row>
    <row r="2" spans="2:32" s="8" customFormat="1" ht="18.75" customHeight="1"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332" t="s">
        <v>288</v>
      </c>
      <c r="AC2" s="332"/>
      <c r="AD2" s="332"/>
      <c r="AE2" s="332"/>
      <c r="AF2" s="332"/>
    </row>
    <row r="3" spans="3:31" s="8" customFormat="1" ht="18.75"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AC3" s="50"/>
      <c r="AD3" s="50"/>
      <c r="AE3" s="50"/>
    </row>
    <row r="4" ht="12.75">
      <c r="B4" t="s">
        <v>46</v>
      </c>
    </row>
    <row r="5" spans="5:44" ht="12.75">
      <c r="E5" s="289">
        <f>'リーグ２次'!H7</f>
        <v>44184</v>
      </c>
      <c r="F5" s="290"/>
      <c r="G5" s="290"/>
      <c r="H5" s="290"/>
      <c r="I5" s="290"/>
      <c r="J5" s="290"/>
      <c r="K5" s="290"/>
      <c r="P5" s="292" t="str">
        <f>'リーグ２次'!H6</f>
        <v>東明</v>
      </c>
      <c r="Q5" s="292"/>
      <c r="R5" s="292"/>
      <c r="S5" s="292"/>
      <c r="T5" s="47" t="s">
        <v>67</v>
      </c>
      <c r="AB5" s="336">
        <f>'リーグ２次'!H8</f>
        <v>0.3958333333333333</v>
      </c>
      <c r="AC5" s="337"/>
      <c r="AD5" s="337"/>
      <c r="AE5" s="337"/>
      <c r="AF5" s="337"/>
      <c r="AJ5" s="8"/>
      <c r="AK5" s="63" t="s">
        <v>100</v>
      </c>
      <c r="AL5" s="64" t="s">
        <v>101</v>
      </c>
      <c r="AM5" s="64" t="s">
        <v>102</v>
      </c>
      <c r="AN5" s="64" t="s">
        <v>103</v>
      </c>
      <c r="AO5" s="64" t="s">
        <v>104</v>
      </c>
      <c r="AP5" s="64" t="s">
        <v>105</v>
      </c>
      <c r="AQ5" s="64" t="s">
        <v>106</v>
      </c>
      <c r="AR5" s="64" t="s">
        <v>24</v>
      </c>
    </row>
    <row r="6" spans="2:44" s="9" customFormat="1" ht="12.75">
      <c r="B6" s="268" t="s">
        <v>26</v>
      </c>
      <c r="C6" s="269"/>
      <c r="D6" s="269" t="s">
        <v>14</v>
      </c>
      <c r="E6" s="269"/>
      <c r="F6" s="269"/>
      <c r="G6" s="269"/>
      <c r="H6" s="269"/>
      <c r="I6" s="269" t="s">
        <v>15</v>
      </c>
      <c r="J6" s="269"/>
      <c r="K6" s="269"/>
      <c r="L6" s="269"/>
      <c r="M6" s="269"/>
      <c r="N6" s="269"/>
      <c r="O6" s="269"/>
      <c r="P6" s="269"/>
      <c r="Q6" s="269"/>
      <c r="R6" s="269"/>
      <c r="S6" s="269"/>
      <c r="T6" s="269"/>
      <c r="U6" s="269"/>
      <c r="V6" s="269"/>
      <c r="W6" s="269"/>
      <c r="X6" s="269"/>
      <c r="Y6" s="269"/>
      <c r="Z6" s="269"/>
      <c r="AA6" s="269"/>
      <c r="AB6" s="279" t="s">
        <v>16</v>
      </c>
      <c r="AC6" s="280"/>
      <c r="AD6" s="280"/>
      <c r="AE6" s="280"/>
      <c r="AF6" s="280"/>
      <c r="AG6" s="281"/>
      <c r="AH6" s="72"/>
      <c r="AJ6" s="8"/>
      <c r="AK6" s="8"/>
      <c r="AL6" s="8"/>
      <c r="AM6" s="8"/>
      <c r="AN6" s="8"/>
      <c r="AO6" s="8"/>
      <c r="AP6" s="8"/>
      <c r="AQ6" s="8"/>
      <c r="AR6" s="8"/>
    </row>
    <row r="7" spans="2:44" s="9" customFormat="1" ht="12.75">
      <c r="B7" s="244">
        <v>1</v>
      </c>
      <c r="C7" s="245"/>
      <c r="D7" s="253">
        <f>AB5</f>
        <v>0.3958333333333333</v>
      </c>
      <c r="E7" s="254"/>
      <c r="F7" s="254"/>
      <c r="G7" s="254"/>
      <c r="H7" s="254"/>
      <c r="I7" s="257" t="str">
        <f>'2次リーグ組合せ'!E3</f>
        <v>コヴィーダ</v>
      </c>
      <c r="J7" s="257"/>
      <c r="K7" s="257"/>
      <c r="L7" s="257"/>
      <c r="M7" s="257"/>
      <c r="N7" s="257"/>
      <c r="O7" s="257"/>
      <c r="P7" s="10"/>
      <c r="Q7" s="11">
        <v>2</v>
      </c>
      <c r="R7" s="12" t="s">
        <v>27</v>
      </c>
      <c r="S7" s="11">
        <v>0</v>
      </c>
      <c r="T7" s="10"/>
      <c r="U7" s="249" t="str">
        <f>'2次リーグ組合せ'!E4</f>
        <v>安桜</v>
      </c>
      <c r="V7" s="249"/>
      <c r="W7" s="249"/>
      <c r="X7" s="249"/>
      <c r="Y7" s="249"/>
      <c r="Z7" s="249"/>
      <c r="AA7" s="282"/>
      <c r="AB7" s="276" t="str">
        <f>I8</f>
        <v>中部</v>
      </c>
      <c r="AC7" s="277"/>
      <c r="AD7" s="277"/>
      <c r="AE7" s="277"/>
      <c r="AF7" s="277"/>
      <c r="AG7" s="278"/>
      <c r="AH7" s="71"/>
      <c r="AJ7" s="8" t="str">
        <f>I8</f>
        <v>中部</v>
      </c>
      <c r="AK7" s="65">
        <v>3</v>
      </c>
      <c r="AL7" s="65">
        <v>0</v>
      </c>
      <c r="AM7" s="65">
        <v>0</v>
      </c>
      <c r="AN7" s="65">
        <f>Q8+Q10+Q12</f>
        <v>19</v>
      </c>
      <c r="AO7" s="65">
        <f>S8+S10+S12</f>
        <v>0</v>
      </c>
      <c r="AP7" s="65">
        <f>AN7-AO7</f>
        <v>19</v>
      </c>
      <c r="AQ7" s="65">
        <f>AK7*3+AM7*1</f>
        <v>9</v>
      </c>
      <c r="AR7" s="66">
        <v>1</v>
      </c>
    </row>
    <row r="8" spans="2:44" s="9" customFormat="1" ht="12.75">
      <c r="B8" s="244">
        <v>2</v>
      </c>
      <c r="C8" s="245"/>
      <c r="D8" s="283">
        <f>D7+"０：5０"</f>
        <v>0.4305555555555555</v>
      </c>
      <c r="E8" s="284"/>
      <c r="F8" s="284"/>
      <c r="G8" s="284"/>
      <c r="H8" s="284"/>
      <c r="I8" s="255" t="str">
        <f>'2次リーグ組合せ'!E2</f>
        <v>中部</v>
      </c>
      <c r="J8" s="255"/>
      <c r="K8" s="255"/>
      <c r="L8" s="255"/>
      <c r="M8" s="255"/>
      <c r="N8" s="255"/>
      <c r="O8" s="256"/>
      <c r="P8" s="13"/>
      <c r="Q8" s="14">
        <v>7</v>
      </c>
      <c r="R8" s="15" t="s">
        <v>27</v>
      </c>
      <c r="S8" s="14">
        <v>0</v>
      </c>
      <c r="T8" s="13"/>
      <c r="U8" s="282" t="str">
        <f>'2次リーグ組合せ'!E5</f>
        <v>美濃1</v>
      </c>
      <c r="V8" s="247"/>
      <c r="W8" s="247"/>
      <c r="X8" s="247"/>
      <c r="Y8" s="247"/>
      <c r="Z8" s="247"/>
      <c r="AA8" s="247"/>
      <c r="AB8" s="276" t="str">
        <f>I7</f>
        <v>コヴィーダ</v>
      </c>
      <c r="AC8" s="277"/>
      <c r="AD8" s="277"/>
      <c r="AE8" s="277"/>
      <c r="AF8" s="277"/>
      <c r="AG8" s="278"/>
      <c r="AH8" s="71"/>
      <c r="AJ8" s="8" t="str">
        <f>I7</f>
        <v>コヴィーダ</v>
      </c>
      <c r="AK8" s="65">
        <v>1</v>
      </c>
      <c r="AL8" s="65">
        <v>2</v>
      </c>
      <c r="AM8" s="65">
        <v>0</v>
      </c>
      <c r="AN8" s="65">
        <f>Q7+Q9+S12</f>
        <v>2</v>
      </c>
      <c r="AO8" s="65">
        <f>S7+S9+Q12</f>
        <v>7</v>
      </c>
      <c r="AP8" s="65">
        <f>AN8-AO8</f>
        <v>-5</v>
      </c>
      <c r="AQ8" s="65">
        <f>AK8*3+AM8*1</f>
        <v>3</v>
      </c>
      <c r="AR8" s="66">
        <v>3</v>
      </c>
    </row>
    <row r="9" spans="2:44" s="9" customFormat="1" ht="12.75">
      <c r="B9" s="244">
        <v>3</v>
      </c>
      <c r="C9" s="245"/>
      <c r="D9" s="283">
        <f>D8+"１：1０"</f>
        <v>0.47916666666666663</v>
      </c>
      <c r="E9" s="284"/>
      <c r="F9" s="284"/>
      <c r="G9" s="284"/>
      <c r="H9" s="284"/>
      <c r="I9" s="247" t="str">
        <f>I7</f>
        <v>コヴィーダ</v>
      </c>
      <c r="J9" s="247"/>
      <c r="K9" s="247"/>
      <c r="L9" s="247"/>
      <c r="M9" s="247"/>
      <c r="N9" s="247"/>
      <c r="O9" s="248"/>
      <c r="P9" s="13"/>
      <c r="Q9" s="14">
        <v>0</v>
      </c>
      <c r="R9" s="15" t="s">
        <v>27</v>
      </c>
      <c r="S9" s="14">
        <v>3</v>
      </c>
      <c r="T9" s="13"/>
      <c r="U9" s="249" t="str">
        <f>U8</f>
        <v>美濃1</v>
      </c>
      <c r="V9" s="249"/>
      <c r="W9" s="249"/>
      <c r="X9" s="249"/>
      <c r="Y9" s="249"/>
      <c r="Z9" s="249"/>
      <c r="AA9" s="249"/>
      <c r="AB9" s="276" t="str">
        <f>U7</f>
        <v>安桜</v>
      </c>
      <c r="AC9" s="277"/>
      <c r="AD9" s="277"/>
      <c r="AE9" s="277"/>
      <c r="AF9" s="277"/>
      <c r="AG9" s="278"/>
      <c r="AH9" s="71"/>
      <c r="AJ9" s="8" t="str">
        <f>U7</f>
        <v>安桜</v>
      </c>
      <c r="AK9" s="65">
        <v>1</v>
      </c>
      <c r="AL9" s="65">
        <v>2</v>
      </c>
      <c r="AM9" s="65">
        <v>0</v>
      </c>
      <c r="AN9" s="65">
        <f>S7+S10+Q11</f>
        <v>2</v>
      </c>
      <c r="AO9" s="65">
        <f>Q7+Q10+S11</f>
        <v>11</v>
      </c>
      <c r="AP9" s="65">
        <f>AN9-AO9</f>
        <v>-9</v>
      </c>
      <c r="AQ9" s="65">
        <f>AK9*3+AM9*1</f>
        <v>3</v>
      </c>
      <c r="AR9" s="66">
        <v>4</v>
      </c>
    </row>
    <row r="10" spans="2:44" s="9" customFormat="1" ht="12.75">
      <c r="B10" s="244">
        <v>4</v>
      </c>
      <c r="C10" s="245"/>
      <c r="D10" s="293">
        <f>D9+"０：5０"</f>
        <v>0.5138888888888888</v>
      </c>
      <c r="E10" s="294"/>
      <c r="F10" s="294"/>
      <c r="G10" s="294"/>
      <c r="H10" s="294"/>
      <c r="I10" s="295" t="str">
        <f>I8</f>
        <v>中部</v>
      </c>
      <c r="J10" s="295"/>
      <c r="K10" s="295"/>
      <c r="L10" s="295"/>
      <c r="M10" s="295"/>
      <c r="N10" s="295"/>
      <c r="O10" s="296"/>
      <c r="P10" s="10"/>
      <c r="Q10" s="11">
        <v>8</v>
      </c>
      <c r="R10" s="12" t="s">
        <v>27</v>
      </c>
      <c r="S10" s="11">
        <v>0</v>
      </c>
      <c r="T10" s="10"/>
      <c r="U10" s="257" t="str">
        <f>U7</f>
        <v>安桜</v>
      </c>
      <c r="V10" s="257"/>
      <c r="W10" s="257"/>
      <c r="X10" s="257"/>
      <c r="Y10" s="257"/>
      <c r="Z10" s="257"/>
      <c r="AA10" s="257"/>
      <c r="AB10" s="276" t="str">
        <f>I9</f>
        <v>コヴィーダ</v>
      </c>
      <c r="AC10" s="277"/>
      <c r="AD10" s="277"/>
      <c r="AE10" s="277"/>
      <c r="AF10" s="277"/>
      <c r="AG10" s="278"/>
      <c r="AH10" s="71"/>
      <c r="AJ10" s="8" t="str">
        <f>U8</f>
        <v>美濃1</v>
      </c>
      <c r="AK10" s="65">
        <v>1</v>
      </c>
      <c r="AL10" s="65">
        <v>2</v>
      </c>
      <c r="AM10" s="65">
        <v>0</v>
      </c>
      <c r="AN10" s="65">
        <f>S8+S9+S11</f>
        <v>4</v>
      </c>
      <c r="AO10" s="65">
        <f>Q8+Q9+Q11</f>
        <v>9</v>
      </c>
      <c r="AP10" s="65">
        <f>AN10-AO10</f>
        <v>-5</v>
      </c>
      <c r="AQ10" s="65">
        <f>AK10*3+AM10*1</f>
        <v>3</v>
      </c>
      <c r="AR10" s="66">
        <v>2</v>
      </c>
    </row>
    <row r="11" spans="2:44" s="9" customFormat="1" ht="12.75">
      <c r="B11" s="244">
        <v>5</v>
      </c>
      <c r="C11" s="245"/>
      <c r="D11" s="283">
        <f>D10+"１：1０"</f>
        <v>0.5625</v>
      </c>
      <c r="E11" s="284"/>
      <c r="F11" s="284"/>
      <c r="G11" s="284"/>
      <c r="H11" s="284"/>
      <c r="I11" s="247" t="str">
        <f>U10</f>
        <v>安桜</v>
      </c>
      <c r="J11" s="247"/>
      <c r="K11" s="247"/>
      <c r="L11" s="247"/>
      <c r="M11" s="247"/>
      <c r="N11" s="247"/>
      <c r="O11" s="248"/>
      <c r="P11" s="13"/>
      <c r="Q11" s="14">
        <v>2</v>
      </c>
      <c r="R11" s="15" t="s">
        <v>27</v>
      </c>
      <c r="S11" s="14">
        <v>1</v>
      </c>
      <c r="T11" s="13"/>
      <c r="U11" s="249" t="str">
        <f>U9</f>
        <v>美濃1</v>
      </c>
      <c r="V11" s="249"/>
      <c r="W11" s="249"/>
      <c r="X11" s="249"/>
      <c r="Y11" s="249"/>
      <c r="Z11" s="249"/>
      <c r="AA11" s="249"/>
      <c r="AB11" s="276" t="str">
        <f>I12</f>
        <v>中部</v>
      </c>
      <c r="AC11" s="277"/>
      <c r="AD11" s="277"/>
      <c r="AE11" s="277"/>
      <c r="AF11" s="277"/>
      <c r="AG11" s="278"/>
      <c r="AH11" s="71"/>
      <c r="AJ11" s="8"/>
      <c r="AK11" s="65"/>
      <c r="AL11" s="65"/>
      <c r="AM11" s="65"/>
      <c r="AN11" s="65"/>
      <c r="AO11" s="65"/>
      <c r="AP11" s="65"/>
      <c r="AQ11" s="65"/>
      <c r="AR11" s="66"/>
    </row>
    <row r="12" spans="2:34" s="9" customFormat="1" ht="12.75">
      <c r="B12" s="258">
        <v>6</v>
      </c>
      <c r="C12" s="259"/>
      <c r="D12" s="297">
        <f>D11+"０：5０"</f>
        <v>0.5972222222222222</v>
      </c>
      <c r="E12" s="298"/>
      <c r="F12" s="298"/>
      <c r="G12" s="298"/>
      <c r="H12" s="298"/>
      <c r="I12" s="262" t="str">
        <f>I10</f>
        <v>中部</v>
      </c>
      <c r="J12" s="262"/>
      <c r="K12" s="262"/>
      <c r="L12" s="262"/>
      <c r="M12" s="262"/>
      <c r="N12" s="262"/>
      <c r="O12" s="263"/>
      <c r="P12" s="16"/>
      <c r="Q12" s="17">
        <v>4</v>
      </c>
      <c r="R12" s="18" t="s">
        <v>27</v>
      </c>
      <c r="S12" s="17">
        <v>0</v>
      </c>
      <c r="T12" s="16"/>
      <c r="U12" s="264" t="str">
        <f>I9</f>
        <v>コヴィーダ</v>
      </c>
      <c r="V12" s="264"/>
      <c r="W12" s="264"/>
      <c r="X12" s="264"/>
      <c r="Y12" s="264"/>
      <c r="Z12" s="264"/>
      <c r="AA12" s="264"/>
      <c r="AB12" s="285" t="str">
        <f>U11</f>
        <v>美濃1</v>
      </c>
      <c r="AC12" s="286"/>
      <c r="AD12" s="286"/>
      <c r="AE12" s="286"/>
      <c r="AF12" s="286"/>
      <c r="AG12" s="287"/>
      <c r="AH12" s="71"/>
    </row>
    <row r="13" spans="2:34" s="9" customFormat="1" ht="12.75">
      <c r="B13" s="87"/>
      <c r="C13" s="87"/>
      <c r="D13" s="88"/>
      <c r="E13" s="88"/>
      <c r="F13" s="88"/>
      <c r="G13" s="88"/>
      <c r="H13" s="88"/>
      <c r="I13" s="81"/>
      <c r="J13" s="81"/>
      <c r="K13" s="81"/>
      <c r="L13" s="81"/>
      <c r="M13" s="81"/>
      <c r="N13" s="81"/>
      <c r="O13" s="81"/>
      <c r="P13" s="10"/>
      <c r="Q13" s="97"/>
      <c r="R13" s="98"/>
      <c r="S13" s="97"/>
      <c r="T13" s="10"/>
      <c r="U13" s="81"/>
      <c r="V13" s="81"/>
      <c r="W13" s="81"/>
      <c r="X13" s="81"/>
      <c r="Y13" s="81"/>
      <c r="Z13" s="81"/>
      <c r="AA13" s="81"/>
      <c r="AB13" s="71"/>
      <c r="AC13" s="71"/>
      <c r="AD13" s="71"/>
      <c r="AE13" s="71"/>
      <c r="AF13" s="71"/>
      <c r="AG13" s="71"/>
      <c r="AH13" s="71"/>
    </row>
    <row r="14" spans="2:34" s="9" customFormat="1" ht="12.75">
      <c r="B14" s="87"/>
      <c r="C14" s="87"/>
      <c r="D14" s="88"/>
      <c r="E14" s="88"/>
      <c r="F14" s="88"/>
      <c r="G14" s="88"/>
      <c r="H14" s="88"/>
      <c r="I14" s="81"/>
      <c r="J14" s="81"/>
      <c r="K14" s="81"/>
      <c r="L14" s="81"/>
      <c r="M14" s="81"/>
      <c r="N14" s="81"/>
      <c r="O14" s="81"/>
      <c r="P14" s="10"/>
      <c r="Q14" s="97"/>
      <c r="R14" s="98"/>
      <c r="S14" s="97"/>
      <c r="T14" s="10"/>
      <c r="U14" s="81"/>
      <c r="V14" s="81"/>
      <c r="W14" s="81"/>
      <c r="X14" s="81"/>
      <c r="Y14" s="81"/>
      <c r="Z14" s="81"/>
      <c r="AA14" s="81"/>
      <c r="AB14" s="71"/>
      <c r="AC14" s="71"/>
      <c r="AD14" s="71"/>
      <c r="AE14" s="71"/>
      <c r="AF14" s="71"/>
      <c r="AG14" s="71"/>
      <c r="AH14" s="71"/>
    </row>
    <row r="16" spans="2:34" ht="12.75">
      <c r="B16" s="68" t="s">
        <v>154</v>
      </c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9"/>
      <c r="AC16" s="69"/>
      <c r="AD16" s="69"/>
      <c r="AE16" s="69"/>
      <c r="AF16" s="69"/>
      <c r="AG16" s="69"/>
      <c r="AH16" s="69"/>
    </row>
    <row r="17" spans="2:44" ht="12.75">
      <c r="B17" s="68"/>
      <c r="C17" s="68"/>
      <c r="D17" s="68"/>
      <c r="E17" s="348">
        <f>'リーグ２次'!L7</f>
        <v>44184</v>
      </c>
      <c r="F17" s="349"/>
      <c r="G17" s="349"/>
      <c r="H17" s="349"/>
      <c r="I17" s="349"/>
      <c r="J17" s="349"/>
      <c r="K17" s="349"/>
      <c r="L17" s="68"/>
      <c r="M17" s="68"/>
      <c r="N17" s="68"/>
      <c r="O17" s="68"/>
      <c r="P17" s="361" t="str">
        <f>'リーグ２次'!L6</f>
        <v>肥田瀬北</v>
      </c>
      <c r="Q17" s="361"/>
      <c r="R17" s="361"/>
      <c r="S17" s="361"/>
      <c r="T17" s="70" t="s">
        <v>67</v>
      </c>
      <c r="U17" s="68"/>
      <c r="V17" s="68"/>
      <c r="W17" s="68"/>
      <c r="X17" s="68"/>
      <c r="Y17" s="68"/>
      <c r="Z17" s="68"/>
      <c r="AA17" s="68"/>
      <c r="AB17" s="336">
        <f>'リーグ２次'!L8</f>
        <v>0.3958333333333333</v>
      </c>
      <c r="AC17" s="337"/>
      <c r="AD17" s="337"/>
      <c r="AE17" s="337"/>
      <c r="AF17" s="337"/>
      <c r="AG17" s="69"/>
      <c r="AH17" s="69"/>
      <c r="AJ17" s="8"/>
      <c r="AK17" s="63" t="s">
        <v>100</v>
      </c>
      <c r="AL17" s="64" t="s">
        <v>101</v>
      </c>
      <c r="AM17" s="64" t="s">
        <v>102</v>
      </c>
      <c r="AN17" s="64" t="s">
        <v>103</v>
      </c>
      <c r="AO17" s="64" t="s">
        <v>104</v>
      </c>
      <c r="AP17" s="64" t="s">
        <v>105</v>
      </c>
      <c r="AQ17" s="64" t="s">
        <v>106</v>
      </c>
      <c r="AR17" s="64" t="s">
        <v>24</v>
      </c>
    </row>
    <row r="18" spans="2:44" s="9" customFormat="1" ht="12.75">
      <c r="B18" s="350" t="s">
        <v>26</v>
      </c>
      <c r="C18" s="351"/>
      <c r="D18" s="351" t="s">
        <v>14</v>
      </c>
      <c r="E18" s="351"/>
      <c r="F18" s="351"/>
      <c r="G18" s="351"/>
      <c r="H18" s="351"/>
      <c r="I18" s="351" t="s">
        <v>15</v>
      </c>
      <c r="J18" s="351"/>
      <c r="K18" s="351"/>
      <c r="L18" s="351"/>
      <c r="M18" s="351"/>
      <c r="N18" s="351"/>
      <c r="O18" s="351"/>
      <c r="P18" s="351"/>
      <c r="Q18" s="351"/>
      <c r="R18" s="351"/>
      <c r="S18" s="351"/>
      <c r="T18" s="351"/>
      <c r="U18" s="351"/>
      <c r="V18" s="351"/>
      <c r="W18" s="351"/>
      <c r="X18" s="351"/>
      <c r="Y18" s="351"/>
      <c r="Z18" s="351"/>
      <c r="AA18" s="351"/>
      <c r="AB18" s="344" t="s">
        <v>16</v>
      </c>
      <c r="AC18" s="345"/>
      <c r="AD18" s="345"/>
      <c r="AE18" s="345"/>
      <c r="AF18" s="345"/>
      <c r="AG18" s="346"/>
      <c r="AH18" s="73"/>
      <c r="AJ18" s="8"/>
      <c r="AK18" s="8"/>
      <c r="AL18" s="8"/>
      <c r="AM18" s="8"/>
      <c r="AN18" s="8"/>
      <c r="AO18" s="8"/>
      <c r="AP18" s="8"/>
      <c r="AQ18" s="8"/>
      <c r="AR18" s="8"/>
    </row>
    <row r="19" spans="2:44" s="9" customFormat="1" ht="12.75">
      <c r="B19" s="352">
        <v>1</v>
      </c>
      <c r="C19" s="353"/>
      <c r="D19" s="253">
        <f>AB17</f>
        <v>0.3958333333333333</v>
      </c>
      <c r="E19" s="254"/>
      <c r="F19" s="254"/>
      <c r="G19" s="254"/>
      <c r="H19" s="254"/>
      <c r="I19" s="340" t="str">
        <f>'2次リーグ組合せ'!E7</f>
        <v>郡上八幡</v>
      </c>
      <c r="J19" s="340"/>
      <c r="K19" s="340"/>
      <c r="L19" s="340"/>
      <c r="M19" s="340"/>
      <c r="N19" s="340"/>
      <c r="O19" s="341"/>
      <c r="P19" s="10"/>
      <c r="Q19" s="11">
        <v>3</v>
      </c>
      <c r="R19" s="12" t="s">
        <v>27</v>
      </c>
      <c r="S19" s="11">
        <v>0</v>
      </c>
      <c r="T19" s="10"/>
      <c r="U19" s="338" t="str">
        <f>'2次リーグ組合せ'!E8</f>
        <v>美濃2</v>
      </c>
      <c r="V19" s="338"/>
      <c r="W19" s="338"/>
      <c r="X19" s="338"/>
      <c r="Y19" s="338"/>
      <c r="Z19" s="338"/>
      <c r="AA19" s="339"/>
      <c r="AB19" s="276" t="str">
        <f>I20</f>
        <v>旭ヶ丘</v>
      </c>
      <c r="AC19" s="277"/>
      <c r="AD19" s="277"/>
      <c r="AE19" s="277"/>
      <c r="AF19" s="277"/>
      <c r="AG19" s="278"/>
      <c r="AH19" s="74"/>
      <c r="AJ19" s="8" t="str">
        <f>I20</f>
        <v>旭ヶ丘</v>
      </c>
      <c r="AK19" s="65">
        <v>3</v>
      </c>
      <c r="AL19" s="65">
        <v>0</v>
      </c>
      <c r="AM19" s="65">
        <v>0</v>
      </c>
      <c r="AN19" s="65">
        <f>Q20+Q22+Q24</f>
        <v>15</v>
      </c>
      <c r="AO19" s="65">
        <f>S20+S22+S24</f>
        <v>1</v>
      </c>
      <c r="AP19" s="65">
        <f>AN19-AO19</f>
        <v>14</v>
      </c>
      <c r="AQ19" s="65">
        <f>AK19*3+AM19*1</f>
        <v>9</v>
      </c>
      <c r="AR19" s="66">
        <v>1</v>
      </c>
    </row>
    <row r="20" spans="2:44" s="9" customFormat="1" ht="12.75">
      <c r="B20" s="352">
        <v>2</v>
      </c>
      <c r="C20" s="353"/>
      <c r="D20" s="283">
        <f>D19+"０：5０"</f>
        <v>0.4305555555555555</v>
      </c>
      <c r="E20" s="284"/>
      <c r="F20" s="284"/>
      <c r="G20" s="284"/>
      <c r="H20" s="284"/>
      <c r="I20" s="340" t="str">
        <f>'2次リーグ組合せ'!E6</f>
        <v>旭ヶ丘</v>
      </c>
      <c r="J20" s="340"/>
      <c r="K20" s="340"/>
      <c r="L20" s="340"/>
      <c r="M20" s="340"/>
      <c r="N20" s="340"/>
      <c r="O20" s="341"/>
      <c r="P20" s="13"/>
      <c r="Q20" s="14">
        <v>5</v>
      </c>
      <c r="R20" s="15" t="s">
        <v>27</v>
      </c>
      <c r="S20" s="14">
        <v>0</v>
      </c>
      <c r="T20" s="13"/>
      <c r="U20" s="356" t="str">
        <f>'2次リーグ組合せ'!E9</f>
        <v>桜ヶ丘ＦＣ</v>
      </c>
      <c r="V20" s="356"/>
      <c r="W20" s="356"/>
      <c r="X20" s="356"/>
      <c r="Y20" s="356"/>
      <c r="Z20" s="356"/>
      <c r="AA20" s="356"/>
      <c r="AB20" s="276" t="str">
        <f>I19</f>
        <v>郡上八幡</v>
      </c>
      <c r="AC20" s="277"/>
      <c r="AD20" s="277"/>
      <c r="AE20" s="277"/>
      <c r="AF20" s="277"/>
      <c r="AG20" s="278"/>
      <c r="AH20" s="74"/>
      <c r="AJ20" s="8" t="str">
        <f>I19</f>
        <v>郡上八幡</v>
      </c>
      <c r="AK20" s="65">
        <v>2</v>
      </c>
      <c r="AL20" s="65">
        <v>1</v>
      </c>
      <c r="AM20" s="65">
        <v>0</v>
      </c>
      <c r="AN20" s="65">
        <f>Q19+Q21+S24</f>
        <v>9</v>
      </c>
      <c r="AO20" s="65">
        <f>S19+S21+Q24</f>
        <v>5</v>
      </c>
      <c r="AP20" s="65">
        <f>AN20-AO20</f>
        <v>4</v>
      </c>
      <c r="AQ20" s="65">
        <f>AK20*3+AM20*1</f>
        <v>6</v>
      </c>
      <c r="AR20" s="66">
        <v>2</v>
      </c>
    </row>
    <row r="21" spans="2:44" s="9" customFormat="1" ht="13.5" customHeight="1">
      <c r="B21" s="352">
        <v>3</v>
      </c>
      <c r="C21" s="353"/>
      <c r="D21" s="283">
        <f>D20+"１：1０"</f>
        <v>0.47916666666666663</v>
      </c>
      <c r="E21" s="284"/>
      <c r="F21" s="284"/>
      <c r="G21" s="284"/>
      <c r="H21" s="284"/>
      <c r="I21" s="357" t="str">
        <f>I19</f>
        <v>郡上八幡</v>
      </c>
      <c r="J21" s="357"/>
      <c r="K21" s="357"/>
      <c r="L21" s="357"/>
      <c r="M21" s="357"/>
      <c r="N21" s="357"/>
      <c r="O21" s="358"/>
      <c r="P21" s="13"/>
      <c r="Q21" s="14">
        <v>5</v>
      </c>
      <c r="R21" s="15" t="s">
        <v>27</v>
      </c>
      <c r="S21" s="14">
        <v>0</v>
      </c>
      <c r="T21" s="13"/>
      <c r="U21" s="338" t="str">
        <f>U20</f>
        <v>桜ヶ丘ＦＣ</v>
      </c>
      <c r="V21" s="338"/>
      <c r="W21" s="338"/>
      <c r="X21" s="338"/>
      <c r="Y21" s="338"/>
      <c r="Z21" s="338"/>
      <c r="AA21" s="338"/>
      <c r="AB21" s="276" t="str">
        <f>U19</f>
        <v>美濃2</v>
      </c>
      <c r="AC21" s="277"/>
      <c r="AD21" s="277"/>
      <c r="AE21" s="277"/>
      <c r="AF21" s="277"/>
      <c r="AG21" s="278"/>
      <c r="AH21" s="74"/>
      <c r="AJ21" s="8" t="str">
        <f>U19</f>
        <v>美濃2</v>
      </c>
      <c r="AK21" s="65">
        <v>1</v>
      </c>
      <c r="AL21" s="65">
        <v>2</v>
      </c>
      <c r="AM21" s="65">
        <v>0</v>
      </c>
      <c r="AN21" s="65">
        <f>S19+S22+Q23</f>
        <v>5</v>
      </c>
      <c r="AO21" s="65">
        <f>Q19+Q22+S23</f>
        <v>8</v>
      </c>
      <c r="AP21" s="65">
        <f>AN21-AO21</f>
        <v>-3</v>
      </c>
      <c r="AQ21" s="65">
        <f>AK21*3+AM21*1</f>
        <v>3</v>
      </c>
      <c r="AR21" s="66">
        <v>3</v>
      </c>
    </row>
    <row r="22" spans="2:44" s="9" customFormat="1" ht="13.5" customHeight="1">
      <c r="B22" s="352">
        <v>4</v>
      </c>
      <c r="C22" s="353"/>
      <c r="D22" s="293">
        <f>D21+"０：5０"</f>
        <v>0.5138888888888888</v>
      </c>
      <c r="E22" s="294"/>
      <c r="F22" s="294"/>
      <c r="G22" s="294"/>
      <c r="H22" s="294"/>
      <c r="I22" s="354" t="str">
        <f>I20</f>
        <v>旭ヶ丘</v>
      </c>
      <c r="J22" s="354"/>
      <c r="K22" s="354"/>
      <c r="L22" s="354"/>
      <c r="M22" s="354"/>
      <c r="N22" s="354"/>
      <c r="O22" s="355"/>
      <c r="P22" s="10"/>
      <c r="Q22" s="11">
        <v>5</v>
      </c>
      <c r="R22" s="12" t="s">
        <v>27</v>
      </c>
      <c r="S22" s="11">
        <v>0</v>
      </c>
      <c r="T22" s="10"/>
      <c r="U22" s="356" t="str">
        <f>U19</f>
        <v>美濃2</v>
      </c>
      <c r="V22" s="356"/>
      <c r="W22" s="356"/>
      <c r="X22" s="356"/>
      <c r="Y22" s="356"/>
      <c r="Z22" s="356"/>
      <c r="AA22" s="356"/>
      <c r="AB22" s="276" t="str">
        <f>I21</f>
        <v>郡上八幡</v>
      </c>
      <c r="AC22" s="277"/>
      <c r="AD22" s="277"/>
      <c r="AE22" s="277"/>
      <c r="AF22" s="277"/>
      <c r="AG22" s="278"/>
      <c r="AH22" s="74"/>
      <c r="AJ22" s="8" t="str">
        <f>U20</f>
        <v>桜ヶ丘ＦＣ</v>
      </c>
      <c r="AK22" s="65">
        <v>0</v>
      </c>
      <c r="AL22" s="65">
        <v>3</v>
      </c>
      <c r="AM22" s="65">
        <v>0</v>
      </c>
      <c r="AN22" s="65">
        <f>S20+S21+S23</f>
        <v>0</v>
      </c>
      <c r="AO22" s="65">
        <f>Q20+Q21+Q23</f>
        <v>15</v>
      </c>
      <c r="AP22" s="65">
        <f>AN22-AO22</f>
        <v>-15</v>
      </c>
      <c r="AQ22" s="65">
        <f>AK22*3+AM22*1</f>
        <v>0</v>
      </c>
      <c r="AR22" s="66">
        <v>4</v>
      </c>
    </row>
    <row r="23" spans="2:34" s="9" customFormat="1" ht="13.5" customHeight="1">
      <c r="B23" s="352">
        <v>5</v>
      </c>
      <c r="C23" s="353"/>
      <c r="D23" s="283">
        <f>D22+"１：1０"</f>
        <v>0.5625</v>
      </c>
      <c r="E23" s="284"/>
      <c r="F23" s="284"/>
      <c r="G23" s="284"/>
      <c r="H23" s="284"/>
      <c r="I23" s="357" t="str">
        <f>U22</f>
        <v>美濃2</v>
      </c>
      <c r="J23" s="357"/>
      <c r="K23" s="357"/>
      <c r="L23" s="357"/>
      <c r="M23" s="357"/>
      <c r="N23" s="357"/>
      <c r="O23" s="358"/>
      <c r="P23" s="13"/>
      <c r="Q23" s="14">
        <v>5</v>
      </c>
      <c r="R23" s="15" t="s">
        <v>27</v>
      </c>
      <c r="S23" s="14">
        <v>0</v>
      </c>
      <c r="T23" s="13"/>
      <c r="U23" s="338" t="str">
        <f>U21</f>
        <v>桜ヶ丘ＦＣ</v>
      </c>
      <c r="V23" s="338"/>
      <c r="W23" s="338"/>
      <c r="X23" s="338"/>
      <c r="Y23" s="338"/>
      <c r="Z23" s="338"/>
      <c r="AA23" s="338"/>
      <c r="AB23" s="276" t="str">
        <f>I24</f>
        <v>旭ヶ丘</v>
      </c>
      <c r="AC23" s="277"/>
      <c r="AD23" s="277"/>
      <c r="AE23" s="277"/>
      <c r="AF23" s="277"/>
      <c r="AG23" s="278"/>
      <c r="AH23" s="74"/>
    </row>
    <row r="24" spans="2:34" s="9" customFormat="1" ht="13.5" customHeight="1">
      <c r="B24" s="359">
        <v>6</v>
      </c>
      <c r="C24" s="360"/>
      <c r="D24" s="297">
        <f>D23+"０：5０"</f>
        <v>0.5972222222222222</v>
      </c>
      <c r="E24" s="298"/>
      <c r="F24" s="298"/>
      <c r="G24" s="298"/>
      <c r="H24" s="298"/>
      <c r="I24" s="342" t="str">
        <f>I22</f>
        <v>旭ヶ丘</v>
      </c>
      <c r="J24" s="342"/>
      <c r="K24" s="342"/>
      <c r="L24" s="342"/>
      <c r="M24" s="342"/>
      <c r="N24" s="342"/>
      <c r="O24" s="343"/>
      <c r="P24" s="16"/>
      <c r="Q24" s="17">
        <v>5</v>
      </c>
      <c r="R24" s="18" t="s">
        <v>27</v>
      </c>
      <c r="S24" s="17">
        <v>1</v>
      </c>
      <c r="T24" s="16"/>
      <c r="U24" s="347" t="str">
        <f>I21</f>
        <v>郡上八幡</v>
      </c>
      <c r="V24" s="347"/>
      <c r="W24" s="347"/>
      <c r="X24" s="347"/>
      <c r="Y24" s="347"/>
      <c r="Z24" s="347"/>
      <c r="AA24" s="347"/>
      <c r="AB24" s="285" t="str">
        <f>U23</f>
        <v>桜ヶ丘ＦＣ</v>
      </c>
      <c r="AC24" s="286"/>
      <c r="AD24" s="286"/>
      <c r="AE24" s="286"/>
      <c r="AF24" s="286"/>
      <c r="AG24" s="287"/>
      <c r="AH24" s="74"/>
    </row>
    <row r="25" spans="2:34" s="9" customFormat="1" ht="13.5" customHeight="1">
      <c r="B25" s="89"/>
      <c r="C25" s="89"/>
      <c r="D25" s="90"/>
      <c r="E25" s="89"/>
      <c r="F25" s="89"/>
      <c r="G25" s="89"/>
      <c r="H25" s="89"/>
      <c r="I25" s="82"/>
      <c r="J25" s="82"/>
      <c r="K25" s="82"/>
      <c r="L25" s="82"/>
      <c r="M25" s="82"/>
      <c r="N25" s="82"/>
      <c r="O25" s="82"/>
      <c r="P25" s="10"/>
      <c r="Q25" s="97" t="s">
        <v>307</v>
      </c>
      <c r="R25" s="98"/>
      <c r="S25" s="97"/>
      <c r="T25" s="97"/>
      <c r="U25" s="82"/>
      <c r="V25" s="82"/>
      <c r="W25" s="82"/>
      <c r="X25" s="82"/>
      <c r="Y25" s="82"/>
      <c r="Z25" s="82"/>
      <c r="AA25" s="82"/>
      <c r="AB25" s="74"/>
      <c r="AC25" s="74"/>
      <c r="AD25" s="74"/>
      <c r="AE25" s="74"/>
      <c r="AF25" s="74"/>
      <c r="AG25" s="74"/>
      <c r="AH25" s="74"/>
    </row>
    <row r="26" spans="2:34" s="9" customFormat="1" ht="13.5" customHeight="1">
      <c r="B26" s="89"/>
      <c r="C26" s="89"/>
      <c r="D26" s="90"/>
      <c r="E26" s="89"/>
      <c r="F26" s="89"/>
      <c r="G26" s="89"/>
      <c r="H26" s="89"/>
      <c r="I26" s="82"/>
      <c r="J26" s="82"/>
      <c r="K26" s="82"/>
      <c r="L26" s="82"/>
      <c r="M26" s="82"/>
      <c r="N26" s="82"/>
      <c r="O26" s="82"/>
      <c r="P26" s="10"/>
      <c r="Q26" s="97"/>
      <c r="R26" s="98"/>
      <c r="S26" s="97"/>
      <c r="T26" s="97"/>
      <c r="U26" s="82"/>
      <c r="V26" s="82"/>
      <c r="W26" s="82"/>
      <c r="X26" s="82"/>
      <c r="Y26" s="82"/>
      <c r="Z26" s="82"/>
      <c r="AA26" s="82"/>
      <c r="AB26" s="74"/>
      <c r="AC26" s="74"/>
      <c r="AD26" s="74"/>
      <c r="AE26" s="74"/>
      <c r="AF26" s="74"/>
      <c r="AG26" s="74"/>
      <c r="AH26" s="74"/>
    </row>
    <row r="28" ht="12.75">
      <c r="B28" t="s">
        <v>155</v>
      </c>
    </row>
    <row r="29" spans="5:44" ht="12.75">
      <c r="E29" s="289">
        <f>'リーグ２次'!P7</f>
        <v>44171</v>
      </c>
      <c r="F29" s="290"/>
      <c r="G29" s="290"/>
      <c r="H29" s="290"/>
      <c r="I29" s="290"/>
      <c r="J29" s="290"/>
      <c r="K29" s="290"/>
      <c r="P29" s="292" t="str">
        <f>'リーグ２次'!P6</f>
        <v>坂祝総合</v>
      </c>
      <c r="Q29" s="292"/>
      <c r="R29" s="292"/>
      <c r="S29" s="292"/>
      <c r="T29" s="47" t="s">
        <v>67</v>
      </c>
      <c r="AB29" s="336">
        <f>'リーグ２次'!P8</f>
        <v>0.3958333333333333</v>
      </c>
      <c r="AC29" s="337"/>
      <c r="AD29" s="337"/>
      <c r="AE29" s="337"/>
      <c r="AF29" s="337"/>
      <c r="AJ29" s="8"/>
      <c r="AK29" s="63" t="s">
        <v>100</v>
      </c>
      <c r="AL29" s="64" t="s">
        <v>101</v>
      </c>
      <c r="AM29" s="64" t="s">
        <v>102</v>
      </c>
      <c r="AN29" s="64" t="s">
        <v>103</v>
      </c>
      <c r="AO29" s="64" t="s">
        <v>104</v>
      </c>
      <c r="AP29" s="64" t="s">
        <v>105</v>
      </c>
      <c r="AQ29" s="64" t="s">
        <v>106</v>
      </c>
      <c r="AR29" s="64" t="s">
        <v>24</v>
      </c>
    </row>
    <row r="30" spans="2:44" s="9" customFormat="1" ht="12.75">
      <c r="B30" s="268" t="s">
        <v>26</v>
      </c>
      <c r="C30" s="269"/>
      <c r="D30" s="269" t="s">
        <v>14</v>
      </c>
      <c r="E30" s="269"/>
      <c r="F30" s="269"/>
      <c r="G30" s="269"/>
      <c r="H30" s="269"/>
      <c r="I30" s="269" t="s">
        <v>15</v>
      </c>
      <c r="J30" s="269"/>
      <c r="K30" s="269"/>
      <c r="L30" s="269"/>
      <c r="M30" s="269"/>
      <c r="N30" s="269"/>
      <c r="O30" s="269"/>
      <c r="P30" s="269"/>
      <c r="Q30" s="269"/>
      <c r="R30" s="269"/>
      <c r="S30" s="269"/>
      <c r="T30" s="269"/>
      <c r="U30" s="269"/>
      <c r="V30" s="269"/>
      <c r="W30" s="269"/>
      <c r="X30" s="269"/>
      <c r="Y30" s="269"/>
      <c r="Z30" s="269"/>
      <c r="AA30" s="269"/>
      <c r="AB30" s="279" t="s">
        <v>16</v>
      </c>
      <c r="AC30" s="280"/>
      <c r="AD30" s="280"/>
      <c r="AE30" s="280"/>
      <c r="AF30" s="280"/>
      <c r="AG30" s="281"/>
      <c r="AH30" s="72"/>
      <c r="AJ30" s="8"/>
      <c r="AK30" s="8"/>
      <c r="AL30" s="8"/>
      <c r="AM30" s="8"/>
      <c r="AN30" s="8"/>
      <c r="AO30" s="8"/>
      <c r="AP30" s="8"/>
      <c r="AQ30" s="8"/>
      <c r="AR30" s="8"/>
    </row>
    <row r="31" spans="2:44" s="9" customFormat="1" ht="12.75">
      <c r="B31" s="244">
        <v>1</v>
      </c>
      <c r="C31" s="245"/>
      <c r="D31" s="253">
        <f>AB29</f>
        <v>0.3958333333333333</v>
      </c>
      <c r="E31" s="254"/>
      <c r="F31" s="254"/>
      <c r="G31" s="254"/>
      <c r="H31" s="254"/>
      <c r="I31" s="255" t="str">
        <f>'2次リーグ組合せ'!E11</f>
        <v>大和</v>
      </c>
      <c r="J31" s="255"/>
      <c r="K31" s="255"/>
      <c r="L31" s="255"/>
      <c r="M31" s="255"/>
      <c r="N31" s="255"/>
      <c r="O31" s="256"/>
      <c r="P31" s="10"/>
      <c r="Q31" s="11">
        <v>2</v>
      </c>
      <c r="R31" s="12" t="s">
        <v>27</v>
      </c>
      <c r="S31" s="11">
        <v>0</v>
      </c>
      <c r="T31" s="10"/>
      <c r="U31" s="249" t="str">
        <f>'2次リーグ組合せ'!E13</f>
        <v>坂祝</v>
      </c>
      <c r="V31" s="249"/>
      <c r="W31" s="249"/>
      <c r="X31" s="249"/>
      <c r="Y31" s="249"/>
      <c r="Z31" s="249"/>
      <c r="AA31" s="282"/>
      <c r="AB31" s="276" t="str">
        <f>I32</f>
        <v>土田</v>
      </c>
      <c r="AC31" s="277"/>
      <c r="AD31" s="277"/>
      <c r="AE31" s="277"/>
      <c r="AF31" s="277"/>
      <c r="AG31" s="278"/>
      <c r="AH31" s="71"/>
      <c r="AJ31" s="8" t="str">
        <f>I32</f>
        <v>土田</v>
      </c>
      <c r="AK31" s="65">
        <v>3</v>
      </c>
      <c r="AL31" s="65">
        <v>0</v>
      </c>
      <c r="AM31" s="65">
        <v>0</v>
      </c>
      <c r="AN31" s="65">
        <f>Q32+Q34+Q36</f>
        <v>7</v>
      </c>
      <c r="AO31" s="65">
        <f>S32+S34+S36</f>
        <v>1</v>
      </c>
      <c r="AP31" s="65">
        <f>AN31-AO31</f>
        <v>6</v>
      </c>
      <c r="AQ31" s="65">
        <f>AK31*3+AM31*1</f>
        <v>9</v>
      </c>
      <c r="AR31" s="66">
        <v>1</v>
      </c>
    </row>
    <row r="32" spans="2:44" s="9" customFormat="1" ht="12.75">
      <c r="B32" s="244">
        <v>2</v>
      </c>
      <c r="C32" s="245"/>
      <c r="D32" s="283">
        <f>D31+"０：5０"</f>
        <v>0.4305555555555555</v>
      </c>
      <c r="E32" s="284"/>
      <c r="F32" s="284"/>
      <c r="G32" s="284"/>
      <c r="H32" s="284"/>
      <c r="I32" s="255" t="str">
        <f>'2次リーグ組合せ'!E10</f>
        <v>土田</v>
      </c>
      <c r="J32" s="255"/>
      <c r="K32" s="255"/>
      <c r="L32" s="255"/>
      <c r="M32" s="255"/>
      <c r="N32" s="255"/>
      <c r="O32" s="256"/>
      <c r="P32" s="13"/>
      <c r="Q32" s="14">
        <v>2</v>
      </c>
      <c r="R32" s="15" t="s">
        <v>27</v>
      </c>
      <c r="S32" s="14">
        <v>0</v>
      </c>
      <c r="T32" s="13"/>
      <c r="U32" s="257" t="str">
        <f>'2次リーグ組合せ'!E12</f>
        <v>川辺</v>
      </c>
      <c r="V32" s="257"/>
      <c r="W32" s="257"/>
      <c r="X32" s="257"/>
      <c r="Y32" s="257"/>
      <c r="Z32" s="257"/>
      <c r="AA32" s="257"/>
      <c r="AB32" s="276" t="str">
        <f>I31</f>
        <v>大和</v>
      </c>
      <c r="AC32" s="277"/>
      <c r="AD32" s="277"/>
      <c r="AE32" s="277"/>
      <c r="AF32" s="277"/>
      <c r="AG32" s="278"/>
      <c r="AH32" s="71"/>
      <c r="AJ32" s="8" t="str">
        <f>I31</f>
        <v>大和</v>
      </c>
      <c r="AK32" s="65">
        <v>2</v>
      </c>
      <c r="AL32" s="65">
        <v>1</v>
      </c>
      <c r="AM32" s="65">
        <v>0</v>
      </c>
      <c r="AN32" s="65">
        <f>Q31+Q33+S36</f>
        <v>7</v>
      </c>
      <c r="AO32" s="65">
        <f>S31+S33+Q36</f>
        <v>4</v>
      </c>
      <c r="AP32" s="65">
        <f>AN32-AO32</f>
        <v>3</v>
      </c>
      <c r="AQ32" s="65">
        <f>AK32*3+AM32*1</f>
        <v>6</v>
      </c>
      <c r="AR32" s="66">
        <v>2</v>
      </c>
    </row>
    <row r="33" spans="2:44" s="9" customFormat="1" ht="13.5" customHeight="1">
      <c r="B33" s="244">
        <v>3</v>
      </c>
      <c r="C33" s="245"/>
      <c r="D33" s="283">
        <f>D32+"１：1０"</f>
        <v>0.47916666666666663</v>
      </c>
      <c r="E33" s="284"/>
      <c r="F33" s="284"/>
      <c r="G33" s="284"/>
      <c r="H33" s="284"/>
      <c r="I33" s="247" t="str">
        <f>I31</f>
        <v>大和</v>
      </c>
      <c r="J33" s="247"/>
      <c r="K33" s="247"/>
      <c r="L33" s="247"/>
      <c r="M33" s="247"/>
      <c r="N33" s="247"/>
      <c r="O33" s="248"/>
      <c r="P33" s="13"/>
      <c r="Q33" s="14">
        <v>4</v>
      </c>
      <c r="R33" s="15" t="s">
        <v>27</v>
      </c>
      <c r="S33" s="14">
        <v>1</v>
      </c>
      <c r="T33" s="13"/>
      <c r="U33" s="249" t="str">
        <f>U32</f>
        <v>川辺</v>
      </c>
      <c r="V33" s="249"/>
      <c r="W33" s="249"/>
      <c r="X33" s="249"/>
      <c r="Y33" s="249"/>
      <c r="Z33" s="249"/>
      <c r="AA33" s="249"/>
      <c r="AB33" s="276" t="str">
        <f>U31</f>
        <v>坂祝</v>
      </c>
      <c r="AC33" s="277"/>
      <c r="AD33" s="277"/>
      <c r="AE33" s="277"/>
      <c r="AF33" s="277"/>
      <c r="AG33" s="278"/>
      <c r="AH33" s="71"/>
      <c r="AJ33" s="8" t="str">
        <f>U31</f>
        <v>坂祝</v>
      </c>
      <c r="AK33" s="65">
        <v>1</v>
      </c>
      <c r="AL33" s="65">
        <v>2</v>
      </c>
      <c r="AM33" s="65">
        <v>0</v>
      </c>
      <c r="AN33" s="65">
        <f>S31+S34+Q35</f>
        <v>3</v>
      </c>
      <c r="AO33" s="65">
        <f>Q31+Q34+S35</f>
        <v>4</v>
      </c>
      <c r="AP33" s="65">
        <f>AN33-AO33</f>
        <v>-1</v>
      </c>
      <c r="AQ33" s="65">
        <f>AK33*3+AM33*1</f>
        <v>3</v>
      </c>
      <c r="AR33" s="66">
        <v>3</v>
      </c>
    </row>
    <row r="34" spans="2:44" s="9" customFormat="1" ht="13.5" customHeight="1">
      <c r="B34" s="244">
        <v>4</v>
      </c>
      <c r="C34" s="245"/>
      <c r="D34" s="293">
        <f>D33+"０：5０"</f>
        <v>0.5138888888888888</v>
      </c>
      <c r="E34" s="294"/>
      <c r="F34" s="294"/>
      <c r="G34" s="294"/>
      <c r="H34" s="294"/>
      <c r="I34" s="295" t="str">
        <f>I32</f>
        <v>土田</v>
      </c>
      <c r="J34" s="295"/>
      <c r="K34" s="295"/>
      <c r="L34" s="295"/>
      <c r="M34" s="295"/>
      <c r="N34" s="295"/>
      <c r="O34" s="296"/>
      <c r="P34" s="10"/>
      <c r="Q34" s="11">
        <v>2</v>
      </c>
      <c r="R34" s="12" t="s">
        <v>27</v>
      </c>
      <c r="S34" s="11">
        <v>0</v>
      </c>
      <c r="T34" s="10"/>
      <c r="U34" s="257" t="str">
        <f>U31</f>
        <v>坂祝</v>
      </c>
      <c r="V34" s="257"/>
      <c r="W34" s="257"/>
      <c r="X34" s="257"/>
      <c r="Y34" s="257"/>
      <c r="Z34" s="257"/>
      <c r="AA34" s="257"/>
      <c r="AB34" s="276" t="str">
        <f>I33</f>
        <v>大和</v>
      </c>
      <c r="AC34" s="277"/>
      <c r="AD34" s="277"/>
      <c r="AE34" s="277"/>
      <c r="AF34" s="277"/>
      <c r="AG34" s="278"/>
      <c r="AH34" s="71"/>
      <c r="AJ34" s="8" t="str">
        <f>U32</f>
        <v>川辺</v>
      </c>
      <c r="AK34" s="65">
        <v>0</v>
      </c>
      <c r="AL34" s="65">
        <v>3</v>
      </c>
      <c r="AM34" s="65">
        <v>0</v>
      </c>
      <c r="AN34" s="65">
        <f>S32+S33+S35</f>
        <v>1</v>
      </c>
      <c r="AO34" s="65">
        <f>Q32+Q33+Q35</f>
        <v>9</v>
      </c>
      <c r="AP34" s="65">
        <f>AN34-AO34</f>
        <v>-8</v>
      </c>
      <c r="AQ34" s="65">
        <f>AK34*3+AM34*1</f>
        <v>0</v>
      </c>
      <c r="AR34" s="66">
        <v>4</v>
      </c>
    </row>
    <row r="35" spans="2:34" s="9" customFormat="1" ht="13.5" customHeight="1">
      <c r="B35" s="244">
        <v>5</v>
      </c>
      <c r="C35" s="245"/>
      <c r="D35" s="283">
        <f>D34+"１：1０"</f>
        <v>0.5625</v>
      </c>
      <c r="E35" s="284"/>
      <c r="F35" s="284"/>
      <c r="G35" s="284"/>
      <c r="H35" s="284"/>
      <c r="I35" s="247" t="str">
        <f>U34</f>
        <v>坂祝</v>
      </c>
      <c r="J35" s="247"/>
      <c r="K35" s="247"/>
      <c r="L35" s="247"/>
      <c r="M35" s="247"/>
      <c r="N35" s="247"/>
      <c r="O35" s="248"/>
      <c r="P35" s="13"/>
      <c r="Q35" s="14">
        <v>3</v>
      </c>
      <c r="R35" s="15" t="s">
        <v>27</v>
      </c>
      <c r="S35" s="14">
        <v>0</v>
      </c>
      <c r="T35" s="13"/>
      <c r="U35" s="249" t="str">
        <f>U33</f>
        <v>川辺</v>
      </c>
      <c r="V35" s="249"/>
      <c r="W35" s="249"/>
      <c r="X35" s="249"/>
      <c r="Y35" s="249"/>
      <c r="Z35" s="249"/>
      <c r="AA35" s="249"/>
      <c r="AB35" s="276" t="str">
        <f>I36</f>
        <v>土田</v>
      </c>
      <c r="AC35" s="277"/>
      <c r="AD35" s="277"/>
      <c r="AE35" s="277"/>
      <c r="AF35" s="277"/>
      <c r="AG35" s="278"/>
      <c r="AH35" s="71"/>
    </row>
    <row r="36" spans="2:34" s="9" customFormat="1" ht="13.5" customHeight="1">
      <c r="B36" s="258">
        <v>6</v>
      </c>
      <c r="C36" s="259"/>
      <c r="D36" s="297">
        <f>D35+"０：5０"</f>
        <v>0.5972222222222222</v>
      </c>
      <c r="E36" s="298"/>
      <c r="F36" s="298"/>
      <c r="G36" s="298"/>
      <c r="H36" s="298"/>
      <c r="I36" s="262" t="str">
        <f>I34</f>
        <v>土田</v>
      </c>
      <c r="J36" s="262"/>
      <c r="K36" s="262"/>
      <c r="L36" s="262"/>
      <c r="M36" s="262"/>
      <c r="N36" s="262"/>
      <c r="O36" s="263"/>
      <c r="P36" s="16"/>
      <c r="Q36" s="17">
        <v>3</v>
      </c>
      <c r="R36" s="18" t="s">
        <v>27</v>
      </c>
      <c r="S36" s="17">
        <v>1</v>
      </c>
      <c r="T36" s="16"/>
      <c r="U36" s="264" t="str">
        <f>I33</f>
        <v>大和</v>
      </c>
      <c r="V36" s="264"/>
      <c r="W36" s="264"/>
      <c r="X36" s="264"/>
      <c r="Y36" s="264"/>
      <c r="Z36" s="264"/>
      <c r="AA36" s="264"/>
      <c r="AB36" s="285" t="str">
        <f>U35</f>
        <v>川辺</v>
      </c>
      <c r="AC36" s="286"/>
      <c r="AD36" s="286"/>
      <c r="AE36" s="286"/>
      <c r="AF36" s="286"/>
      <c r="AG36" s="287"/>
      <c r="AH36" s="71"/>
    </row>
    <row r="37" spans="2:34" s="9" customFormat="1" ht="13.5" customHeight="1">
      <c r="B37" s="87"/>
      <c r="C37" s="87"/>
      <c r="D37" s="88"/>
      <c r="E37" s="87"/>
      <c r="F37" s="87"/>
      <c r="G37" s="87"/>
      <c r="H37" s="87"/>
      <c r="I37" s="81"/>
      <c r="J37" s="81"/>
      <c r="K37" s="81"/>
      <c r="L37" s="81"/>
      <c r="M37" s="81"/>
      <c r="N37" s="81"/>
      <c r="O37" s="81"/>
      <c r="P37" s="97"/>
      <c r="Q37" s="97"/>
      <c r="R37" s="98"/>
      <c r="S37" s="97"/>
      <c r="T37" s="97"/>
      <c r="U37" s="81"/>
      <c r="V37" s="81"/>
      <c r="W37" s="81"/>
      <c r="X37" s="81"/>
      <c r="Y37" s="81"/>
      <c r="Z37" s="81"/>
      <c r="AA37" s="81"/>
      <c r="AB37" s="71"/>
      <c r="AC37" s="71"/>
      <c r="AD37" s="71"/>
      <c r="AE37" s="71"/>
      <c r="AF37" s="71"/>
      <c r="AG37" s="71"/>
      <c r="AH37" s="71"/>
    </row>
    <row r="38" spans="2:34" s="9" customFormat="1" ht="13.5" customHeight="1">
      <c r="B38" s="87"/>
      <c r="C38" s="87"/>
      <c r="D38" s="88"/>
      <c r="E38" s="87"/>
      <c r="F38" s="87"/>
      <c r="G38" s="87"/>
      <c r="H38" s="87"/>
      <c r="I38" s="81"/>
      <c r="J38" s="81"/>
      <c r="K38" s="81"/>
      <c r="L38" s="81"/>
      <c r="M38" s="81"/>
      <c r="N38" s="81"/>
      <c r="O38" s="81"/>
      <c r="P38" s="97"/>
      <c r="Q38" s="97"/>
      <c r="R38" s="98"/>
      <c r="S38" s="97"/>
      <c r="T38" s="97"/>
      <c r="U38" s="81"/>
      <c r="V38" s="81"/>
      <c r="W38" s="81"/>
      <c r="X38" s="81"/>
      <c r="Y38" s="81"/>
      <c r="Z38" s="81"/>
      <c r="AA38" s="81"/>
      <c r="AB38" s="71"/>
      <c r="AC38" s="71"/>
      <c r="AD38" s="71"/>
      <c r="AE38" s="71"/>
      <c r="AF38" s="71"/>
      <c r="AG38" s="71"/>
      <c r="AH38" s="71"/>
    </row>
    <row r="40" ht="12.75">
      <c r="B40" t="s">
        <v>156</v>
      </c>
    </row>
    <row r="41" spans="5:44" ht="12.75">
      <c r="E41" s="289">
        <f>'リーグ２次'!T7</f>
        <v>44192</v>
      </c>
      <c r="F41" s="290"/>
      <c r="G41" s="290"/>
      <c r="H41" s="290"/>
      <c r="I41" s="290"/>
      <c r="J41" s="290"/>
      <c r="K41" s="290"/>
      <c r="P41" s="292" t="str">
        <f>'リーグ２次'!T6</f>
        <v>白山</v>
      </c>
      <c r="Q41" s="292"/>
      <c r="R41" s="292"/>
      <c r="S41" s="292"/>
      <c r="T41" s="47" t="s">
        <v>67</v>
      </c>
      <c r="AB41" s="336">
        <f>'リーグ２次'!T8</f>
        <v>0.3958333333333333</v>
      </c>
      <c r="AC41" s="337"/>
      <c r="AD41" s="337"/>
      <c r="AE41" s="337"/>
      <c r="AF41" s="337"/>
      <c r="AJ41" s="8"/>
      <c r="AK41" s="63" t="s">
        <v>100</v>
      </c>
      <c r="AL41" s="64" t="s">
        <v>101</v>
      </c>
      <c r="AM41" s="64" t="s">
        <v>102</v>
      </c>
      <c r="AN41" s="64" t="s">
        <v>103</v>
      </c>
      <c r="AO41" s="64" t="s">
        <v>104</v>
      </c>
      <c r="AP41" s="64" t="s">
        <v>105</v>
      </c>
      <c r="AQ41" s="64" t="s">
        <v>106</v>
      </c>
      <c r="AR41" s="64" t="s">
        <v>24</v>
      </c>
    </row>
    <row r="42" spans="2:44" s="9" customFormat="1" ht="12.75">
      <c r="B42" s="268" t="s">
        <v>26</v>
      </c>
      <c r="C42" s="269"/>
      <c r="D42" s="269" t="s">
        <v>14</v>
      </c>
      <c r="E42" s="269"/>
      <c r="F42" s="269"/>
      <c r="G42" s="269"/>
      <c r="H42" s="269"/>
      <c r="I42" s="269" t="s">
        <v>15</v>
      </c>
      <c r="J42" s="269"/>
      <c r="K42" s="269"/>
      <c r="L42" s="269"/>
      <c r="M42" s="269"/>
      <c r="N42" s="269"/>
      <c r="O42" s="269"/>
      <c r="P42" s="269"/>
      <c r="Q42" s="269"/>
      <c r="R42" s="269"/>
      <c r="S42" s="269"/>
      <c r="T42" s="269"/>
      <c r="U42" s="269"/>
      <c r="V42" s="269"/>
      <c r="W42" s="269"/>
      <c r="X42" s="269"/>
      <c r="Y42" s="269"/>
      <c r="Z42" s="269"/>
      <c r="AA42" s="269"/>
      <c r="AB42" s="279" t="s">
        <v>16</v>
      </c>
      <c r="AC42" s="280"/>
      <c r="AD42" s="280"/>
      <c r="AE42" s="280"/>
      <c r="AF42" s="280"/>
      <c r="AG42" s="281"/>
      <c r="AH42" s="72"/>
      <c r="AJ42" s="8"/>
      <c r="AK42" s="8"/>
      <c r="AL42" s="8"/>
      <c r="AM42" s="8"/>
      <c r="AN42" s="8"/>
      <c r="AO42" s="8"/>
      <c r="AP42" s="8"/>
      <c r="AQ42" s="8"/>
      <c r="AR42" s="8"/>
    </row>
    <row r="43" spans="2:44" s="9" customFormat="1" ht="12.75">
      <c r="B43" s="244">
        <v>1</v>
      </c>
      <c r="C43" s="245"/>
      <c r="D43" s="253">
        <f>AB41</f>
        <v>0.3958333333333333</v>
      </c>
      <c r="E43" s="254"/>
      <c r="F43" s="254"/>
      <c r="G43" s="254"/>
      <c r="H43" s="254"/>
      <c r="I43" s="255" t="str">
        <f>'2次リーグ組合せ'!E15</f>
        <v>武儀</v>
      </c>
      <c r="J43" s="255"/>
      <c r="K43" s="255"/>
      <c r="L43" s="255"/>
      <c r="M43" s="255"/>
      <c r="N43" s="255"/>
      <c r="O43" s="256"/>
      <c r="P43" s="10"/>
      <c r="Q43" s="11">
        <v>3</v>
      </c>
      <c r="R43" s="12" t="s">
        <v>27</v>
      </c>
      <c r="S43" s="11">
        <v>0</v>
      </c>
      <c r="T43" s="10"/>
      <c r="U43" s="249" t="str">
        <f>'2次リーグ組合せ'!E16</f>
        <v>瀬尻</v>
      </c>
      <c r="V43" s="249"/>
      <c r="W43" s="249"/>
      <c r="X43" s="249"/>
      <c r="Y43" s="249"/>
      <c r="Z43" s="249"/>
      <c r="AA43" s="282"/>
      <c r="AB43" s="276" t="str">
        <f>I44</f>
        <v>御嵩</v>
      </c>
      <c r="AC43" s="277"/>
      <c r="AD43" s="277"/>
      <c r="AE43" s="277"/>
      <c r="AF43" s="277"/>
      <c r="AG43" s="278"/>
      <c r="AH43" s="71"/>
      <c r="AJ43" s="8" t="str">
        <f>I44</f>
        <v>御嵩</v>
      </c>
      <c r="AK43" s="65">
        <v>3</v>
      </c>
      <c r="AL43" s="65">
        <v>0</v>
      </c>
      <c r="AM43" s="65">
        <v>0</v>
      </c>
      <c r="AN43" s="65">
        <f>Q44+Q46+Q48</f>
        <v>9</v>
      </c>
      <c r="AO43" s="65">
        <f>S44+S46+S48</f>
        <v>0</v>
      </c>
      <c r="AP43" s="65">
        <f>AN43-AO43</f>
        <v>9</v>
      </c>
      <c r="AQ43" s="65">
        <f>AK43*3+AM43*1</f>
        <v>9</v>
      </c>
      <c r="AR43" s="66">
        <v>1</v>
      </c>
    </row>
    <row r="44" spans="2:44" s="9" customFormat="1" ht="12.75">
      <c r="B44" s="244">
        <v>2</v>
      </c>
      <c r="C44" s="245"/>
      <c r="D44" s="283">
        <f>D43+"０：5０"</f>
        <v>0.4305555555555555</v>
      </c>
      <c r="E44" s="284"/>
      <c r="F44" s="284"/>
      <c r="G44" s="284"/>
      <c r="H44" s="284"/>
      <c r="I44" s="255" t="str">
        <f>'2次リーグ組合せ'!E14</f>
        <v>御嵩</v>
      </c>
      <c r="J44" s="255"/>
      <c r="K44" s="255"/>
      <c r="L44" s="255"/>
      <c r="M44" s="255"/>
      <c r="N44" s="255"/>
      <c r="O44" s="256"/>
      <c r="P44" s="13"/>
      <c r="Q44" s="14">
        <v>5</v>
      </c>
      <c r="R44" s="15" t="s">
        <v>27</v>
      </c>
      <c r="S44" s="14">
        <v>0</v>
      </c>
      <c r="T44" s="13"/>
      <c r="U44" s="257" t="str">
        <f>'2次リーグ組合せ'!E17</f>
        <v>今渡</v>
      </c>
      <c r="V44" s="257"/>
      <c r="W44" s="257"/>
      <c r="X44" s="257"/>
      <c r="Y44" s="257"/>
      <c r="Z44" s="257"/>
      <c r="AA44" s="257"/>
      <c r="AB44" s="276" t="str">
        <f>I43</f>
        <v>武儀</v>
      </c>
      <c r="AC44" s="277"/>
      <c r="AD44" s="277"/>
      <c r="AE44" s="277"/>
      <c r="AF44" s="277"/>
      <c r="AG44" s="278"/>
      <c r="AH44" s="71"/>
      <c r="AJ44" s="8" t="str">
        <f>I43</f>
        <v>武儀</v>
      </c>
      <c r="AK44" s="65">
        <v>2</v>
      </c>
      <c r="AL44" s="65">
        <v>1</v>
      </c>
      <c r="AM44" s="65">
        <v>0</v>
      </c>
      <c r="AN44" s="65">
        <f>Q43+Q45+S48</f>
        <v>8</v>
      </c>
      <c r="AO44" s="65">
        <f>S43+S45+Q48</f>
        <v>1</v>
      </c>
      <c r="AP44" s="65">
        <f>AN44-AO44</f>
        <v>7</v>
      </c>
      <c r="AQ44" s="65">
        <f>AK44*3+AM44*1</f>
        <v>6</v>
      </c>
      <c r="AR44" s="66">
        <v>2</v>
      </c>
    </row>
    <row r="45" spans="2:44" s="9" customFormat="1" ht="12.75">
      <c r="B45" s="244">
        <v>3</v>
      </c>
      <c r="C45" s="245"/>
      <c r="D45" s="283">
        <f>D44+"１：1０"</f>
        <v>0.47916666666666663</v>
      </c>
      <c r="E45" s="284"/>
      <c r="F45" s="284"/>
      <c r="G45" s="284"/>
      <c r="H45" s="284"/>
      <c r="I45" s="247" t="str">
        <f>I43</f>
        <v>武儀</v>
      </c>
      <c r="J45" s="247"/>
      <c r="K45" s="247"/>
      <c r="L45" s="247"/>
      <c r="M45" s="247"/>
      <c r="N45" s="247"/>
      <c r="O45" s="248"/>
      <c r="P45" s="13"/>
      <c r="Q45" s="14">
        <v>5</v>
      </c>
      <c r="R45" s="15" t="s">
        <v>27</v>
      </c>
      <c r="S45" s="14">
        <v>0</v>
      </c>
      <c r="T45" s="13"/>
      <c r="U45" s="249" t="str">
        <f>U44</f>
        <v>今渡</v>
      </c>
      <c r="V45" s="249"/>
      <c r="W45" s="249"/>
      <c r="X45" s="249"/>
      <c r="Y45" s="249"/>
      <c r="Z45" s="249"/>
      <c r="AA45" s="249"/>
      <c r="AB45" s="276" t="str">
        <f>U43</f>
        <v>瀬尻</v>
      </c>
      <c r="AC45" s="277"/>
      <c r="AD45" s="277"/>
      <c r="AE45" s="277"/>
      <c r="AF45" s="277"/>
      <c r="AG45" s="278"/>
      <c r="AH45" s="71"/>
      <c r="AJ45" s="8" t="str">
        <f>U43</f>
        <v>瀬尻</v>
      </c>
      <c r="AK45" s="65">
        <v>1</v>
      </c>
      <c r="AL45" s="65">
        <v>2</v>
      </c>
      <c r="AM45" s="65">
        <v>0</v>
      </c>
      <c r="AN45" s="65">
        <f>S43+S46+Q47</f>
        <v>5</v>
      </c>
      <c r="AO45" s="65">
        <f>Q43+Q46+S47</f>
        <v>6</v>
      </c>
      <c r="AP45" s="65">
        <f>AN45-AO45</f>
        <v>-1</v>
      </c>
      <c r="AQ45" s="65">
        <f>AK45*3+AM45*1</f>
        <v>3</v>
      </c>
      <c r="AR45" s="66">
        <v>3</v>
      </c>
    </row>
    <row r="46" spans="2:44" s="9" customFormat="1" ht="12.75">
      <c r="B46" s="244">
        <v>4</v>
      </c>
      <c r="C46" s="245"/>
      <c r="D46" s="293">
        <f>D45+"０：5０"</f>
        <v>0.5138888888888888</v>
      </c>
      <c r="E46" s="294"/>
      <c r="F46" s="294"/>
      <c r="G46" s="294"/>
      <c r="H46" s="294"/>
      <c r="I46" s="295" t="str">
        <f>I44</f>
        <v>御嵩</v>
      </c>
      <c r="J46" s="295"/>
      <c r="K46" s="295"/>
      <c r="L46" s="295"/>
      <c r="M46" s="295"/>
      <c r="N46" s="295"/>
      <c r="O46" s="296"/>
      <c r="P46" s="10"/>
      <c r="Q46" s="11">
        <v>3</v>
      </c>
      <c r="R46" s="12" t="s">
        <v>27</v>
      </c>
      <c r="S46" s="11">
        <v>0</v>
      </c>
      <c r="T46" s="10"/>
      <c r="U46" s="257" t="str">
        <f>U43</f>
        <v>瀬尻</v>
      </c>
      <c r="V46" s="257"/>
      <c r="W46" s="257"/>
      <c r="X46" s="257"/>
      <c r="Y46" s="257"/>
      <c r="Z46" s="257"/>
      <c r="AA46" s="257"/>
      <c r="AB46" s="276" t="str">
        <f>I45</f>
        <v>武儀</v>
      </c>
      <c r="AC46" s="277"/>
      <c r="AD46" s="277"/>
      <c r="AE46" s="277"/>
      <c r="AF46" s="277"/>
      <c r="AG46" s="278"/>
      <c r="AH46" s="71"/>
      <c r="AJ46" s="8" t="str">
        <f>U44</f>
        <v>今渡</v>
      </c>
      <c r="AK46" s="65">
        <v>0</v>
      </c>
      <c r="AL46" s="65">
        <v>3</v>
      </c>
      <c r="AM46" s="65">
        <v>0</v>
      </c>
      <c r="AN46" s="65">
        <f>S44+S45+S47</f>
        <v>0</v>
      </c>
      <c r="AO46" s="65">
        <f>Q44+Q45+Q47</f>
        <v>15</v>
      </c>
      <c r="AP46" s="65">
        <f>AN46-AO46</f>
        <v>-15</v>
      </c>
      <c r="AQ46" s="65">
        <f>AK46*3+AM46*1</f>
        <v>0</v>
      </c>
      <c r="AR46" s="66">
        <v>4</v>
      </c>
    </row>
    <row r="47" spans="2:34" s="9" customFormat="1" ht="12.75">
      <c r="B47" s="244">
        <v>5</v>
      </c>
      <c r="C47" s="245"/>
      <c r="D47" s="283">
        <f>D46+"１：1０"</f>
        <v>0.5625</v>
      </c>
      <c r="E47" s="284"/>
      <c r="F47" s="284"/>
      <c r="G47" s="284"/>
      <c r="H47" s="284"/>
      <c r="I47" s="247" t="str">
        <f>U43</f>
        <v>瀬尻</v>
      </c>
      <c r="J47" s="247"/>
      <c r="K47" s="247"/>
      <c r="L47" s="247"/>
      <c r="M47" s="247"/>
      <c r="N47" s="247"/>
      <c r="O47" s="248"/>
      <c r="P47" s="13"/>
      <c r="Q47" s="14">
        <v>5</v>
      </c>
      <c r="R47" s="15" t="s">
        <v>27</v>
      </c>
      <c r="S47" s="14">
        <v>0</v>
      </c>
      <c r="T47" s="13"/>
      <c r="U47" s="249" t="str">
        <f>U44</f>
        <v>今渡</v>
      </c>
      <c r="V47" s="249"/>
      <c r="W47" s="249"/>
      <c r="X47" s="249"/>
      <c r="Y47" s="249"/>
      <c r="Z47" s="249"/>
      <c r="AA47" s="249"/>
      <c r="AB47" s="276" t="str">
        <f>I48</f>
        <v>御嵩</v>
      </c>
      <c r="AC47" s="277"/>
      <c r="AD47" s="277"/>
      <c r="AE47" s="277"/>
      <c r="AF47" s="277"/>
      <c r="AG47" s="278"/>
      <c r="AH47" s="71"/>
    </row>
    <row r="48" spans="2:34" s="9" customFormat="1" ht="12.75">
      <c r="B48" s="258">
        <v>6</v>
      </c>
      <c r="C48" s="259"/>
      <c r="D48" s="297">
        <f>D47+"０：5０"</f>
        <v>0.5972222222222222</v>
      </c>
      <c r="E48" s="298"/>
      <c r="F48" s="298"/>
      <c r="G48" s="298"/>
      <c r="H48" s="298"/>
      <c r="I48" s="262" t="str">
        <f>I44</f>
        <v>御嵩</v>
      </c>
      <c r="J48" s="262"/>
      <c r="K48" s="262"/>
      <c r="L48" s="262"/>
      <c r="M48" s="262"/>
      <c r="N48" s="262"/>
      <c r="O48" s="263"/>
      <c r="P48" s="16"/>
      <c r="Q48" s="17">
        <v>1</v>
      </c>
      <c r="R48" s="18" t="s">
        <v>27</v>
      </c>
      <c r="S48" s="17">
        <v>0</v>
      </c>
      <c r="T48" s="16"/>
      <c r="U48" s="264" t="str">
        <f>I43</f>
        <v>武儀</v>
      </c>
      <c r="V48" s="264"/>
      <c r="W48" s="264"/>
      <c r="X48" s="264"/>
      <c r="Y48" s="264"/>
      <c r="Z48" s="264"/>
      <c r="AA48" s="264"/>
      <c r="AB48" s="285" t="str">
        <f>U47</f>
        <v>今渡</v>
      </c>
      <c r="AC48" s="286"/>
      <c r="AD48" s="286"/>
      <c r="AE48" s="286"/>
      <c r="AF48" s="286"/>
      <c r="AG48" s="287"/>
      <c r="AH48" s="71"/>
    </row>
    <row r="49" spans="2:34" s="9" customFormat="1" ht="12.75">
      <c r="B49" s="87"/>
      <c r="C49" s="87"/>
      <c r="D49" s="88"/>
      <c r="E49" s="87"/>
      <c r="F49" s="87"/>
      <c r="G49" s="87"/>
      <c r="H49" s="87"/>
      <c r="I49" s="81"/>
      <c r="J49" s="81"/>
      <c r="K49" s="81"/>
      <c r="L49" s="81"/>
      <c r="M49" s="81"/>
      <c r="N49" s="81"/>
      <c r="O49" s="81"/>
      <c r="P49" s="97"/>
      <c r="Q49" s="97" t="s">
        <v>309</v>
      </c>
      <c r="R49" s="98"/>
      <c r="S49" s="97"/>
      <c r="T49" s="97"/>
      <c r="U49" s="81"/>
      <c r="V49" s="81"/>
      <c r="W49" s="81"/>
      <c r="X49" s="81"/>
      <c r="Y49" s="81"/>
      <c r="Z49" s="81"/>
      <c r="AA49" s="81"/>
      <c r="AB49" s="71"/>
      <c r="AC49" s="71"/>
      <c r="AD49" s="71"/>
      <c r="AE49" s="71"/>
      <c r="AF49" s="71"/>
      <c r="AG49" s="71"/>
      <c r="AH49" s="71"/>
    </row>
    <row r="50" spans="2:34" s="9" customFormat="1" ht="12.75">
      <c r="B50" s="87"/>
      <c r="C50" s="87"/>
      <c r="D50" s="88"/>
      <c r="E50" s="87"/>
      <c r="F50" s="87"/>
      <c r="G50" s="87"/>
      <c r="H50" s="87"/>
      <c r="I50" s="81"/>
      <c r="J50" s="81"/>
      <c r="K50" s="81"/>
      <c r="L50" s="81"/>
      <c r="M50" s="81"/>
      <c r="N50" s="81"/>
      <c r="O50" s="81"/>
      <c r="P50" s="97"/>
      <c r="Q50" s="97"/>
      <c r="R50" s="98"/>
      <c r="S50" s="97"/>
      <c r="T50" s="97"/>
      <c r="U50" s="81"/>
      <c r="V50" s="81"/>
      <c r="W50" s="81"/>
      <c r="X50" s="81"/>
      <c r="Y50" s="81"/>
      <c r="Z50" s="81"/>
      <c r="AA50" s="81"/>
      <c r="AG50" s="71"/>
      <c r="AH50" s="71"/>
    </row>
    <row r="52" ht="12.75">
      <c r="B52" t="s">
        <v>157</v>
      </c>
    </row>
    <row r="53" spans="5:44" ht="12.75">
      <c r="E53" s="289">
        <f>'リーグ２次'!X7</f>
        <v>44192</v>
      </c>
      <c r="F53" s="290"/>
      <c r="G53" s="290"/>
      <c r="H53" s="290"/>
      <c r="I53" s="290"/>
      <c r="J53" s="290"/>
      <c r="K53" s="290"/>
      <c r="P53" s="292" t="str">
        <f>'リーグ２次'!X6</f>
        <v>中池多目</v>
      </c>
      <c r="Q53" s="292"/>
      <c r="R53" s="292"/>
      <c r="S53" s="292"/>
      <c r="T53" s="47" t="s">
        <v>67</v>
      </c>
      <c r="AB53" s="336">
        <f>'リーグ２次'!X8</f>
        <v>0.4166666666666667</v>
      </c>
      <c r="AC53" s="337"/>
      <c r="AD53" s="337"/>
      <c r="AE53" s="337"/>
      <c r="AF53" s="337"/>
      <c r="AJ53" s="8"/>
      <c r="AK53" s="63" t="s">
        <v>100</v>
      </c>
      <c r="AL53" s="64" t="s">
        <v>101</v>
      </c>
      <c r="AM53" s="64" t="s">
        <v>102</v>
      </c>
      <c r="AN53" s="64" t="s">
        <v>103</v>
      </c>
      <c r="AO53" s="64" t="s">
        <v>104</v>
      </c>
      <c r="AP53" s="64" t="s">
        <v>105</v>
      </c>
      <c r="AQ53" s="64" t="s">
        <v>106</v>
      </c>
      <c r="AR53" s="64" t="s">
        <v>24</v>
      </c>
    </row>
    <row r="54" spans="2:44" s="9" customFormat="1" ht="12.75">
      <c r="B54" s="268" t="s">
        <v>26</v>
      </c>
      <c r="C54" s="269"/>
      <c r="D54" s="269" t="s">
        <v>14</v>
      </c>
      <c r="E54" s="269"/>
      <c r="F54" s="269"/>
      <c r="G54" s="269"/>
      <c r="H54" s="269"/>
      <c r="I54" s="269" t="s">
        <v>15</v>
      </c>
      <c r="J54" s="269"/>
      <c r="K54" s="269"/>
      <c r="L54" s="269"/>
      <c r="M54" s="269"/>
      <c r="N54" s="269"/>
      <c r="O54" s="269"/>
      <c r="P54" s="269"/>
      <c r="Q54" s="269"/>
      <c r="R54" s="269"/>
      <c r="S54" s="269"/>
      <c r="T54" s="269"/>
      <c r="U54" s="269"/>
      <c r="V54" s="269"/>
      <c r="W54" s="269"/>
      <c r="X54" s="269"/>
      <c r="Y54" s="269"/>
      <c r="Z54" s="269"/>
      <c r="AA54" s="269"/>
      <c r="AB54" s="279" t="s">
        <v>16</v>
      </c>
      <c r="AC54" s="280"/>
      <c r="AD54" s="280"/>
      <c r="AE54" s="280"/>
      <c r="AF54" s="280"/>
      <c r="AG54" s="281"/>
      <c r="AH54" s="72"/>
      <c r="AJ54" s="8"/>
      <c r="AK54" s="8"/>
      <c r="AL54" s="8"/>
      <c r="AM54" s="8"/>
      <c r="AN54" s="8"/>
      <c r="AO54" s="8"/>
      <c r="AP54" s="8"/>
      <c r="AQ54" s="8"/>
      <c r="AR54" s="8"/>
    </row>
    <row r="55" spans="2:44" s="9" customFormat="1" ht="12.75">
      <c r="B55" s="244">
        <v>1</v>
      </c>
      <c r="C55" s="245"/>
      <c r="D55" s="253">
        <f>AB53</f>
        <v>0.4166666666666667</v>
      </c>
      <c r="E55" s="254"/>
      <c r="F55" s="254"/>
      <c r="G55" s="254"/>
      <c r="H55" s="254"/>
      <c r="I55" s="255" t="str">
        <f>'リーグ２次'!Y10</f>
        <v>金竜</v>
      </c>
      <c r="J55" s="255"/>
      <c r="K55" s="255"/>
      <c r="L55" s="255"/>
      <c r="M55" s="255"/>
      <c r="N55" s="255"/>
      <c r="O55" s="256"/>
      <c r="P55" s="10"/>
      <c r="Q55" s="11">
        <v>1</v>
      </c>
      <c r="R55" s="12" t="s">
        <v>27</v>
      </c>
      <c r="S55" s="11">
        <v>0</v>
      </c>
      <c r="T55" s="10"/>
      <c r="U55" s="249" t="str">
        <f>'リーグ２次'!Z10</f>
        <v>太田</v>
      </c>
      <c r="V55" s="249"/>
      <c r="W55" s="249"/>
      <c r="X55" s="249"/>
      <c r="Y55" s="249"/>
      <c r="Z55" s="249"/>
      <c r="AA55" s="282"/>
      <c r="AB55" s="276" t="str">
        <f>I56</f>
        <v>ティグレイ</v>
      </c>
      <c r="AC55" s="277"/>
      <c r="AD55" s="277"/>
      <c r="AE55" s="277"/>
      <c r="AF55" s="277"/>
      <c r="AG55" s="278"/>
      <c r="AH55" s="71"/>
      <c r="AJ55" s="8" t="str">
        <f>I56</f>
        <v>ティグレイ</v>
      </c>
      <c r="AK55" s="65">
        <v>2</v>
      </c>
      <c r="AL55" s="65">
        <v>1</v>
      </c>
      <c r="AM55" s="65">
        <v>0</v>
      </c>
      <c r="AN55" s="65">
        <f>Q56+Q58+Q60</f>
        <v>13</v>
      </c>
      <c r="AO55" s="65">
        <f>S56+S58+S60</f>
        <v>6</v>
      </c>
      <c r="AP55" s="65">
        <f>AN55-AO55</f>
        <v>7</v>
      </c>
      <c r="AQ55" s="65">
        <f>AK55*3+AM55*1</f>
        <v>6</v>
      </c>
      <c r="AR55" s="66">
        <v>2</v>
      </c>
    </row>
    <row r="56" spans="2:44" s="9" customFormat="1" ht="12.75">
      <c r="B56" s="244">
        <v>2</v>
      </c>
      <c r="C56" s="245"/>
      <c r="D56" s="283">
        <f>D55+"０：5０"</f>
        <v>0.4513888888888889</v>
      </c>
      <c r="E56" s="284"/>
      <c r="F56" s="284"/>
      <c r="G56" s="284"/>
      <c r="H56" s="284"/>
      <c r="I56" s="255" t="str">
        <f>'リーグ２次'!X10</f>
        <v>ティグレイ</v>
      </c>
      <c r="J56" s="255"/>
      <c r="K56" s="255"/>
      <c r="L56" s="255"/>
      <c r="M56" s="255"/>
      <c r="N56" s="255"/>
      <c r="O56" s="256"/>
      <c r="P56" s="13"/>
      <c r="Q56" s="14">
        <v>8</v>
      </c>
      <c r="R56" s="15" t="s">
        <v>27</v>
      </c>
      <c r="S56" s="14">
        <v>0</v>
      </c>
      <c r="T56" s="13"/>
      <c r="U56" s="257" t="str">
        <f>'リーグ２次'!AA10</f>
        <v>白鳥</v>
      </c>
      <c r="V56" s="257"/>
      <c r="W56" s="257"/>
      <c r="X56" s="257"/>
      <c r="Y56" s="257"/>
      <c r="Z56" s="257"/>
      <c r="AA56" s="257"/>
      <c r="AB56" s="276" t="str">
        <f>I55</f>
        <v>金竜</v>
      </c>
      <c r="AC56" s="277"/>
      <c r="AD56" s="277"/>
      <c r="AE56" s="277"/>
      <c r="AF56" s="277"/>
      <c r="AG56" s="278"/>
      <c r="AH56" s="71"/>
      <c r="AJ56" s="8" t="str">
        <f>I55</f>
        <v>金竜</v>
      </c>
      <c r="AK56" s="65">
        <v>3</v>
      </c>
      <c r="AL56" s="65">
        <v>0</v>
      </c>
      <c r="AM56" s="65">
        <v>0</v>
      </c>
      <c r="AN56" s="65">
        <f>Q55+Q57+S60</f>
        <v>9</v>
      </c>
      <c r="AO56" s="65">
        <f>S55+S57+Q60</f>
        <v>3</v>
      </c>
      <c r="AP56" s="65">
        <f>AN56-AO56</f>
        <v>6</v>
      </c>
      <c r="AQ56" s="65">
        <f>AK56*3+AM56*1</f>
        <v>9</v>
      </c>
      <c r="AR56" s="66">
        <v>1</v>
      </c>
    </row>
    <row r="57" spans="2:44" s="9" customFormat="1" ht="12.75">
      <c r="B57" s="244">
        <v>3</v>
      </c>
      <c r="C57" s="245"/>
      <c r="D57" s="283">
        <f>D56+"１：1０"</f>
        <v>0.5</v>
      </c>
      <c r="E57" s="284"/>
      <c r="F57" s="284"/>
      <c r="G57" s="284"/>
      <c r="H57" s="284"/>
      <c r="I57" s="247" t="str">
        <f>I55</f>
        <v>金竜</v>
      </c>
      <c r="J57" s="247"/>
      <c r="K57" s="247"/>
      <c r="L57" s="247"/>
      <c r="M57" s="247"/>
      <c r="N57" s="247"/>
      <c r="O57" s="248"/>
      <c r="P57" s="13"/>
      <c r="Q57" s="14">
        <v>4</v>
      </c>
      <c r="R57" s="15" t="s">
        <v>27</v>
      </c>
      <c r="S57" s="14">
        <v>1</v>
      </c>
      <c r="T57" s="13"/>
      <c r="U57" s="249" t="str">
        <f>U56</f>
        <v>白鳥</v>
      </c>
      <c r="V57" s="249"/>
      <c r="W57" s="249"/>
      <c r="X57" s="249"/>
      <c r="Y57" s="249"/>
      <c r="Z57" s="249"/>
      <c r="AA57" s="249"/>
      <c r="AB57" s="276" t="str">
        <f>U55</f>
        <v>太田</v>
      </c>
      <c r="AC57" s="277"/>
      <c r="AD57" s="277"/>
      <c r="AE57" s="277"/>
      <c r="AF57" s="277"/>
      <c r="AG57" s="278"/>
      <c r="AH57" s="71"/>
      <c r="AJ57" s="8" t="str">
        <f>U55</f>
        <v>太田</v>
      </c>
      <c r="AK57" s="65">
        <v>1</v>
      </c>
      <c r="AL57" s="65">
        <v>2</v>
      </c>
      <c r="AM57" s="65">
        <v>0</v>
      </c>
      <c r="AN57" s="65">
        <f>S55+S58+Q59</f>
        <v>9</v>
      </c>
      <c r="AO57" s="65">
        <f>Q55+Q58+S59</f>
        <v>4</v>
      </c>
      <c r="AP57" s="65">
        <f>AN57-AO57</f>
        <v>5</v>
      </c>
      <c r="AQ57" s="65">
        <f>AK57*3+AM57*1</f>
        <v>3</v>
      </c>
      <c r="AR57" s="66">
        <v>3</v>
      </c>
    </row>
    <row r="58" spans="2:44" s="9" customFormat="1" ht="12.75">
      <c r="B58" s="244">
        <v>4</v>
      </c>
      <c r="C58" s="245"/>
      <c r="D58" s="293">
        <f>D57+"０：5０"</f>
        <v>0.5347222222222222</v>
      </c>
      <c r="E58" s="294"/>
      <c r="F58" s="294"/>
      <c r="G58" s="294"/>
      <c r="H58" s="294"/>
      <c r="I58" s="295" t="str">
        <f>I56</f>
        <v>ティグレイ</v>
      </c>
      <c r="J58" s="295"/>
      <c r="K58" s="295"/>
      <c r="L58" s="295"/>
      <c r="M58" s="295"/>
      <c r="N58" s="295"/>
      <c r="O58" s="296"/>
      <c r="P58" s="10"/>
      <c r="Q58" s="11">
        <v>3</v>
      </c>
      <c r="R58" s="12" t="s">
        <v>27</v>
      </c>
      <c r="S58" s="11">
        <v>2</v>
      </c>
      <c r="T58" s="10"/>
      <c r="U58" s="257" t="str">
        <f>U55</f>
        <v>太田</v>
      </c>
      <c r="V58" s="257"/>
      <c r="W58" s="257"/>
      <c r="X58" s="257"/>
      <c r="Y58" s="257"/>
      <c r="Z58" s="257"/>
      <c r="AA58" s="257"/>
      <c r="AB58" s="276" t="str">
        <f>I57</f>
        <v>金竜</v>
      </c>
      <c r="AC58" s="277"/>
      <c r="AD58" s="277"/>
      <c r="AE58" s="277"/>
      <c r="AF58" s="277"/>
      <c r="AG58" s="278"/>
      <c r="AH58" s="71"/>
      <c r="AJ58" s="8" t="str">
        <f>U56</f>
        <v>白鳥</v>
      </c>
      <c r="AK58" s="65">
        <v>0</v>
      </c>
      <c r="AL58" s="65">
        <v>3</v>
      </c>
      <c r="AM58" s="65">
        <v>0</v>
      </c>
      <c r="AN58" s="65">
        <f>S56+S57+S59</f>
        <v>1</v>
      </c>
      <c r="AO58" s="65">
        <f>Q56+Q57+Q59</f>
        <v>19</v>
      </c>
      <c r="AP58" s="65">
        <f>AN58-AO58</f>
        <v>-18</v>
      </c>
      <c r="AQ58" s="65">
        <f>AK58*3+AM58*1</f>
        <v>0</v>
      </c>
      <c r="AR58" s="66">
        <v>4</v>
      </c>
    </row>
    <row r="59" spans="2:34" s="9" customFormat="1" ht="12.75">
      <c r="B59" s="244">
        <v>5</v>
      </c>
      <c r="C59" s="245"/>
      <c r="D59" s="283">
        <f>D58+"１：1０"</f>
        <v>0.5833333333333334</v>
      </c>
      <c r="E59" s="284"/>
      <c r="F59" s="284"/>
      <c r="G59" s="284"/>
      <c r="H59" s="284"/>
      <c r="I59" s="247" t="str">
        <f>U55</f>
        <v>太田</v>
      </c>
      <c r="J59" s="247"/>
      <c r="K59" s="247"/>
      <c r="L59" s="247"/>
      <c r="M59" s="247"/>
      <c r="N59" s="247"/>
      <c r="O59" s="248"/>
      <c r="P59" s="13"/>
      <c r="Q59" s="14">
        <v>7</v>
      </c>
      <c r="R59" s="15" t="s">
        <v>27</v>
      </c>
      <c r="S59" s="14">
        <v>0</v>
      </c>
      <c r="T59" s="13"/>
      <c r="U59" s="249" t="str">
        <f>U56</f>
        <v>白鳥</v>
      </c>
      <c r="V59" s="249"/>
      <c r="W59" s="249"/>
      <c r="X59" s="249"/>
      <c r="Y59" s="249"/>
      <c r="Z59" s="249"/>
      <c r="AA59" s="249"/>
      <c r="AB59" s="276" t="str">
        <f>I60</f>
        <v>ティグレイ</v>
      </c>
      <c r="AC59" s="277"/>
      <c r="AD59" s="277"/>
      <c r="AE59" s="277"/>
      <c r="AF59" s="277"/>
      <c r="AG59" s="278"/>
      <c r="AH59" s="71"/>
    </row>
    <row r="60" spans="2:34" s="9" customFormat="1" ht="12.75">
      <c r="B60" s="258">
        <v>6</v>
      </c>
      <c r="C60" s="259"/>
      <c r="D60" s="297">
        <f>D59+"０：5０"</f>
        <v>0.6180555555555556</v>
      </c>
      <c r="E60" s="298"/>
      <c r="F60" s="298"/>
      <c r="G60" s="298"/>
      <c r="H60" s="298"/>
      <c r="I60" s="262" t="str">
        <f>I56</f>
        <v>ティグレイ</v>
      </c>
      <c r="J60" s="262"/>
      <c r="K60" s="262"/>
      <c r="L60" s="262"/>
      <c r="M60" s="262"/>
      <c r="N60" s="262"/>
      <c r="O60" s="263"/>
      <c r="P60" s="16"/>
      <c r="Q60" s="17">
        <v>2</v>
      </c>
      <c r="R60" s="18" t="s">
        <v>27</v>
      </c>
      <c r="S60" s="17">
        <v>4</v>
      </c>
      <c r="T60" s="16"/>
      <c r="U60" s="264" t="str">
        <f>I55</f>
        <v>金竜</v>
      </c>
      <c r="V60" s="264"/>
      <c r="W60" s="264"/>
      <c r="X60" s="264"/>
      <c r="Y60" s="264"/>
      <c r="Z60" s="264"/>
      <c r="AA60" s="264"/>
      <c r="AB60" s="285" t="str">
        <f>U59</f>
        <v>白鳥</v>
      </c>
      <c r="AC60" s="286"/>
      <c r="AD60" s="286"/>
      <c r="AE60" s="286"/>
      <c r="AF60" s="286"/>
      <c r="AG60" s="287"/>
      <c r="AH60" s="71"/>
    </row>
    <row r="61" spans="2:44" s="9" customFormat="1" ht="12.75">
      <c r="B61" s="87"/>
      <c r="C61" s="87"/>
      <c r="D61" s="88"/>
      <c r="E61" s="87"/>
      <c r="F61" s="87"/>
      <c r="G61" s="87"/>
      <c r="H61" s="87"/>
      <c r="I61" s="81"/>
      <c r="J61" s="81"/>
      <c r="K61" s="81"/>
      <c r="L61" s="81"/>
      <c r="M61" s="81"/>
      <c r="N61" s="81"/>
      <c r="O61" s="81"/>
      <c r="P61" s="97"/>
      <c r="Q61" s="99"/>
      <c r="R61" s="98"/>
      <c r="S61" s="99"/>
      <c r="T61" s="97"/>
      <c r="U61" s="81"/>
      <c r="V61" s="81"/>
      <c r="W61" s="81"/>
      <c r="X61" s="81"/>
      <c r="Y61" s="81"/>
      <c r="Z61" s="81"/>
      <c r="AA61" s="81"/>
      <c r="AB61" s="71"/>
      <c r="AC61" s="71"/>
      <c r="AD61" s="71"/>
      <c r="AE61" s="71"/>
      <c r="AF61" s="71"/>
      <c r="AG61" s="71"/>
      <c r="AH61" s="71"/>
      <c r="AJ61" s="8"/>
      <c r="AK61" s="65"/>
      <c r="AL61" s="65"/>
      <c r="AM61" s="65"/>
      <c r="AN61" s="65"/>
      <c r="AO61" s="65"/>
      <c r="AP61" s="65"/>
      <c r="AQ61" s="65"/>
      <c r="AR61" s="66"/>
    </row>
    <row r="62" spans="2:44" s="9" customFormat="1" ht="12.75">
      <c r="B62" s="87"/>
      <c r="C62" s="87"/>
      <c r="D62" s="88"/>
      <c r="E62" s="87"/>
      <c r="F62" s="87"/>
      <c r="G62" s="87"/>
      <c r="H62" s="87"/>
      <c r="I62" s="81"/>
      <c r="J62" s="81"/>
      <c r="K62" s="81"/>
      <c r="L62" s="81"/>
      <c r="M62" s="81"/>
      <c r="N62" s="81"/>
      <c r="O62" s="81"/>
      <c r="P62" s="97"/>
      <c r="Q62" s="99"/>
      <c r="R62" s="98"/>
      <c r="S62" s="99"/>
      <c r="T62" s="97"/>
      <c r="U62" s="81"/>
      <c r="V62" s="81"/>
      <c r="W62" s="81"/>
      <c r="X62" s="81"/>
      <c r="Y62" s="81"/>
      <c r="Z62" s="81"/>
      <c r="AA62" s="81"/>
      <c r="AB62" s="71"/>
      <c r="AC62" s="71"/>
      <c r="AD62" s="71"/>
      <c r="AE62" s="71"/>
      <c r="AF62" s="71"/>
      <c r="AG62" s="71"/>
      <c r="AH62" s="71"/>
      <c r="AJ62" s="8"/>
      <c r="AK62" s="65"/>
      <c r="AL62" s="65"/>
      <c r="AM62" s="65"/>
      <c r="AN62" s="65"/>
      <c r="AO62" s="65"/>
      <c r="AP62" s="65"/>
      <c r="AQ62" s="65"/>
      <c r="AR62" s="66"/>
    </row>
    <row r="63" spans="2:44" s="9" customFormat="1" ht="12.75">
      <c r="B63" s="87"/>
      <c r="C63" s="87"/>
      <c r="D63" s="88"/>
      <c r="E63" s="87"/>
      <c r="F63" s="87"/>
      <c r="G63" s="87"/>
      <c r="H63" s="87"/>
      <c r="I63" s="81"/>
      <c r="J63" s="81"/>
      <c r="K63" s="81"/>
      <c r="L63" s="81"/>
      <c r="M63" s="81"/>
      <c r="N63" s="81"/>
      <c r="O63" s="81"/>
      <c r="P63" s="97"/>
      <c r="Q63" s="99"/>
      <c r="R63" s="98"/>
      <c r="S63" s="99"/>
      <c r="T63" s="97"/>
      <c r="U63" s="81"/>
      <c r="V63" s="81"/>
      <c r="W63" s="81"/>
      <c r="X63" s="81"/>
      <c r="Y63" s="81"/>
      <c r="Z63" s="81"/>
      <c r="AA63" s="81"/>
      <c r="AB63" s="71"/>
      <c r="AC63" s="71"/>
      <c r="AD63" s="71"/>
      <c r="AE63" s="71"/>
      <c r="AF63" s="71"/>
      <c r="AG63" s="71"/>
      <c r="AH63" s="71"/>
      <c r="AJ63" s="8"/>
      <c r="AK63" s="65"/>
      <c r="AL63" s="65"/>
      <c r="AM63" s="65"/>
      <c r="AN63" s="65"/>
      <c r="AO63" s="65"/>
      <c r="AP63" s="65"/>
      <c r="AQ63" s="65"/>
      <c r="AR63" s="66"/>
    </row>
    <row r="64" ht="12.75">
      <c r="B64" t="s">
        <v>159</v>
      </c>
    </row>
    <row r="65" spans="5:44" ht="12.75">
      <c r="E65" s="289">
        <f>'リーグ２次'!AB7</f>
        <v>44178</v>
      </c>
      <c r="F65" s="290"/>
      <c r="G65" s="290"/>
      <c r="H65" s="290"/>
      <c r="I65" s="290"/>
      <c r="J65" s="290"/>
      <c r="K65" s="290"/>
      <c r="P65" s="292" t="str">
        <f>'リーグ２次'!AB6</f>
        <v>蘇水</v>
      </c>
      <c r="Q65" s="292"/>
      <c r="R65" s="292"/>
      <c r="S65" s="292"/>
      <c r="T65" s="47" t="s">
        <v>67</v>
      </c>
      <c r="AB65" s="336">
        <f>'リーグ２次'!AB8</f>
        <v>0.5625</v>
      </c>
      <c r="AC65" s="337"/>
      <c r="AD65" s="337"/>
      <c r="AE65" s="337"/>
      <c r="AF65" s="337"/>
      <c r="AJ65" s="8"/>
      <c r="AK65" s="63" t="s">
        <v>100</v>
      </c>
      <c r="AL65" s="64" t="s">
        <v>101</v>
      </c>
      <c r="AM65" s="64" t="s">
        <v>102</v>
      </c>
      <c r="AN65" s="64" t="s">
        <v>103</v>
      </c>
      <c r="AO65" s="64" t="s">
        <v>104</v>
      </c>
      <c r="AP65" s="64" t="s">
        <v>105</v>
      </c>
      <c r="AQ65" s="64" t="s">
        <v>106</v>
      </c>
      <c r="AR65" s="64" t="s">
        <v>24</v>
      </c>
    </row>
    <row r="66" spans="2:43" s="8" customFormat="1" ht="12.75">
      <c r="B66" s="333" t="s">
        <v>26</v>
      </c>
      <c r="C66" s="334"/>
      <c r="D66" s="334" t="s">
        <v>14</v>
      </c>
      <c r="E66" s="334"/>
      <c r="F66" s="334"/>
      <c r="G66" s="334"/>
      <c r="H66" s="334"/>
      <c r="I66" s="334" t="s">
        <v>15</v>
      </c>
      <c r="J66" s="334"/>
      <c r="K66" s="334"/>
      <c r="L66" s="334"/>
      <c r="M66" s="334"/>
      <c r="N66" s="334"/>
      <c r="O66" s="334"/>
      <c r="P66" s="334"/>
      <c r="Q66" s="334"/>
      <c r="R66" s="334"/>
      <c r="S66" s="334"/>
      <c r="T66" s="334"/>
      <c r="U66" s="334"/>
      <c r="V66" s="334"/>
      <c r="W66" s="334"/>
      <c r="X66" s="334"/>
      <c r="Y66" s="334"/>
      <c r="Z66" s="334"/>
      <c r="AA66" s="334"/>
      <c r="AB66" s="334" t="s">
        <v>16</v>
      </c>
      <c r="AC66" s="334"/>
      <c r="AD66" s="334"/>
      <c r="AE66" s="334"/>
      <c r="AF66" s="334"/>
      <c r="AG66" s="335"/>
      <c r="AM66" s="65"/>
      <c r="AN66" s="65"/>
      <c r="AO66" s="65"/>
      <c r="AP66" s="65"/>
      <c r="AQ66" s="65"/>
    </row>
    <row r="67" spans="1:44" s="9" customFormat="1" ht="12.75">
      <c r="A67" s="8"/>
      <c r="B67" s="362">
        <v>1</v>
      </c>
      <c r="C67" s="284"/>
      <c r="D67" s="253">
        <f>AB65</f>
        <v>0.5625</v>
      </c>
      <c r="E67" s="254"/>
      <c r="F67" s="254"/>
      <c r="G67" s="254"/>
      <c r="H67" s="254"/>
      <c r="I67" s="255" t="str">
        <f>'リーグ２次'!AB10</f>
        <v>関さくら</v>
      </c>
      <c r="J67" s="255"/>
      <c r="K67" s="255"/>
      <c r="L67" s="255"/>
      <c r="M67" s="255"/>
      <c r="N67" s="255"/>
      <c r="O67" s="256"/>
      <c r="P67" s="10"/>
      <c r="Q67" s="11">
        <v>0</v>
      </c>
      <c r="R67" s="12" t="s">
        <v>27</v>
      </c>
      <c r="S67" s="11">
        <v>8</v>
      </c>
      <c r="T67" s="10"/>
      <c r="U67" s="257" t="str">
        <f>'リーグ２次'!AD10</f>
        <v>八百津</v>
      </c>
      <c r="V67" s="257"/>
      <c r="W67" s="257"/>
      <c r="X67" s="257"/>
      <c r="Y67" s="257"/>
      <c r="Z67" s="257"/>
      <c r="AA67" s="257"/>
      <c r="AB67" s="271" t="str">
        <f>'リーグ２次'!AC10</f>
        <v>加茂野</v>
      </c>
      <c r="AC67" s="272"/>
      <c r="AD67" s="272"/>
      <c r="AE67" s="272"/>
      <c r="AF67" s="272"/>
      <c r="AG67" s="273"/>
      <c r="AJ67" s="8" t="str">
        <f>I67</f>
        <v>関さくら</v>
      </c>
      <c r="AK67" s="65">
        <v>0</v>
      </c>
      <c r="AL67" s="65">
        <v>2</v>
      </c>
      <c r="AM67" s="65">
        <v>0</v>
      </c>
      <c r="AN67" s="65">
        <f>Q67+Q69</f>
        <v>0</v>
      </c>
      <c r="AO67" s="65">
        <f>S67+S69</f>
        <v>16</v>
      </c>
      <c r="AP67" s="65">
        <f>AN67-AO67</f>
        <v>-16</v>
      </c>
      <c r="AQ67" s="65">
        <f>AK67*3+AM67*1</f>
        <v>0</v>
      </c>
      <c r="AR67" s="66">
        <v>3</v>
      </c>
    </row>
    <row r="68" spans="2:44" s="9" customFormat="1" ht="12.75">
      <c r="B68" s="244">
        <v>2</v>
      </c>
      <c r="C68" s="245"/>
      <c r="D68" s="246">
        <f>D67+"０:7０"</f>
        <v>0.6111111111111112</v>
      </c>
      <c r="E68" s="245"/>
      <c r="F68" s="245"/>
      <c r="G68" s="245"/>
      <c r="H68" s="245"/>
      <c r="I68" s="247" t="str">
        <f>AB67</f>
        <v>加茂野</v>
      </c>
      <c r="J68" s="247"/>
      <c r="K68" s="247"/>
      <c r="L68" s="247"/>
      <c r="M68" s="247"/>
      <c r="N68" s="247"/>
      <c r="O68" s="248"/>
      <c r="P68" s="13"/>
      <c r="Q68" s="14">
        <v>0</v>
      </c>
      <c r="R68" s="15" t="s">
        <v>27</v>
      </c>
      <c r="S68" s="14">
        <v>0</v>
      </c>
      <c r="T68" s="13"/>
      <c r="U68" s="249" t="str">
        <f>U67</f>
        <v>八百津</v>
      </c>
      <c r="V68" s="249"/>
      <c r="W68" s="249"/>
      <c r="X68" s="249"/>
      <c r="Y68" s="249"/>
      <c r="Z68" s="249"/>
      <c r="AA68" s="249"/>
      <c r="AB68" s="250" t="str">
        <f>I67</f>
        <v>関さくら</v>
      </c>
      <c r="AC68" s="251"/>
      <c r="AD68" s="251"/>
      <c r="AE68" s="251"/>
      <c r="AF68" s="251"/>
      <c r="AG68" s="252"/>
      <c r="AJ68" s="8" t="str">
        <f>I68</f>
        <v>加茂野</v>
      </c>
      <c r="AK68" s="65">
        <v>1</v>
      </c>
      <c r="AL68" s="65">
        <v>0</v>
      </c>
      <c r="AM68" s="65">
        <v>1</v>
      </c>
      <c r="AN68" s="65">
        <f>Q68+S69</f>
        <v>8</v>
      </c>
      <c r="AO68" s="65">
        <f>S68+Q69</f>
        <v>0</v>
      </c>
      <c r="AP68" s="65">
        <f>AN68-AO68</f>
        <v>8</v>
      </c>
      <c r="AQ68" s="65">
        <f>AK68*3+AM68*1</f>
        <v>4</v>
      </c>
      <c r="AR68" s="66">
        <v>1</v>
      </c>
    </row>
    <row r="69" spans="2:44" s="9" customFormat="1" ht="12.75">
      <c r="B69" s="258">
        <v>3</v>
      </c>
      <c r="C69" s="259"/>
      <c r="D69" s="260">
        <f>D68+"０：7０"</f>
        <v>0.6597222222222223</v>
      </c>
      <c r="E69" s="261"/>
      <c r="F69" s="261"/>
      <c r="G69" s="261"/>
      <c r="H69" s="261"/>
      <c r="I69" s="262" t="str">
        <f>I67</f>
        <v>関さくら</v>
      </c>
      <c r="J69" s="262"/>
      <c r="K69" s="262"/>
      <c r="L69" s="262"/>
      <c r="M69" s="262"/>
      <c r="N69" s="262"/>
      <c r="O69" s="263"/>
      <c r="P69" s="16"/>
      <c r="Q69" s="17">
        <v>0</v>
      </c>
      <c r="R69" s="18" t="s">
        <v>27</v>
      </c>
      <c r="S69" s="17">
        <v>8</v>
      </c>
      <c r="T69" s="16"/>
      <c r="U69" s="264" t="str">
        <f>AB67</f>
        <v>加茂野</v>
      </c>
      <c r="V69" s="264"/>
      <c r="W69" s="264"/>
      <c r="X69" s="264"/>
      <c r="Y69" s="264"/>
      <c r="Z69" s="264"/>
      <c r="AA69" s="264"/>
      <c r="AB69" s="265" t="str">
        <f>U67</f>
        <v>八百津</v>
      </c>
      <c r="AC69" s="266"/>
      <c r="AD69" s="266"/>
      <c r="AE69" s="266"/>
      <c r="AF69" s="266"/>
      <c r="AG69" s="267"/>
      <c r="AJ69" s="8" t="str">
        <f>U67</f>
        <v>八百津</v>
      </c>
      <c r="AK69" s="65">
        <v>1</v>
      </c>
      <c r="AL69" s="65">
        <v>0</v>
      </c>
      <c r="AM69" s="65">
        <v>1</v>
      </c>
      <c r="AN69" s="65">
        <f>S67+S68</f>
        <v>8</v>
      </c>
      <c r="AO69" s="65">
        <f>Q67+Q68</f>
        <v>0</v>
      </c>
      <c r="AP69" s="65">
        <f>AN69-AO69</f>
        <v>8</v>
      </c>
      <c r="AQ69" s="65">
        <f>AK69*3+AM69*1</f>
        <v>4</v>
      </c>
      <c r="AR69" s="66">
        <v>2</v>
      </c>
    </row>
    <row r="70" spans="2:34" s="75" customFormat="1" ht="15.75" customHeight="1">
      <c r="B70" s="87"/>
      <c r="C70" s="87"/>
      <c r="D70" s="88"/>
      <c r="E70" s="87"/>
      <c r="F70" s="87"/>
      <c r="G70" s="87"/>
      <c r="H70" s="87"/>
      <c r="I70" s="81"/>
      <c r="J70" s="81"/>
      <c r="K70" s="81"/>
      <c r="L70" s="81"/>
      <c r="M70" s="81"/>
      <c r="N70" s="81"/>
      <c r="O70" s="81"/>
      <c r="P70" s="97"/>
      <c r="Q70" s="97"/>
      <c r="R70" s="98"/>
      <c r="S70" s="97"/>
      <c r="T70" s="97"/>
      <c r="U70" s="82"/>
      <c r="V70" s="82"/>
      <c r="W70" s="81"/>
      <c r="X70" s="81"/>
      <c r="Y70" s="81"/>
      <c r="Z70" s="81"/>
      <c r="AA70" s="81"/>
      <c r="AB70" s="71"/>
      <c r="AC70" s="71"/>
      <c r="AD70" s="71"/>
      <c r="AE70" s="71"/>
      <c r="AF70" s="71"/>
      <c r="AG70" s="71"/>
      <c r="AH70" s="71"/>
    </row>
    <row r="71" spans="2:34" s="75" customFormat="1" ht="12.75">
      <c r="B71" s="87"/>
      <c r="C71" s="87"/>
      <c r="D71" s="88"/>
      <c r="E71" s="87"/>
      <c r="F71" s="87"/>
      <c r="G71" s="87"/>
      <c r="H71" s="87"/>
      <c r="I71" s="81"/>
      <c r="J71" s="81"/>
      <c r="K71" s="81"/>
      <c r="L71" s="331" t="s">
        <v>310</v>
      </c>
      <c r="M71" s="331"/>
      <c r="N71" s="331"/>
      <c r="O71" s="331"/>
      <c r="P71" s="331"/>
      <c r="Q71" s="331"/>
      <c r="R71" s="331"/>
      <c r="S71" s="331"/>
      <c r="T71" s="331"/>
      <c r="U71" s="331"/>
      <c r="V71" s="331"/>
      <c r="W71" s="331"/>
      <c r="X71" s="331"/>
      <c r="Y71" s="331"/>
      <c r="Z71" s="331"/>
      <c r="AA71" s="81"/>
      <c r="AB71" s="71"/>
      <c r="AC71" s="71"/>
      <c r="AD71" s="71"/>
      <c r="AE71" s="71"/>
      <c r="AF71" s="71"/>
      <c r="AG71" s="71"/>
      <c r="AH71" s="71"/>
    </row>
    <row r="72" spans="2:34" s="75" customFormat="1" ht="12.75">
      <c r="B72" s="87"/>
      <c r="C72" s="87"/>
      <c r="D72" s="88"/>
      <c r="E72" s="87"/>
      <c r="F72" s="87"/>
      <c r="G72" s="87"/>
      <c r="H72" s="87"/>
      <c r="I72" s="81"/>
      <c r="J72" s="81"/>
      <c r="K72" s="81"/>
      <c r="L72" s="81"/>
      <c r="M72" s="81"/>
      <c r="N72" s="81"/>
      <c r="O72" s="81"/>
      <c r="P72" s="97"/>
      <c r="Q72" s="97"/>
      <c r="R72" s="98"/>
      <c r="S72" s="97"/>
      <c r="T72" s="97"/>
      <c r="U72" s="82"/>
      <c r="V72" s="82"/>
      <c r="W72" s="81"/>
      <c r="X72" s="81"/>
      <c r="Y72" s="81"/>
      <c r="Z72" s="81"/>
      <c r="AA72" s="81"/>
      <c r="AB72" s="71"/>
      <c r="AC72" s="71"/>
      <c r="AD72" s="71"/>
      <c r="AE72" s="71"/>
      <c r="AF72" s="71"/>
      <c r="AG72" s="71"/>
      <c r="AH72" s="71"/>
    </row>
    <row r="73" spans="2:34" s="75" customFormat="1" ht="12.75">
      <c r="B73" s="87"/>
      <c r="C73" s="87"/>
      <c r="D73" s="88"/>
      <c r="E73" s="87"/>
      <c r="F73" s="87"/>
      <c r="G73" s="87"/>
      <c r="H73" s="87"/>
      <c r="I73" s="81"/>
      <c r="J73" s="81"/>
      <c r="K73" s="81"/>
      <c r="L73" s="81"/>
      <c r="M73" s="81"/>
      <c r="N73" s="81"/>
      <c r="O73" s="81"/>
      <c r="P73" s="97"/>
      <c r="Q73" s="97"/>
      <c r="R73" s="98"/>
      <c r="S73" s="97"/>
      <c r="T73" s="97"/>
      <c r="U73" s="82"/>
      <c r="V73" s="82"/>
      <c r="W73" s="81"/>
      <c r="X73" s="81"/>
      <c r="Y73" s="81"/>
      <c r="Z73" s="81"/>
      <c r="AA73" s="81"/>
      <c r="AB73" s="71"/>
      <c r="AC73" s="71"/>
      <c r="AD73" s="71"/>
      <c r="AE73" s="71"/>
      <c r="AF73" s="71"/>
      <c r="AG73" s="71"/>
      <c r="AH73" s="71"/>
    </row>
    <row r="74" spans="2:34" s="75" customFormat="1" ht="12.75">
      <c r="B74" s="87"/>
      <c r="C74" s="87"/>
      <c r="D74" s="88"/>
      <c r="E74" s="87"/>
      <c r="F74" s="87"/>
      <c r="G74" s="87"/>
      <c r="H74" s="87"/>
      <c r="I74" s="81"/>
      <c r="J74" s="81"/>
      <c r="K74" s="81"/>
      <c r="L74" s="81"/>
      <c r="M74" s="81"/>
      <c r="N74" s="81"/>
      <c r="O74" s="81"/>
      <c r="P74" s="97"/>
      <c r="Q74" s="97"/>
      <c r="R74" s="98"/>
      <c r="S74" s="97"/>
      <c r="T74" s="97"/>
      <c r="U74" s="82"/>
      <c r="V74" s="82"/>
      <c r="W74" s="81"/>
      <c r="X74" s="81"/>
      <c r="Y74" s="81"/>
      <c r="Z74" s="81"/>
      <c r="AA74" s="81"/>
      <c r="AB74" s="71"/>
      <c r="AC74" s="71"/>
      <c r="AD74" s="71"/>
      <c r="AE74" s="71"/>
      <c r="AF74" s="71"/>
      <c r="AG74" s="71"/>
      <c r="AH74" s="71"/>
    </row>
    <row r="75" spans="2:34" s="75" customFormat="1" ht="12.75">
      <c r="B75" s="87"/>
      <c r="C75" s="87"/>
      <c r="D75" s="88"/>
      <c r="E75" s="87"/>
      <c r="F75" s="87"/>
      <c r="G75" s="87"/>
      <c r="H75" s="87"/>
      <c r="I75" s="81"/>
      <c r="J75" s="81"/>
      <c r="K75" s="81"/>
      <c r="L75" s="81"/>
      <c r="M75" s="81"/>
      <c r="N75" s="81"/>
      <c r="O75" s="81"/>
      <c r="P75" s="97"/>
      <c r="Q75" s="97"/>
      <c r="R75" s="98"/>
      <c r="S75" s="97"/>
      <c r="T75" s="97"/>
      <c r="U75" s="82"/>
      <c r="V75" s="82"/>
      <c r="W75" s="81"/>
      <c r="X75" s="81"/>
      <c r="Y75" s="81"/>
      <c r="Z75" s="81"/>
      <c r="AA75" s="81"/>
      <c r="AB75" s="71"/>
      <c r="AC75" s="71"/>
      <c r="AD75" s="71"/>
      <c r="AE75" s="71"/>
      <c r="AF75" s="71"/>
      <c r="AG75" s="71"/>
      <c r="AH75" s="71"/>
    </row>
    <row r="76" spans="2:34" s="75" customFormat="1" ht="12.75">
      <c r="B76" s="87"/>
      <c r="C76" s="87"/>
      <c r="D76" s="88"/>
      <c r="E76" s="87"/>
      <c r="F76" s="87"/>
      <c r="G76" s="87"/>
      <c r="H76" s="87"/>
      <c r="I76" s="81"/>
      <c r="J76" s="81"/>
      <c r="K76" s="81"/>
      <c r="L76" s="81"/>
      <c r="M76" s="81"/>
      <c r="N76" s="81"/>
      <c r="O76" s="81"/>
      <c r="P76" s="97"/>
      <c r="Q76" s="97"/>
      <c r="R76" s="98"/>
      <c r="S76" s="97"/>
      <c r="T76" s="97"/>
      <c r="U76" s="82"/>
      <c r="V76" s="82"/>
      <c r="W76" s="81"/>
      <c r="X76" s="81"/>
      <c r="Y76" s="81"/>
      <c r="Z76" s="81"/>
      <c r="AA76" s="81"/>
      <c r="AB76" s="71"/>
      <c r="AC76" s="71"/>
      <c r="AD76" s="71"/>
      <c r="AE76" s="71"/>
      <c r="AF76" s="71"/>
      <c r="AG76" s="71"/>
      <c r="AH76" s="71"/>
    </row>
    <row r="77" spans="2:34" s="75" customFormat="1" ht="12.75">
      <c r="B77" s="87"/>
      <c r="C77" s="87"/>
      <c r="D77" s="88"/>
      <c r="E77" s="87"/>
      <c r="F77" s="87"/>
      <c r="G77" s="87"/>
      <c r="H77" s="87"/>
      <c r="I77" s="81"/>
      <c r="J77" s="81"/>
      <c r="K77" s="81"/>
      <c r="L77" s="81"/>
      <c r="M77" s="81"/>
      <c r="N77" s="81"/>
      <c r="O77" s="81"/>
      <c r="P77" s="97"/>
      <c r="Q77" s="97"/>
      <c r="R77" s="98"/>
      <c r="S77" s="97"/>
      <c r="T77" s="97"/>
      <c r="U77" s="82"/>
      <c r="V77" s="82"/>
      <c r="W77" s="81"/>
      <c r="X77" s="81"/>
      <c r="Y77" s="81"/>
      <c r="Z77" s="81"/>
      <c r="AA77" s="81"/>
      <c r="AB77" s="71"/>
      <c r="AC77" s="71"/>
      <c r="AD77" s="71"/>
      <c r="AE77" s="71"/>
      <c r="AF77" s="71"/>
      <c r="AG77" s="71"/>
      <c r="AH77" s="71"/>
    </row>
    <row r="78" spans="2:44" s="75" customFormat="1" ht="12.75">
      <c r="B78" s="177"/>
      <c r="C78" s="177"/>
      <c r="D78" s="177"/>
      <c r="E78" s="177"/>
      <c r="F78" s="177"/>
      <c r="G78" s="177"/>
      <c r="H78" s="177"/>
      <c r="I78" s="177"/>
      <c r="J78" s="177"/>
      <c r="K78" s="177"/>
      <c r="L78" s="177"/>
      <c r="M78" s="177"/>
      <c r="N78" s="177"/>
      <c r="O78" s="177"/>
      <c r="P78" s="177"/>
      <c r="Q78" s="177"/>
      <c r="R78" s="177"/>
      <c r="S78" s="177"/>
      <c r="T78" s="177"/>
      <c r="U78" s="177"/>
      <c r="V78" s="177"/>
      <c r="W78" s="177"/>
      <c r="X78" s="177"/>
      <c r="Y78" s="177"/>
      <c r="Z78" s="177"/>
      <c r="AA78" s="177"/>
      <c r="AB78" s="177"/>
      <c r="AC78" s="177"/>
      <c r="AD78" s="177"/>
      <c r="AE78" s="177"/>
      <c r="AF78" s="177"/>
      <c r="AG78" s="177"/>
      <c r="AH78" s="177"/>
      <c r="AI78" s="177"/>
      <c r="AJ78" s="177"/>
      <c r="AK78" s="177"/>
      <c r="AL78" s="177"/>
      <c r="AM78" s="177"/>
      <c r="AN78" s="177"/>
      <c r="AO78" s="177"/>
      <c r="AP78" s="177"/>
      <c r="AQ78" s="177"/>
      <c r="AR78" s="177"/>
    </row>
    <row r="79" spans="2:44" ht="12.75">
      <c r="B79" s="177"/>
      <c r="C79" s="177"/>
      <c r="D79" s="177"/>
      <c r="E79" s="177"/>
      <c r="F79" s="177"/>
      <c r="G79" s="177"/>
      <c r="H79" s="177"/>
      <c r="I79" s="177"/>
      <c r="J79" s="177"/>
      <c r="K79" s="177"/>
      <c r="L79" s="177"/>
      <c r="M79" s="177"/>
      <c r="N79" s="177"/>
      <c r="O79" s="177"/>
      <c r="P79" s="177"/>
      <c r="Q79" s="177"/>
      <c r="R79" s="177"/>
      <c r="S79" s="177"/>
      <c r="T79" s="177"/>
      <c r="U79" s="177"/>
      <c r="V79" s="177"/>
      <c r="W79" s="177"/>
      <c r="X79" s="177"/>
      <c r="Y79" s="177"/>
      <c r="Z79" s="177"/>
      <c r="AA79" s="177"/>
      <c r="AB79" s="177"/>
      <c r="AC79" s="177"/>
      <c r="AD79" s="177"/>
      <c r="AE79" s="177"/>
      <c r="AF79" s="177"/>
      <c r="AG79" s="177"/>
      <c r="AH79" s="177"/>
      <c r="AI79" s="177"/>
      <c r="AJ79" s="177"/>
      <c r="AK79" s="177"/>
      <c r="AL79" s="177"/>
      <c r="AM79" s="177"/>
      <c r="AN79" s="177"/>
      <c r="AO79" s="177"/>
      <c r="AP79" s="177"/>
      <c r="AQ79" s="177"/>
      <c r="AR79" s="177"/>
    </row>
    <row r="80" spans="2:44" ht="12.75">
      <c r="B80" s="177"/>
      <c r="C80" s="177"/>
      <c r="D80" s="177"/>
      <c r="E80" s="177"/>
      <c r="F80" s="177"/>
      <c r="G80" s="177"/>
      <c r="H80" s="177"/>
      <c r="I80" s="177"/>
      <c r="J80" s="177"/>
      <c r="K80" s="177"/>
      <c r="L80" s="177"/>
      <c r="M80" s="177"/>
      <c r="N80" s="177"/>
      <c r="O80" s="177"/>
      <c r="P80" s="177"/>
      <c r="Q80" s="177"/>
      <c r="R80" s="177"/>
      <c r="S80" s="177"/>
      <c r="T80" s="177"/>
      <c r="U80" s="177"/>
      <c r="V80" s="177"/>
      <c r="W80" s="177"/>
      <c r="X80" s="177"/>
      <c r="Y80" s="177"/>
      <c r="Z80" s="177"/>
      <c r="AA80" s="177"/>
      <c r="AB80" s="177"/>
      <c r="AC80" s="177"/>
      <c r="AD80" s="177"/>
      <c r="AE80" s="177"/>
      <c r="AF80" s="177"/>
      <c r="AG80" s="177"/>
      <c r="AH80" s="177"/>
      <c r="AI80" s="177"/>
      <c r="AJ80" s="177"/>
      <c r="AK80" s="177"/>
      <c r="AL80" s="177"/>
      <c r="AM80" s="177"/>
      <c r="AN80" s="177"/>
      <c r="AO80" s="177"/>
      <c r="AP80" s="177"/>
      <c r="AQ80" s="177"/>
      <c r="AR80" s="177"/>
    </row>
    <row r="81" spans="2:44" s="8" customFormat="1" ht="12.75">
      <c r="B81" s="177"/>
      <c r="C81" s="177"/>
      <c r="D81" s="177"/>
      <c r="E81" s="177"/>
      <c r="F81" s="177"/>
      <c r="G81" s="177"/>
      <c r="H81" s="177"/>
      <c r="I81" s="177"/>
      <c r="J81" s="177"/>
      <c r="K81" s="177"/>
      <c r="L81" s="177"/>
      <c r="M81" s="177"/>
      <c r="N81" s="177"/>
      <c r="O81" s="177"/>
      <c r="P81" s="177"/>
      <c r="Q81" s="177"/>
      <c r="R81" s="177"/>
      <c r="S81" s="177"/>
      <c r="T81" s="177"/>
      <c r="U81" s="177"/>
      <c r="V81" s="177"/>
      <c r="W81" s="177"/>
      <c r="X81" s="177"/>
      <c r="Y81" s="177"/>
      <c r="Z81" s="177"/>
      <c r="AA81" s="177"/>
      <c r="AB81" s="177"/>
      <c r="AC81" s="177"/>
      <c r="AD81" s="177"/>
      <c r="AE81" s="177"/>
      <c r="AF81" s="177"/>
      <c r="AG81" s="177"/>
      <c r="AH81" s="177"/>
      <c r="AI81" s="177"/>
      <c r="AJ81" s="177"/>
      <c r="AK81" s="177"/>
      <c r="AL81" s="177"/>
      <c r="AM81" s="177"/>
      <c r="AN81" s="177"/>
      <c r="AO81" s="177"/>
      <c r="AP81" s="177"/>
      <c r="AQ81" s="177"/>
      <c r="AR81" s="177"/>
    </row>
    <row r="82" spans="1:44" s="9" customFormat="1" ht="12.75">
      <c r="A82" s="8"/>
      <c r="B82" s="177"/>
      <c r="C82" s="177"/>
      <c r="D82" s="177"/>
      <c r="E82" s="177"/>
      <c r="F82" s="177"/>
      <c r="G82" s="177"/>
      <c r="H82" s="177"/>
      <c r="I82" s="177"/>
      <c r="J82" s="177"/>
      <c r="K82" s="177"/>
      <c r="L82" s="177"/>
      <c r="M82" s="177"/>
      <c r="N82" s="177"/>
      <c r="O82" s="177"/>
      <c r="P82" s="177"/>
      <c r="Q82" s="177"/>
      <c r="R82" s="177"/>
      <c r="S82" s="177"/>
      <c r="T82" s="177"/>
      <c r="U82" s="177"/>
      <c r="V82" s="177"/>
      <c r="W82" s="177"/>
      <c r="X82" s="177"/>
      <c r="Y82" s="177"/>
      <c r="Z82" s="177"/>
      <c r="AA82" s="177"/>
      <c r="AB82" s="177"/>
      <c r="AC82" s="177"/>
      <c r="AD82" s="177"/>
      <c r="AE82" s="177"/>
      <c r="AF82" s="177"/>
      <c r="AG82" s="177"/>
      <c r="AH82" s="177"/>
      <c r="AI82" s="177"/>
      <c r="AJ82" s="177"/>
      <c r="AK82" s="177"/>
      <c r="AL82" s="177"/>
      <c r="AM82" s="177"/>
      <c r="AN82" s="177"/>
      <c r="AO82" s="177"/>
      <c r="AP82" s="177"/>
      <c r="AQ82" s="177"/>
      <c r="AR82" s="177"/>
    </row>
    <row r="83" spans="2:44" s="9" customFormat="1" ht="12.75">
      <c r="B83" s="177"/>
      <c r="C83" s="177"/>
      <c r="D83" s="177"/>
      <c r="E83" s="177"/>
      <c r="F83" s="177"/>
      <c r="G83" s="177"/>
      <c r="H83" s="177"/>
      <c r="I83" s="177"/>
      <c r="J83" s="177"/>
      <c r="K83" s="177"/>
      <c r="L83" s="177"/>
      <c r="M83" s="177"/>
      <c r="N83" s="177"/>
      <c r="O83" s="177"/>
      <c r="P83" s="177"/>
      <c r="Q83" s="177"/>
      <c r="R83" s="177"/>
      <c r="S83" s="177"/>
      <c r="T83" s="177"/>
      <c r="U83" s="177"/>
      <c r="V83" s="177"/>
      <c r="W83" s="177"/>
      <c r="X83" s="177"/>
      <c r="Y83" s="177"/>
      <c r="Z83" s="177"/>
      <c r="AA83" s="177"/>
      <c r="AB83" s="177"/>
      <c r="AC83" s="177"/>
      <c r="AD83" s="177"/>
      <c r="AE83" s="177"/>
      <c r="AF83" s="177"/>
      <c r="AG83" s="177"/>
      <c r="AH83" s="177"/>
      <c r="AI83" s="177"/>
      <c r="AJ83" s="177"/>
      <c r="AK83" s="177"/>
      <c r="AL83" s="177"/>
      <c r="AM83" s="177"/>
      <c r="AN83" s="177"/>
      <c r="AO83" s="177"/>
      <c r="AP83" s="177"/>
      <c r="AQ83" s="177"/>
      <c r="AR83" s="177"/>
    </row>
    <row r="84" spans="2:44" s="9" customFormat="1" ht="12.75">
      <c r="B84" s="177"/>
      <c r="C84" s="177"/>
      <c r="D84" s="177"/>
      <c r="E84" s="177"/>
      <c r="F84" s="177"/>
      <c r="G84" s="177"/>
      <c r="H84" s="177"/>
      <c r="I84" s="177"/>
      <c r="J84" s="177"/>
      <c r="K84" s="177"/>
      <c r="L84" s="177"/>
      <c r="M84" s="177"/>
      <c r="N84" s="177"/>
      <c r="O84" s="177"/>
      <c r="P84" s="177"/>
      <c r="Q84" s="177"/>
      <c r="R84" s="177"/>
      <c r="S84" s="177"/>
      <c r="T84" s="177"/>
      <c r="U84" s="177"/>
      <c r="V84" s="177"/>
      <c r="W84" s="177"/>
      <c r="X84" s="177"/>
      <c r="Y84" s="177"/>
      <c r="Z84" s="177"/>
      <c r="AA84" s="177"/>
      <c r="AB84" s="177"/>
      <c r="AC84" s="177"/>
      <c r="AD84" s="177"/>
      <c r="AE84" s="177"/>
      <c r="AF84" s="177"/>
      <c r="AG84" s="177"/>
      <c r="AH84" s="177"/>
      <c r="AI84" s="177"/>
      <c r="AJ84" s="177"/>
      <c r="AK84" s="177"/>
      <c r="AL84" s="177"/>
      <c r="AM84" s="177"/>
      <c r="AN84" s="177"/>
      <c r="AO84" s="177"/>
      <c r="AP84" s="177"/>
      <c r="AQ84" s="177"/>
      <c r="AR84" s="177"/>
    </row>
    <row r="85" spans="2:44" s="75" customFormat="1" ht="12.75">
      <c r="B85" s="177"/>
      <c r="C85" s="177"/>
      <c r="D85" s="177"/>
      <c r="E85" s="177"/>
      <c r="F85" s="177"/>
      <c r="G85" s="177"/>
      <c r="H85" s="177"/>
      <c r="I85" s="177"/>
      <c r="J85" s="177"/>
      <c r="K85" s="177"/>
      <c r="L85" s="177"/>
      <c r="M85" s="177"/>
      <c r="N85" s="177"/>
      <c r="O85" s="177"/>
      <c r="P85" s="177"/>
      <c r="Q85" s="177"/>
      <c r="R85" s="177"/>
      <c r="S85" s="177"/>
      <c r="T85" s="177"/>
      <c r="U85" s="177"/>
      <c r="V85" s="177"/>
      <c r="W85" s="177"/>
      <c r="X85" s="177"/>
      <c r="Y85" s="177"/>
      <c r="Z85" s="177"/>
      <c r="AA85" s="177"/>
      <c r="AB85" s="177"/>
      <c r="AC85" s="177"/>
      <c r="AD85" s="177"/>
      <c r="AE85" s="177"/>
      <c r="AF85" s="177"/>
      <c r="AG85" s="177"/>
      <c r="AH85" s="177"/>
      <c r="AI85" s="177"/>
      <c r="AJ85" s="177"/>
      <c r="AK85" s="177"/>
      <c r="AL85" s="177"/>
      <c r="AM85" s="177"/>
      <c r="AN85" s="177"/>
      <c r="AO85" s="177"/>
      <c r="AP85" s="177"/>
      <c r="AQ85" s="177"/>
      <c r="AR85" s="177"/>
    </row>
    <row r="86" spans="2:44" s="75" customFormat="1" ht="12.75">
      <c r="B86" s="177"/>
      <c r="C86" s="177"/>
      <c r="D86" s="177"/>
      <c r="E86" s="177"/>
      <c r="F86" s="177"/>
      <c r="G86" s="177"/>
      <c r="H86" s="177"/>
      <c r="I86" s="177"/>
      <c r="J86" s="177"/>
      <c r="K86" s="177"/>
      <c r="L86" s="177"/>
      <c r="M86" s="177"/>
      <c r="N86" s="177"/>
      <c r="O86" s="177"/>
      <c r="P86" s="177"/>
      <c r="Q86" s="177"/>
      <c r="R86" s="177"/>
      <c r="S86" s="177"/>
      <c r="T86" s="177"/>
      <c r="U86" s="177"/>
      <c r="V86" s="177"/>
      <c r="W86" s="177"/>
      <c r="X86" s="177"/>
      <c r="Y86" s="177"/>
      <c r="Z86" s="177"/>
      <c r="AA86" s="177"/>
      <c r="AB86" s="177"/>
      <c r="AC86" s="177"/>
      <c r="AD86" s="177"/>
      <c r="AE86" s="177"/>
      <c r="AF86" s="177"/>
      <c r="AG86" s="177"/>
      <c r="AH86" s="177"/>
      <c r="AI86" s="177"/>
      <c r="AJ86" s="177"/>
      <c r="AK86" s="177"/>
      <c r="AL86" s="177"/>
      <c r="AM86" s="177"/>
      <c r="AN86" s="177"/>
      <c r="AO86" s="177"/>
      <c r="AP86" s="177"/>
      <c r="AQ86" s="177"/>
      <c r="AR86" s="177"/>
    </row>
    <row r="87" spans="2:34" s="75" customFormat="1" ht="12.75">
      <c r="B87" s="87"/>
      <c r="C87" s="87"/>
      <c r="D87" s="88"/>
      <c r="E87" s="87"/>
      <c r="F87" s="87"/>
      <c r="G87" s="87"/>
      <c r="H87" s="87"/>
      <c r="I87" s="81"/>
      <c r="J87" s="81"/>
      <c r="K87" s="81"/>
      <c r="L87" s="81"/>
      <c r="M87" s="81"/>
      <c r="N87" s="81"/>
      <c r="O87" s="81"/>
      <c r="P87" s="97"/>
      <c r="Q87" s="97"/>
      <c r="R87" s="98"/>
      <c r="S87" s="97"/>
      <c r="T87" s="97"/>
      <c r="U87" s="82"/>
      <c r="V87" s="82"/>
      <c r="W87" s="81"/>
      <c r="X87" s="81"/>
      <c r="Y87" s="81"/>
      <c r="Z87" s="81"/>
      <c r="AA87" s="81"/>
      <c r="AB87" s="71"/>
      <c r="AC87" s="71"/>
      <c r="AD87" s="71"/>
      <c r="AE87" s="71"/>
      <c r="AF87" s="71"/>
      <c r="AG87" s="71"/>
      <c r="AH87" s="71"/>
    </row>
    <row r="88" spans="2:34" s="75" customFormat="1" ht="12.75">
      <c r="B88" s="87"/>
      <c r="C88" s="87"/>
      <c r="D88" s="88"/>
      <c r="E88" s="87"/>
      <c r="F88" s="87"/>
      <c r="G88" s="87"/>
      <c r="H88" s="87"/>
      <c r="I88" s="81"/>
      <c r="J88" s="81"/>
      <c r="K88" s="81"/>
      <c r="L88" s="81"/>
      <c r="M88" s="81"/>
      <c r="N88" s="81"/>
      <c r="O88" s="81"/>
      <c r="P88" s="97"/>
      <c r="Q88" s="97"/>
      <c r="R88" s="98"/>
      <c r="S88" s="97"/>
      <c r="T88" s="97"/>
      <c r="U88" s="82"/>
      <c r="V88" s="82"/>
      <c r="W88" s="81"/>
      <c r="X88" s="81"/>
      <c r="Y88" s="81"/>
      <c r="Z88" s="81"/>
      <c r="AA88" s="81"/>
      <c r="AB88" s="71"/>
      <c r="AC88" s="71"/>
      <c r="AD88" s="71"/>
      <c r="AE88" s="71"/>
      <c r="AF88" s="71"/>
      <c r="AG88" s="71"/>
      <c r="AH88" s="71"/>
    </row>
    <row r="89" spans="2:34" s="75" customFormat="1" ht="12.75">
      <c r="B89" s="87"/>
      <c r="C89" s="87"/>
      <c r="D89" s="88"/>
      <c r="E89" s="87"/>
      <c r="F89" s="87"/>
      <c r="G89" s="87"/>
      <c r="H89" s="87"/>
      <c r="I89" s="81"/>
      <c r="J89" s="81"/>
      <c r="K89" s="81"/>
      <c r="L89" s="81"/>
      <c r="M89" s="81"/>
      <c r="N89" s="81"/>
      <c r="O89" s="81"/>
      <c r="P89" s="97"/>
      <c r="Q89" s="97"/>
      <c r="R89" s="98"/>
      <c r="S89" s="97"/>
      <c r="T89" s="97"/>
      <c r="U89" s="82"/>
      <c r="V89" s="82"/>
      <c r="W89" s="81"/>
      <c r="X89" s="81"/>
      <c r="Y89" s="81"/>
      <c r="Z89" s="81"/>
      <c r="AA89" s="81"/>
      <c r="AB89" s="71"/>
      <c r="AC89" s="71"/>
      <c r="AD89" s="71"/>
      <c r="AE89" s="71"/>
      <c r="AF89" s="71"/>
      <c r="AG89" s="71"/>
      <c r="AH89" s="71"/>
    </row>
    <row r="90" spans="2:34" s="75" customFormat="1" ht="12.75">
      <c r="B90" s="87"/>
      <c r="C90" s="87"/>
      <c r="D90" s="88"/>
      <c r="E90" s="87"/>
      <c r="F90" s="87"/>
      <c r="G90" s="87"/>
      <c r="H90" s="87"/>
      <c r="I90" s="81"/>
      <c r="J90" s="81"/>
      <c r="K90" s="81"/>
      <c r="L90" s="81"/>
      <c r="M90" s="81"/>
      <c r="N90" s="81"/>
      <c r="O90" s="81"/>
      <c r="P90" s="97"/>
      <c r="Q90" s="97"/>
      <c r="R90" s="98"/>
      <c r="S90" s="97"/>
      <c r="T90" s="97"/>
      <c r="U90" s="82"/>
      <c r="V90" s="82"/>
      <c r="W90" s="81"/>
      <c r="X90" s="81"/>
      <c r="Y90" s="81"/>
      <c r="Z90" s="81"/>
      <c r="AA90" s="81"/>
      <c r="AB90" s="71"/>
      <c r="AC90" s="71"/>
      <c r="AD90" s="71"/>
      <c r="AE90" s="71"/>
      <c r="AF90" s="71"/>
      <c r="AG90" s="71"/>
      <c r="AH90" s="71"/>
    </row>
    <row r="91" spans="2:34" s="75" customFormat="1" ht="12.75">
      <c r="B91" s="87"/>
      <c r="C91" s="87"/>
      <c r="D91" s="88"/>
      <c r="E91" s="87"/>
      <c r="F91" s="87"/>
      <c r="G91" s="87"/>
      <c r="H91" s="87"/>
      <c r="I91" s="81"/>
      <c r="J91" s="81"/>
      <c r="K91" s="81"/>
      <c r="L91" s="81"/>
      <c r="M91" s="81"/>
      <c r="N91" s="81"/>
      <c r="O91" s="81"/>
      <c r="P91" s="97"/>
      <c r="Q91" s="97"/>
      <c r="R91" s="98"/>
      <c r="S91" s="97"/>
      <c r="T91" s="97"/>
      <c r="U91" s="82"/>
      <c r="V91" s="82"/>
      <c r="W91" s="81"/>
      <c r="X91" s="81"/>
      <c r="Y91" s="81"/>
      <c r="Z91" s="81"/>
      <c r="AA91" s="81"/>
      <c r="AB91" s="71"/>
      <c r="AC91" s="71"/>
      <c r="AD91" s="71"/>
      <c r="AE91" s="71"/>
      <c r="AF91" s="71"/>
      <c r="AG91" s="71"/>
      <c r="AH91" s="71"/>
    </row>
    <row r="92" spans="2:34" s="75" customFormat="1" ht="12.75">
      <c r="B92" s="87"/>
      <c r="C92" s="87"/>
      <c r="D92" s="88"/>
      <c r="E92" s="87"/>
      <c r="F92" s="87"/>
      <c r="G92" s="87"/>
      <c r="H92" s="87"/>
      <c r="I92" s="81"/>
      <c r="J92" s="81"/>
      <c r="K92" s="81"/>
      <c r="L92" s="81"/>
      <c r="M92" s="81"/>
      <c r="N92" s="81"/>
      <c r="O92" s="81"/>
      <c r="P92" s="97"/>
      <c r="Q92" s="97"/>
      <c r="R92" s="98"/>
      <c r="S92" s="97"/>
      <c r="T92" s="97"/>
      <c r="U92" s="82"/>
      <c r="V92" s="82"/>
      <c r="W92" s="81"/>
      <c r="X92" s="81"/>
      <c r="Y92" s="81"/>
      <c r="Z92" s="81"/>
      <c r="AA92" s="81"/>
      <c r="AB92" s="71"/>
      <c r="AC92" s="71"/>
      <c r="AD92" s="71"/>
      <c r="AE92" s="71"/>
      <c r="AF92" s="71"/>
      <c r="AG92" s="71"/>
      <c r="AH92" s="71"/>
    </row>
    <row r="93" spans="2:34" s="75" customFormat="1" ht="12.75">
      <c r="B93" s="87"/>
      <c r="C93" s="87"/>
      <c r="D93" s="88"/>
      <c r="E93" s="87"/>
      <c r="F93" s="87"/>
      <c r="G93" s="87"/>
      <c r="H93" s="87"/>
      <c r="I93" s="81"/>
      <c r="J93" s="81"/>
      <c r="K93" s="81"/>
      <c r="L93" s="81"/>
      <c r="M93" s="81"/>
      <c r="N93" s="81"/>
      <c r="O93" s="81"/>
      <c r="P93" s="97"/>
      <c r="Q93" s="97"/>
      <c r="R93" s="98"/>
      <c r="S93" s="97"/>
      <c r="T93" s="97"/>
      <c r="U93" s="82"/>
      <c r="V93" s="82"/>
      <c r="W93" s="81"/>
      <c r="X93" s="81"/>
      <c r="Y93" s="81"/>
      <c r="Z93" s="81"/>
      <c r="AA93" s="81"/>
      <c r="AB93" s="71"/>
      <c r="AC93" s="71"/>
      <c r="AD93" s="71"/>
      <c r="AE93" s="71"/>
      <c r="AF93" s="71"/>
      <c r="AG93" s="71"/>
      <c r="AH93" s="71"/>
    </row>
    <row r="94" spans="2:34" s="75" customFormat="1" ht="12.75">
      <c r="B94" s="87"/>
      <c r="C94" s="87"/>
      <c r="D94" s="88"/>
      <c r="E94" s="87"/>
      <c r="F94" s="87"/>
      <c r="G94" s="87"/>
      <c r="H94" s="87"/>
      <c r="I94" s="81"/>
      <c r="J94" s="81"/>
      <c r="K94" s="81"/>
      <c r="L94" s="81"/>
      <c r="M94" s="81"/>
      <c r="N94" s="81"/>
      <c r="O94" s="81"/>
      <c r="P94" s="97"/>
      <c r="Q94" s="97"/>
      <c r="R94" s="98"/>
      <c r="S94" s="97"/>
      <c r="T94" s="97"/>
      <c r="U94" s="82"/>
      <c r="V94" s="82"/>
      <c r="W94" s="81"/>
      <c r="X94" s="81"/>
      <c r="Y94" s="81"/>
      <c r="Z94" s="81"/>
      <c r="AA94" s="81"/>
      <c r="AB94" s="71"/>
      <c r="AC94" s="71"/>
      <c r="AD94" s="71"/>
      <c r="AE94" s="71"/>
      <c r="AF94" s="71"/>
      <c r="AG94" s="71"/>
      <c r="AH94" s="71"/>
    </row>
    <row r="95" spans="2:34" s="75" customFormat="1" ht="12.75">
      <c r="B95" s="87"/>
      <c r="C95" s="87"/>
      <c r="D95" s="88"/>
      <c r="E95" s="87"/>
      <c r="F95" s="87"/>
      <c r="G95" s="87"/>
      <c r="H95" s="87"/>
      <c r="I95" s="81"/>
      <c r="J95" s="81"/>
      <c r="K95" s="81"/>
      <c r="L95" s="81"/>
      <c r="M95" s="81"/>
      <c r="N95" s="81"/>
      <c r="O95" s="81"/>
      <c r="P95" s="97"/>
      <c r="Q95" s="97"/>
      <c r="R95" s="98"/>
      <c r="S95" s="97"/>
      <c r="T95" s="97"/>
      <c r="U95" s="82"/>
      <c r="V95" s="82"/>
      <c r="W95" s="81"/>
      <c r="X95" s="81"/>
      <c r="Y95" s="81"/>
      <c r="Z95" s="81"/>
      <c r="AA95" s="81"/>
      <c r="AB95" s="71"/>
      <c r="AC95" s="71"/>
      <c r="AD95" s="71"/>
      <c r="AE95" s="71"/>
      <c r="AF95" s="71"/>
      <c r="AG95" s="71"/>
      <c r="AH95" s="71"/>
    </row>
    <row r="96" spans="2:34" s="75" customFormat="1" ht="12.75">
      <c r="B96" s="87"/>
      <c r="C96" s="87"/>
      <c r="D96" s="88"/>
      <c r="E96" s="87"/>
      <c r="F96" s="87"/>
      <c r="G96" s="87"/>
      <c r="H96" s="87"/>
      <c r="I96" s="81"/>
      <c r="J96" s="81"/>
      <c r="K96" s="81"/>
      <c r="L96" s="81"/>
      <c r="M96" s="81"/>
      <c r="N96" s="81"/>
      <c r="O96" s="81"/>
      <c r="P96" s="97"/>
      <c r="Q96" s="97"/>
      <c r="R96" s="98"/>
      <c r="S96" s="97"/>
      <c r="T96" s="97"/>
      <c r="U96" s="82"/>
      <c r="V96" s="82"/>
      <c r="W96" s="81"/>
      <c r="X96" s="81"/>
      <c r="Y96" s="81"/>
      <c r="Z96" s="81"/>
      <c r="AA96" s="81"/>
      <c r="AB96" s="71"/>
      <c r="AC96" s="71"/>
      <c r="AD96" s="71"/>
      <c r="AE96" s="71"/>
      <c r="AF96" s="71"/>
      <c r="AG96" s="71"/>
      <c r="AH96" s="71"/>
    </row>
    <row r="97" spans="2:34" s="75" customFormat="1" ht="12.75">
      <c r="B97" s="87"/>
      <c r="C97" s="87"/>
      <c r="D97" s="88"/>
      <c r="E97" s="87"/>
      <c r="F97" s="87"/>
      <c r="G97" s="87"/>
      <c r="H97" s="87"/>
      <c r="I97" s="81"/>
      <c r="J97" s="81"/>
      <c r="K97" s="81"/>
      <c r="L97" s="81"/>
      <c r="M97" s="81"/>
      <c r="N97" s="81"/>
      <c r="O97" s="81"/>
      <c r="P97" s="97"/>
      <c r="Q97" s="97"/>
      <c r="R97" s="98"/>
      <c r="S97" s="97"/>
      <c r="T97" s="97"/>
      <c r="U97" s="82"/>
      <c r="V97" s="82"/>
      <c r="W97" s="81"/>
      <c r="X97" s="81"/>
      <c r="Y97" s="81"/>
      <c r="Z97" s="81"/>
      <c r="AA97" s="81"/>
      <c r="AB97" s="71"/>
      <c r="AC97" s="71"/>
      <c r="AD97" s="71"/>
      <c r="AE97" s="71"/>
      <c r="AF97" s="71"/>
      <c r="AG97" s="71"/>
      <c r="AH97" s="71"/>
    </row>
    <row r="98" spans="2:44" s="75" customFormat="1" ht="12.75">
      <c r="B98" s="177"/>
      <c r="C98" s="177"/>
      <c r="D98" s="177"/>
      <c r="E98" s="177"/>
      <c r="F98" s="177"/>
      <c r="G98" s="177"/>
      <c r="H98" s="177"/>
      <c r="I98" s="177"/>
      <c r="J98" s="177"/>
      <c r="K98" s="177"/>
      <c r="L98" s="177"/>
      <c r="M98" s="177"/>
      <c r="N98" s="177"/>
      <c r="O98" s="177"/>
      <c r="P98" s="177"/>
      <c r="Q98" s="177"/>
      <c r="R98" s="177"/>
      <c r="S98" s="177"/>
      <c r="T98" s="177"/>
      <c r="U98" s="177"/>
      <c r="V98" s="177"/>
      <c r="W98" s="177"/>
      <c r="X98" s="177"/>
      <c r="Y98" s="177"/>
      <c r="Z98" s="177"/>
      <c r="AA98" s="177"/>
      <c r="AB98" s="177"/>
      <c r="AC98" s="177"/>
      <c r="AD98" s="177"/>
      <c r="AE98" s="177"/>
      <c r="AF98" s="177"/>
      <c r="AG98" s="177"/>
      <c r="AH98" s="177"/>
      <c r="AI98" s="177"/>
      <c r="AJ98" s="177"/>
      <c r="AK98" s="177"/>
      <c r="AL98" s="177"/>
      <c r="AM98" s="177"/>
      <c r="AN98" s="177"/>
      <c r="AO98" s="177"/>
      <c r="AP98" s="177"/>
      <c r="AQ98" s="177"/>
      <c r="AR98" s="177"/>
    </row>
    <row r="99" spans="2:44" ht="12.75">
      <c r="B99" s="177"/>
      <c r="C99" s="177"/>
      <c r="D99" s="177"/>
      <c r="E99" s="177"/>
      <c r="F99" s="177"/>
      <c r="G99" s="177"/>
      <c r="H99" s="177"/>
      <c r="I99" s="177"/>
      <c r="J99" s="177"/>
      <c r="K99" s="177"/>
      <c r="L99" s="177"/>
      <c r="M99" s="177"/>
      <c r="N99" s="177"/>
      <c r="O99" s="177"/>
      <c r="P99" s="177"/>
      <c r="Q99" s="177"/>
      <c r="R99" s="177"/>
      <c r="S99" s="177"/>
      <c r="T99" s="177"/>
      <c r="U99" s="177"/>
      <c r="V99" s="177"/>
      <c r="W99" s="177"/>
      <c r="X99" s="177"/>
      <c r="Y99" s="177"/>
      <c r="Z99" s="177"/>
      <c r="AA99" s="177"/>
      <c r="AB99" s="177"/>
      <c r="AC99" s="177"/>
      <c r="AD99" s="177"/>
      <c r="AE99" s="177"/>
      <c r="AF99" s="177"/>
      <c r="AG99" s="177"/>
      <c r="AH99" s="177"/>
      <c r="AI99" s="177"/>
      <c r="AJ99" s="177"/>
      <c r="AK99" s="177"/>
      <c r="AL99" s="177"/>
      <c r="AM99" s="177"/>
      <c r="AN99" s="177"/>
      <c r="AO99" s="177"/>
      <c r="AP99" s="177"/>
      <c r="AQ99" s="177"/>
      <c r="AR99" s="177"/>
    </row>
    <row r="100" spans="2:44" ht="12.75">
      <c r="B100" s="177"/>
      <c r="C100" s="177"/>
      <c r="D100" s="177"/>
      <c r="E100" s="177"/>
      <c r="F100" s="177"/>
      <c r="G100" s="177"/>
      <c r="H100" s="177"/>
      <c r="I100" s="177"/>
      <c r="J100" s="177"/>
      <c r="K100" s="177"/>
      <c r="L100" s="177"/>
      <c r="M100" s="177"/>
      <c r="N100" s="177"/>
      <c r="O100" s="177"/>
      <c r="P100" s="177"/>
      <c r="Q100" s="177"/>
      <c r="R100" s="177"/>
      <c r="S100" s="177"/>
      <c r="T100" s="177"/>
      <c r="U100" s="177"/>
      <c r="V100" s="177"/>
      <c r="W100" s="177"/>
      <c r="X100" s="177"/>
      <c r="Y100" s="177"/>
      <c r="Z100" s="177"/>
      <c r="AA100" s="177"/>
      <c r="AB100" s="177"/>
      <c r="AC100" s="177"/>
      <c r="AD100" s="177"/>
      <c r="AE100" s="177"/>
      <c r="AF100" s="177"/>
      <c r="AG100" s="177"/>
      <c r="AH100" s="177"/>
      <c r="AI100" s="177"/>
      <c r="AJ100" s="177"/>
      <c r="AK100" s="177"/>
      <c r="AL100" s="177"/>
      <c r="AM100" s="177"/>
      <c r="AN100" s="177"/>
      <c r="AO100" s="177"/>
      <c r="AP100" s="177"/>
      <c r="AQ100" s="177"/>
      <c r="AR100" s="177"/>
    </row>
    <row r="101" spans="2:44" s="8" customFormat="1" ht="12.75">
      <c r="B101" s="177"/>
      <c r="C101" s="177"/>
      <c r="D101" s="177"/>
      <c r="E101" s="177"/>
      <c r="F101" s="177"/>
      <c r="G101" s="177"/>
      <c r="H101" s="177"/>
      <c r="I101" s="177"/>
      <c r="J101" s="177"/>
      <c r="K101" s="177"/>
      <c r="L101" s="177"/>
      <c r="M101" s="177"/>
      <c r="N101" s="177"/>
      <c r="O101" s="177"/>
      <c r="P101" s="177"/>
      <c r="Q101" s="177"/>
      <c r="R101" s="177"/>
      <c r="S101" s="177"/>
      <c r="T101" s="177"/>
      <c r="U101" s="177"/>
      <c r="V101" s="177"/>
      <c r="W101" s="177"/>
      <c r="X101" s="177"/>
      <c r="Y101" s="177"/>
      <c r="Z101" s="177"/>
      <c r="AA101" s="177"/>
      <c r="AB101" s="177"/>
      <c r="AC101" s="177"/>
      <c r="AD101" s="177"/>
      <c r="AE101" s="177"/>
      <c r="AF101" s="177"/>
      <c r="AG101" s="177"/>
      <c r="AH101" s="177"/>
      <c r="AI101" s="177"/>
      <c r="AJ101" s="177"/>
      <c r="AK101" s="177"/>
      <c r="AL101" s="177"/>
      <c r="AM101" s="177"/>
      <c r="AN101" s="177"/>
      <c r="AO101" s="177"/>
      <c r="AP101" s="177"/>
      <c r="AQ101" s="177"/>
      <c r="AR101" s="177"/>
    </row>
    <row r="102" spans="1:44" s="9" customFormat="1" ht="12.75">
      <c r="A102" s="8"/>
      <c r="B102" s="177"/>
      <c r="C102" s="177"/>
      <c r="D102" s="177"/>
      <c r="E102" s="177"/>
      <c r="F102" s="177"/>
      <c r="G102" s="177"/>
      <c r="H102" s="177"/>
      <c r="I102" s="177"/>
      <c r="J102" s="177"/>
      <c r="K102" s="177"/>
      <c r="L102" s="177"/>
      <c r="M102" s="177"/>
      <c r="N102" s="177"/>
      <c r="O102" s="177"/>
      <c r="P102" s="177"/>
      <c r="Q102" s="177"/>
      <c r="R102" s="177"/>
      <c r="S102" s="177"/>
      <c r="T102" s="177"/>
      <c r="U102" s="177"/>
      <c r="V102" s="177"/>
      <c r="W102" s="177"/>
      <c r="X102" s="177"/>
      <c r="Y102" s="177"/>
      <c r="Z102" s="177"/>
      <c r="AA102" s="177"/>
      <c r="AB102" s="177"/>
      <c r="AC102" s="177"/>
      <c r="AD102" s="177"/>
      <c r="AE102" s="177"/>
      <c r="AF102" s="177"/>
      <c r="AG102" s="177"/>
      <c r="AH102" s="177"/>
      <c r="AI102" s="177"/>
      <c r="AJ102" s="177"/>
      <c r="AK102" s="177"/>
      <c r="AL102" s="177"/>
      <c r="AM102" s="177"/>
      <c r="AN102" s="177"/>
      <c r="AO102" s="177"/>
      <c r="AP102" s="177"/>
      <c r="AQ102" s="177"/>
      <c r="AR102" s="177"/>
    </row>
    <row r="103" spans="2:44" s="9" customFormat="1" ht="12.75">
      <c r="B103" s="177"/>
      <c r="C103" s="177"/>
      <c r="D103" s="177"/>
      <c r="E103" s="177"/>
      <c r="F103" s="177"/>
      <c r="G103" s="177"/>
      <c r="H103" s="177"/>
      <c r="I103" s="177"/>
      <c r="J103" s="177"/>
      <c r="K103" s="177"/>
      <c r="L103" s="177"/>
      <c r="M103" s="177"/>
      <c r="N103" s="177"/>
      <c r="O103" s="177"/>
      <c r="P103" s="177"/>
      <c r="Q103" s="177"/>
      <c r="R103" s="177"/>
      <c r="S103" s="177"/>
      <c r="T103" s="177"/>
      <c r="U103" s="177"/>
      <c r="V103" s="177"/>
      <c r="W103" s="177"/>
      <c r="X103" s="177"/>
      <c r="Y103" s="177"/>
      <c r="Z103" s="177"/>
      <c r="AA103" s="177"/>
      <c r="AB103" s="177"/>
      <c r="AC103" s="177"/>
      <c r="AD103" s="177"/>
      <c r="AE103" s="177"/>
      <c r="AF103" s="177"/>
      <c r="AG103" s="177"/>
      <c r="AH103" s="177"/>
      <c r="AI103" s="177"/>
      <c r="AJ103" s="177"/>
      <c r="AK103" s="177"/>
      <c r="AL103" s="177"/>
      <c r="AM103" s="177"/>
      <c r="AN103" s="177"/>
      <c r="AO103" s="177"/>
      <c r="AP103" s="177"/>
      <c r="AQ103" s="177"/>
      <c r="AR103" s="177"/>
    </row>
    <row r="104" spans="2:44" s="9" customFormat="1" ht="12.75">
      <c r="B104" s="177"/>
      <c r="C104" s="177"/>
      <c r="D104" s="177"/>
      <c r="E104" s="177"/>
      <c r="F104" s="177"/>
      <c r="G104" s="177"/>
      <c r="H104" s="177"/>
      <c r="I104" s="177"/>
      <c r="J104" s="177"/>
      <c r="K104" s="177"/>
      <c r="L104" s="177"/>
      <c r="M104" s="177"/>
      <c r="N104" s="177"/>
      <c r="O104" s="177"/>
      <c r="P104" s="177"/>
      <c r="Q104" s="177"/>
      <c r="R104" s="177"/>
      <c r="S104" s="177"/>
      <c r="T104" s="177"/>
      <c r="U104" s="177"/>
      <c r="V104" s="177"/>
      <c r="W104" s="177"/>
      <c r="X104" s="177"/>
      <c r="Y104" s="177"/>
      <c r="Z104" s="177"/>
      <c r="AA104" s="177"/>
      <c r="AB104" s="177"/>
      <c r="AC104" s="177"/>
      <c r="AD104" s="177"/>
      <c r="AE104" s="177"/>
      <c r="AF104" s="177"/>
      <c r="AG104" s="177"/>
      <c r="AH104" s="177"/>
      <c r="AI104" s="177"/>
      <c r="AJ104" s="177"/>
      <c r="AK104" s="177"/>
      <c r="AL104" s="177"/>
      <c r="AM104" s="177"/>
      <c r="AN104" s="177"/>
      <c r="AO104" s="177"/>
      <c r="AP104" s="177"/>
      <c r="AQ104" s="177"/>
      <c r="AR104" s="177"/>
    </row>
    <row r="105" spans="2:44" s="9" customFormat="1" ht="12.75">
      <c r="B105" s="177"/>
      <c r="C105" s="177"/>
      <c r="D105" s="177"/>
      <c r="E105" s="177"/>
      <c r="F105" s="177"/>
      <c r="G105" s="177"/>
      <c r="H105" s="177"/>
      <c r="I105" s="177"/>
      <c r="J105" s="177"/>
      <c r="K105" s="177"/>
      <c r="L105" s="177"/>
      <c r="M105" s="177"/>
      <c r="N105" s="177"/>
      <c r="O105" s="177"/>
      <c r="P105" s="177"/>
      <c r="Q105" s="177"/>
      <c r="R105" s="177"/>
      <c r="S105" s="177"/>
      <c r="T105" s="177"/>
      <c r="U105" s="177"/>
      <c r="V105" s="177"/>
      <c r="W105" s="177"/>
      <c r="X105" s="177"/>
      <c r="Y105" s="177"/>
      <c r="Z105" s="177"/>
      <c r="AA105" s="177"/>
      <c r="AB105" s="177"/>
      <c r="AC105" s="177"/>
      <c r="AD105" s="177"/>
      <c r="AE105" s="177"/>
      <c r="AF105" s="177"/>
      <c r="AG105" s="177"/>
      <c r="AH105" s="177"/>
      <c r="AI105" s="177"/>
      <c r="AJ105" s="177"/>
      <c r="AK105" s="177"/>
      <c r="AL105" s="177"/>
      <c r="AM105" s="177"/>
      <c r="AN105" s="177"/>
      <c r="AO105" s="177"/>
      <c r="AP105" s="177"/>
      <c r="AQ105" s="177"/>
      <c r="AR105" s="177"/>
    </row>
    <row r="106" spans="3:21" ht="12.75">
      <c r="C106" s="1"/>
      <c r="O106" s="68"/>
      <c r="P106" s="68"/>
      <c r="Q106" s="68"/>
      <c r="R106" s="68"/>
      <c r="S106" s="68"/>
      <c r="T106" s="68"/>
      <c r="U106" s="68"/>
    </row>
  </sheetData>
  <sheetProtection/>
  <mergeCells count="210">
    <mergeCell ref="B67:C67"/>
    <mergeCell ref="D67:H67"/>
    <mergeCell ref="I67:O67"/>
    <mergeCell ref="U67:AA67"/>
    <mergeCell ref="AB67:AG67"/>
    <mergeCell ref="B68:C68"/>
    <mergeCell ref="D68:H68"/>
    <mergeCell ref="I68:O68"/>
    <mergeCell ref="U68:AA68"/>
    <mergeCell ref="AB68:AG68"/>
    <mergeCell ref="B69:C69"/>
    <mergeCell ref="D69:H69"/>
    <mergeCell ref="I69:O69"/>
    <mergeCell ref="U69:AA69"/>
    <mergeCell ref="AB69:AG69"/>
    <mergeCell ref="B46:C46"/>
    <mergeCell ref="D46:H46"/>
    <mergeCell ref="U46:AA46"/>
    <mergeCell ref="B47:C47"/>
    <mergeCell ref="D48:H48"/>
    <mergeCell ref="I48:O48"/>
    <mergeCell ref="U48:AA48"/>
    <mergeCell ref="E53:K53"/>
    <mergeCell ref="B48:C48"/>
    <mergeCell ref="AB53:AF53"/>
    <mergeCell ref="P53:S53"/>
    <mergeCell ref="P5:S5"/>
    <mergeCell ref="P17:S17"/>
    <mergeCell ref="E5:K5"/>
    <mergeCell ref="AB9:AG9"/>
    <mergeCell ref="AB5:AF5"/>
    <mergeCell ref="AB29:AF29"/>
    <mergeCell ref="AB10:AG10"/>
    <mergeCell ref="P41:S41"/>
    <mergeCell ref="AB43:AG43"/>
    <mergeCell ref="D32:H32"/>
    <mergeCell ref="D19:H19"/>
    <mergeCell ref="AB21:AG21"/>
    <mergeCell ref="AB23:AG23"/>
    <mergeCell ref="D31:H31"/>
    <mergeCell ref="D30:H30"/>
    <mergeCell ref="I30:AA30"/>
    <mergeCell ref="AB30:AG30"/>
    <mergeCell ref="I45:O45"/>
    <mergeCell ref="U11:AA11"/>
    <mergeCell ref="P29:S29"/>
    <mergeCell ref="AB17:AF17"/>
    <mergeCell ref="U44:AA44"/>
    <mergeCell ref="U43:AA43"/>
    <mergeCell ref="I43:O43"/>
    <mergeCell ref="U45:AA45"/>
    <mergeCell ref="U20:AA20"/>
    <mergeCell ref="AB19:AG19"/>
    <mergeCell ref="B42:C42"/>
    <mergeCell ref="D42:H42"/>
    <mergeCell ref="I42:AA42"/>
    <mergeCell ref="U12:AA12"/>
    <mergeCell ref="E65:K65"/>
    <mergeCell ref="AB48:AG48"/>
    <mergeCell ref="D47:H47"/>
    <mergeCell ref="I47:O47"/>
    <mergeCell ref="U47:AA47"/>
    <mergeCell ref="I46:O46"/>
    <mergeCell ref="D45:H45"/>
    <mergeCell ref="I31:O31"/>
    <mergeCell ref="E29:K29"/>
    <mergeCell ref="E41:K41"/>
    <mergeCell ref="I11:O11"/>
    <mergeCell ref="B44:C44"/>
    <mergeCell ref="D44:H44"/>
    <mergeCell ref="I44:O44"/>
    <mergeCell ref="B43:C43"/>
    <mergeCell ref="D43:H43"/>
    <mergeCell ref="B45:C45"/>
    <mergeCell ref="I36:O36"/>
    <mergeCell ref="U36:AA36"/>
    <mergeCell ref="AB36:AG36"/>
    <mergeCell ref="D35:H35"/>
    <mergeCell ref="I35:O35"/>
    <mergeCell ref="B35:C35"/>
    <mergeCell ref="AB35:AG35"/>
    <mergeCell ref="B36:C36"/>
    <mergeCell ref="D36:H36"/>
    <mergeCell ref="B34:C34"/>
    <mergeCell ref="D34:H34"/>
    <mergeCell ref="I34:O34"/>
    <mergeCell ref="U34:AA34"/>
    <mergeCell ref="AB34:AG34"/>
    <mergeCell ref="D33:H33"/>
    <mergeCell ref="B33:C33"/>
    <mergeCell ref="U33:AA33"/>
    <mergeCell ref="I33:O33"/>
    <mergeCell ref="AB33:AG33"/>
    <mergeCell ref="B24:C24"/>
    <mergeCell ref="D24:H24"/>
    <mergeCell ref="AB24:AG24"/>
    <mergeCell ref="B32:C32"/>
    <mergeCell ref="B23:C23"/>
    <mergeCell ref="D23:H23"/>
    <mergeCell ref="I23:O23"/>
    <mergeCell ref="U23:AA23"/>
    <mergeCell ref="I32:O32"/>
    <mergeCell ref="U32:AA32"/>
    <mergeCell ref="B22:C22"/>
    <mergeCell ref="D22:H22"/>
    <mergeCell ref="I22:O22"/>
    <mergeCell ref="U22:AA22"/>
    <mergeCell ref="B21:C21"/>
    <mergeCell ref="D21:H21"/>
    <mergeCell ref="I21:O21"/>
    <mergeCell ref="U21:AA21"/>
    <mergeCell ref="B11:C11"/>
    <mergeCell ref="B9:C9"/>
    <mergeCell ref="D9:H9"/>
    <mergeCell ref="B20:C20"/>
    <mergeCell ref="D20:H20"/>
    <mergeCell ref="I20:O20"/>
    <mergeCell ref="B10:C10"/>
    <mergeCell ref="D10:H10"/>
    <mergeCell ref="I10:O10"/>
    <mergeCell ref="B19:C19"/>
    <mergeCell ref="B6:C6"/>
    <mergeCell ref="D6:H6"/>
    <mergeCell ref="I7:O7"/>
    <mergeCell ref="B8:C8"/>
    <mergeCell ref="B7:C7"/>
    <mergeCell ref="D7:H7"/>
    <mergeCell ref="I6:AA6"/>
    <mergeCell ref="U7:AA7"/>
    <mergeCell ref="U8:AA8"/>
    <mergeCell ref="I8:O8"/>
    <mergeCell ref="B31:C31"/>
    <mergeCell ref="U31:AA31"/>
    <mergeCell ref="U10:AA10"/>
    <mergeCell ref="B12:C12"/>
    <mergeCell ref="D12:H12"/>
    <mergeCell ref="I12:O12"/>
    <mergeCell ref="E17:K17"/>
    <mergeCell ref="B18:C18"/>
    <mergeCell ref="D18:H18"/>
    <mergeCell ref="I18:AA18"/>
    <mergeCell ref="I19:O19"/>
    <mergeCell ref="I24:O24"/>
    <mergeCell ref="D11:H11"/>
    <mergeCell ref="AB11:AG11"/>
    <mergeCell ref="AB18:AG18"/>
    <mergeCell ref="U24:AA24"/>
    <mergeCell ref="AB47:AG47"/>
    <mergeCell ref="AB46:AG46"/>
    <mergeCell ref="AB45:AG45"/>
    <mergeCell ref="AB44:AG44"/>
    <mergeCell ref="AB41:AF41"/>
    <mergeCell ref="AB12:AG12"/>
    <mergeCell ref="AB22:AG22"/>
    <mergeCell ref="AB31:AG31"/>
    <mergeCell ref="AB32:AG32"/>
    <mergeCell ref="AB20:AG20"/>
    <mergeCell ref="AB42:AG42"/>
    <mergeCell ref="B30:C30"/>
    <mergeCell ref="AB6:AG6"/>
    <mergeCell ref="AB8:AG8"/>
    <mergeCell ref="AB7:AG7"/>
    <mergeCell ref="U35:AA35"/>
    <mergeCell ref="I9:O9"/>
    <mergeCell ref="U9:AA9"/>
    <mergeCell ref="D8:H8"/>
    <mergeCell ref="U19:AA19"/>
    <mergeCell ref="B54:C54"/>
    <mergeCell ref="D54:H54"/>
    <mergeCell ref="I54:AA54"/>
    <mergeCell ref="AB54:AG54"/>
    <mergeCell ref="B55:C55"/>
    <mergeCell ref="D55:H55"/>
    <mergeCell ref="I55:O55"/>
    <mergeCell ref="U55:AA55"/>
    <mergeCell ref="AB55:AG55"/>
    <mergeCell ref="B56:C56"/>
    <mergeCell ref="D56:H56"/>
    <mergeCell ref="I56:O56"/>
    <mergeCell ref="U56:AA56"/>
    <mergeCell ref="AB56:AG56"/>
    <mergeCell ref="B57:C57"/>
    <mergeCell ref="D57:H57"/>
    <mergeCell ref="I57:O57"/>
    <mergeCell ref="U57:AA57"/>
    <mergeCell ref="AB57:AG57"/>
    <mergeCell ref="B58:C58"/>
    <mergeCell ref="D58:H58"/>
    <mergeCell ref="I58:O58"/>
    <mergeCell ref="U58:AA58"/>
    <mergeCell ref="AB58:AG58"/>
    <mergeCell ref="B59:C59"/>
    <mergeCell ref="U59:AA59"/>
    <mergeCell ref="AB59:AG59"/>
    <mergeCell ref="B66:C66"/>
    <mergeCell ref="D66:H66"/>
    <mergeCell ref="I66:AA66"/>
    <mergeCell ref="AB66:AG66"/>
    <mergeCell ref="AB65:AF65"/>
    <mergeCell ref="P65:S65"/>
    <mergeCell ref="L71:Z71"/>
    <mergeCell ref="AB2:AF2"/>
    <mergeCell ref="D1:AG1"/>
    <mergeCell ref="B60:C60"/>
    <mergeCell ref="D60:H60"/>
    <mergeCell ref="I60:O60"/>
    <mergeCell ref="U60:AA60"/>
    <mergeCell ref="AB60:AG60"/>
    <mergeCell ref="D59:H59"/>
    <mergeCell ref="I59:O59"/>
  </mergeCells>
  <printOptions/>
  <pageMargins left="0.787" right="0.787" top="0.984" bottom="0.984" header="0.512" footer="0.512"/>
  <pageSetup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1">
      <selection activeCell="I21" sqref="I21"/>
    </sheetView>
  </sheetViews>
  <sheetFormatPr defaultColWidth="9.00390625" defaultRowHeight="13.5"/>
  <cols>
    <col min="1" max="1" width="18.25390625" style="0" customWidth="1"/>
    <col min="2" max="2" width="16.50390625" style="0" customWidth="1"/>
    <col min="3" max="3" width="7.50390625" style="0" bestFit="1" customWidth="1"/>
    <col min="4" max="4" width="2.25390625" style="0" customWidth="1"/>
    <col min="5" max="5" width="10.50390625" style="0" bestFit="1" customWidth="1"/>
    <col min="6" max="6" width="11.375" style="0" customWidth="1"/>
  </cols>
  <sheetData>
    <row r="1" spans="1:6" s="1" customFormat="1" ht="12.75">
      <c r="A1" s="1" t="s">
        <v>160</v>
      </c>
      <c r="C1" s="1" t="s">
        <v>22</v>
      </c>
      <c r="E1" s="1" t="s">
        <v>13</v>
      </c>
      <c r="F1" s="1" t="s">
        <v>75</v>
      </c>
    </row>
    <row r="2" spans="1:6" ht="12.75">
      <c r="A2" s="5" t="s">
        <v>194</v>
      </c>
      <c r="B2" t="str">
        <f aca="true" t="shared" si="0" ref="B2:B9">C2&amp;ASC(F2)</f>
        <v>N011</v>
      </c>
      <c r="C2" s="2" t="s">
        <v>23</v>
      </c>
      <c r="D2" s="3"/>
      <c r="E2" s="60" t="str">
        <f aca="true" t="shared" si="1" ref="E2:E17">IF(ISERROR(VLOOKUP(A2,組合せ2次,4,FALSE)),"",VLOOKUP(A2,組合せ2次,4,FALSE))</f>
        <v>中部</v>
      </c>
      <c r="F2" s="100">
        <v>1</v>
      </c>
    </row>
    <row r="3" spans="1:6" ht="12.75">
      <c r="A3" s="5" t="s">
        <v>179</v>
      </c>
      <c r="B3" t="str">
        <f t="shared" si="0"/>
        <v>N012</v>
      </c>
      <c r="C3" s="4" t="s">
        <v>23</v>
      </c>
      <c r="D3" s="5"/>
      <c r="E3" s="58" t="str">
        <f t="shared" si="1"/>
        <v>大和</v>
      </c>
      <c r="F3" s="101">
        <v>2</v>
      </c>
    </row>
    <row r="4" spans="1:6" ht="12.75">
      <c r="A4" s="5" t="s">
        <v>178</v>
      </c>
      <c r="B4" t="str">
        <f t="shared" si="0"/>
        <v>N013</v>
      </c>
      <c r="C4" s="4" t="s">
        <v>23</v>
      </c>
      <c r="D4" s="5"/>
      <c r="E4" s="58" t="str">
        <f t="shared" si="1"/>
        <v>御嵩</v>
      </c>
      <c r="F4" s="101">
        <v>3</v>
      </c>
    </row>
    <row r="5" spans="1:8" ht="15.75">
      <c r="A5" s="5" t="s">
        <v>180</v>
      </c>
      <c r="B5" t="str">
        <f t="shared" si="0"/>
        <v>N014</v>
      </c>
      <c r="C5" s="4" t="s">
        <v>23</v>
      </c>
      <c r="D5" s="5"/>
      <c r="E5" s="58" t="str">
        <f t="shared" si="1"/>
        <v>郡上八幡</v>
      </c>
      <c r="F5" s="101">
        <v>4</v>
      </c>
      <c r="H5" s="103" t="s">
        <v>162</v>
      </c>
    </row>
    <row r="6" spans="1:6" ht="12.75">
      <c r="A6" s="5" t="s">
        <v>181</v>
      </c>
      <c r="B6" t="str">
        <f t="shared" si="0"/>
        <v>N015</v>
      </c>
      <c r="C6" s="4" t="s">
        <v>176</v>
      </c>
      <c r="D6" s="5"/>
      <c r="E6" s="58" t="str">
        <f t="shared" si="1"/>
        <v>旭ヶ丘</v>
      </c>
      <c r="F6" s="101">
        <v>5</v>
      </c>
    </row>
    <row r="7" spans="1:6" ht="12.75">
      <c r="A7" s="5" t="s">
        <v>177</v>
      </c>
      <c r="B7" t="str">
        <f t="shared" si="0"/>
        <v>N016</v>
      </c>
      <c r="C7" s="4" t="s">
        <v>176</v>
      </c>
      <c r="D7" s="5"/>
      <c r="E7" s="58" t="str">
        <f t="shared" si="1"/>
        <v>武儀</v>
      </c>
      <c r="F7" s="101">
        <v>6</v>
      </c>
    </row>
    <row r="8" spans="1:6" ht="12.75">
      <c r="A8" s="5" t="s">
        <v>161</v>
      </c>
      <c r="B8" t="str">
        <f t="shared" si="0"/>
        <v>N017</v>
      </c>
      <c r="C8" s="4" t="s">
        <v>176</v>
      </c>
      <c r="D8" s="5"/>
      <c r="E8" s="58" t="str">
        <f t="shared" si="1"/>
        <v>土田</v>
      </c>
      <c r="F8" s="101">
        <v>7</v>
      </c>
    </row>
    <row r="9" spans="1:6" ht="12.75">
      <c r="A9" s="5" t="s">
        <v>182</v>
      </c>
      <c r="B9" t="str">
        <f t="shared" si="0"/>
        <v>N018</v>
      </c>
      <c r="C9" s="6" t="s">
        <v>176</v>
      </c>
      <c r="D9" s="7"/>
      <c r="E9" s="59" t="str">
        <f t="shared" si="1"/>
        <v>美濃1</v>
      </c>
      <c r="F9" s="102">
        <v>8</v>
      </c>
    </row>
    <row r="10" spans="1:6" ht="12.75">
      <c r="A10" s="5" t="s">
        <v>183</v>
      </c>
      <c r="B10" t="str">
        <f aca="true" t="shared" si="2" ref="B10:B22">C10&amp;ASC(F10)</f>
        <v>E21</v>
      </c>
      <c r="C10" s="2" t="s">
        <v>184</v>
      </c>
      <c r="D10" s="3"/>
      <c r="E10" s="58" t="str">
        <f t="shared" si="1"/>
        <v>コヴィーダ</v>
      </c>
      <c r="F10" s="100">
        <v>1</v>
      </c>
    </row>
    <row r="11" spans="1:6" ht="12.75">
      <c r="A11" s="5" t="s">
        <v>213</v>
      </c>
      <c r="B11" t="str">
        <f>C11&amp;ASC(F11)</f>
        <v>E22</v>
      </c>
      <c r="C11" s="4" t="s">
        <v>184</v>
      </c>
      <c r="D11" s="5"/>
      <c r="E11" s="58" t="str">
        <f t="shared" si="1"/>
        <v>今渡</v>
      </c>
      <c r="F11" s="101">
        <v>2</v>
      </c>
    </row>
    <row r="12" spans="1:6" ht="12.75">
      <c r="A12" s="5" t="s">
        <v>214</v>
      </c>
      <c r="B12" t="str">
        <f>C12&amp;ASC(F12)</f>
        <v>E23</v>
      </c>
      <c r="C12" s="4" t="s">
        <v>184</v>
      </c>
      <c r="D12" s="5"/>
      <c r="E12" s="58" t="str">
        <f t="shared" si="1"/>
        <v>金竜</v>
      </c>
      <c r="F12" s="101">
        <v>3</v>
      </c>
    </row>
    <row r="13" spans="1:6" ht="12.75">
      <c r="A13" s="5" t="s">
        <v>215</v>
      </c>
      <c r="B13" t="str">
        <f t="shared" si="2"/>
        <v>E24</v>
      </c>
      <c r="C13" s="6" t="s">
        <v>151</v>
      </c>
      <c r="D13" s="7"/>
      <c r="E13" s="59" t="str">
        <f t="shared" si="1"/>
        <v>関さくら</v>
      </c>
      <c r="F13" s="102">
        <v>4</v>
      </c>
    </row>
    <row r="14" spans="1:6" ht="12.75">
      <c r="A14" s="5" t="s">
        <v>45</v>
      </c>
      <c r="B14" t="str">
        <f t="shared" si="2"/>
        <v>F21</v>
      </c>
      <c r="C14" s="2" t="s">
        <v>43</v>
      </c>
      <c r="D14" s="3"/>
      <c r="E14" s="58" t="str">
        <f t="shared" si="1"/>
        <v>美濃2</v>
      </c>
      <c r="F14" s="100">
        <v>1</v>
      </c>
    </row>
    <row r="15" spans="1:6" ht="12.75">
      <c r="A15" s="5" t="s">
        <v>216</v>
      </c>
      <c r="B15" t="str">
        <f t="shared" si="2"/>
        <v>F22</v>
      </c>
      <c r="C15" s="4" t="s">
        <v>43</v>
      </c>
      <c r="D15" s="5"/>
      <c r="E15" s="58" t="str">
        <f t="shared" si="1"/>
        <v>川辺</v>
      </c>
      <c r="F15" s="101">
        <v>2</v>
      </c>
    </row>
    <row r="16" spans="1:6" ht="12.75">
      <c r="A16" s="5" t="s">
        <v>217</v>
      </c>
      <c r="B16" t="str">
        <f t="shared" si="2"/>
        <v>F23</v>
      </c>
      <c r="C16" s="4" t="s">
        <v>43</v>
      </c>
      <c r="D16" s="5"/>
      <c r="E16" s="58" t="str">
        <f t="shared" si="1"/>
        <v>加茂野</v>
      </c>
      <c r="F16" s="101">
        <v>3</v>
      </c>
    </row>
    <row r="17" spans="1:6" ht="12.75">
      <c r="A17" s="5" t="s">
        <v>218</v>
      </c>
      <c r="B17" t="str">
        <f t="shared" si="2"/>
        <v>F24</v>
      </c>
      <c r="C17" s="6" t="s">
        <v>43</v>
      </c>
      <c r="D17" s="7"/>
      <c r="E17" s="59" t="str">
        <f t="shared" si="1"/>
        <v>太田</v>
      </c>
      <c r="F17" s="102">
        <v>4</v>
      </c>
    </row>
    <row r="18" spans="1:6" ht="12.75">
      <c r="A18" s="5" t="s">
        <v>206</v>
      </c>
      <c r="B18" t="str">
        <f t="shared" si="2"/>
        <v>G21</v>
      </c>
      <c r="C18" s="2" t="s">
        <v>44</v>
      </c>
      <c r="D18" s="3"/>
      <c r="E18" s="58" t="str">
        <f aca="true" t="shared" si="3" ref="E18:E24">IF(ISERROR(VLOOKUP(A18,組合せ2次,4,FALSE)),"",VLOOKUP(A18,組合せ2次,4,FALSE))</f>
        <v>坂祝</v>
      </c>
      <c r="F18" s="100">
        <v>1</v>
      </c>
    </row>
    <row r="19" spans="1:6" ht="12.75">
      <c r="A19" s="5" t="s">
        <v>219</v>
      </c>
      <c r="B19" t="str">
        <f>C19&amp;ASC(F19)</f>
        <v>G22</v>
      </c>
      <c r="C19" s="4" t="s">
        <v>44</v>
      </c>
      <c r="D19" s="5"/>
      <c r="E19" s="58" t="str">
        <f>IF(ISERROR(VLOOKUP(A19,組合せ2次,4,FALSE)),"",VLOOKUP(A19,組合せ2次,4,FALSE))</f>
        <v>桜ヶ丘ＦＣ</v>
      </c>
      <c r="F19" s="101">
        <v>2</v>
      </c>
    </row>
    <row r="20" spans="1:6" ht="12.75">
      <c r="A20" s="5" t="s">
        <v>230</v>
      </c>
      <c r="B20" t="str">
        <f t="shared" si="2"/>
        <v>G23</v>
      </c>
      <c r="C20" s="4" t="s">
        <v>44</v>
      </c>
      <c r="D20" s="5"/>
      <c r="E20" s="58" t="str">
        <f t="shared" si="3"/>
        <v>八百津</v>
      </c>
      <c r="F20" s="101">
        <v>3</v>
      </c>
    </row>
    <row r="21" spans="1:6" ht="12.75">
      <c r="A21" s="5" t="s">
        <v>231</v>
      </c>
      <c r="B21" t="str">
        <f>C21&amp;ASC(F21)</f>
        <v>G24</v>
      </c>
      <c r="C21" s="4" t="s">
        <v>44</v>
      </c>
      <c r="D21" s="5"/>
      <c r="E21" s="59" t="str">
        <f t="shared" si="3"/>
        <v>白鳥</v>
      </c>
      <c r="F21" s="101">
        <v>4</v>
      </c>
    </row>
    <row r="22" spans="1:6" ht="12.75">
      <c r="A22" s="5" t="s">
        <v>192</v>
      </c>
      <c r="B22" t="str">
        <f t="shared" si="2"/>
        <v>H21</v>
      </c>
      <c r="C22" s="2" t="s">
        <v>193</v>
      </c>
      <c r="D22" s="3"/>
      <c r="E22" s="60" t="str">
        <f t="shared" si="3"/>
        <v>瀬尻</v>
      </c>
      <c r="F22" s="100">
        <v>1</v>
      </c>
    </row>
    <row r="23" spans="1:6" ht="12.75">
      <c r="A23" s="5" t="s">
        <v>220</v>
      </c>
      <c r="B23" t="str">
        <f>C23&amp;ASC(F23)</f>
        <v>H22</v>
      </c>
      <c r="C23" s="4" t="s">
        <v>150</v>
      </c>
      <c r="D23" s="5"/>
      <c r="E23" s="58" t="str">
        <f>IF(ISERROR(VLOOKUP(A23,組合せ2次,4,FALSE)),"",VLOOKUP(A23,組合せ2次,4,FALSE))</f>
        <v>安桜</v>
      </c>
      <c r="F23" s="101">
        <v>2</v>
      </c>
    </row>
    <row r="24" spans="1:6" ht="12.75">
      <c r="A24" s="5" t="s">
        <v>232</v>
      </c>
      <c r="B24" t="str">
        <f>C24&amp;ASC(F24)</f>
        <v>H23</v>
      </c>
      <c r="C24" s="6" t="s">
        <v>150</v>
      </c>
      <c r="D24" s="7"/>
      <c r="E24" s="59" t="str">
        <f t="shared" si="3"/>
        <v>ティグレイ</v>
      </c>
      <c r="F24" s="102">
        <v>3</v>
      </c>
    </row>
  </sheetData>
  <sheetProtection/>
  <printOptions/>
  <pageMargins left="0.787" right="0.787" top="0.984" bottom="0.984" header="0.512" footer="0.51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BG45"/>
  <sheetViews>
    <sheetView tabSelected="1" zoomScalePageLayoutView="0" workbookViewId="0" topLeftCell="A1">
      <selection activeCell="AS1" sqref="AS1:BA1"/>
    </sheetView>
  </sheetViews>
  <sheetFormatPr defaultColWidth="2.50390625" defaultRowHeight="13.5"/>
  <cols>
    <col min="1" max="16384" width="2.50390625" style="23" customWidth="1"/>
  </cols>
  <sheetData>
    <row r="1" spans="2:53" ht="14.25" customHeight="1">
      <c r="B1" s="394" t="s">
        <v>298</v>
      </c>
      <c r="C1" s="394"/>
      <c r="D1" s="394"/>
      <c r="E1" s="394"/>
      <c r="F1" s="394"/>
      <c r="G1" s="394"/>
      <c r="H1" s="394"/>
      <c r="I1" s="394"/>
      <c r="J1" s="394"/>
      <c r="K1" s="394"/>
      <c r="L1" s="394"/>
      <c r="M1" s="394"/>
      <c r="N1" s="394"/>
      <c r="O1" s="394"/>
      <c r="P1" s="394"/>
      <c r="Q1" s="394"/>
      <c r="R1" s="394"/>
      <c r="S1" s="394"/>
      <c r="T1" s="394"/>
      <c r="U1" s="394"/>
      <c r="V1" s="394"/>
      <c r="W1" s="394"/>
      <c r="X1" s="394"/>
      <c r="Y1" s="394"/>
      <c r="Z1" s="394"/>
      <c r="AA1" s="394"/>
      <c r="AB1" s="394"/>
      <c r="AC1" s="394"/>
      <c r="AD1" s="394"/>
      <c r="AE1" s="394"/>
      <c r="AF1" s="394"/>
      <c r="AG1" s="394"/>
      <c r="AH1" s="394"/>
      <c r="AI1" s="394"/>
      <c r="AJ1" s="394"/>
      <c r="AK1" s="394"/>
      <c r="AL1" s="394"/>
      <c r="AM1" s="394"/>
      <c r="AN1" s="394"/>
      <c r="AO1" s="394"/>
      <c r="AP1" s="394"/>
      <c r="AQ1" s="394"/>
      <c r="AR1" s="394"/>
      <c r="AS1" s="391">
        <v>44213</v>
      </c>
      <c r="AT1" s="391"/>
      <c r="AU1" s="391"/>
      <c r="AV1" s="391"/>
      <c r="AW1" s="391"/>
      <c r="AX1" s="391"/>
      <c r="AY1" s="391"/>
      <c r="AZ1" s="391"/>
      <c r="BA1" s="391"/>
    </row>
    <row r="2" spans="2:53" ht="13.5" customHeight="1">
      <c r="B2" s="394"/>
      <c r="C2" s="394"/>
      <c r="D2" s="394"/>
      <c r="E2" s="394"/>
      <c r="F2" s="394"/>
      <c r="G2" s="394"/>
      <c r="H2" s="394"/>
      <c r="I2" s="394"/>
      <c r="J2" s="394"/>
      <c r="K2" s="394"/>
      <c r="L2" s="394"/>
      <c r="M2" s="394"/>
      <c r="N2" s="394"/>
      <c r="O2" s="394"/>
      <c r="P2" s="394"/>
      <c r="Q2" s="394"/>
      <c r="R2" s="394"/>
      <c r="S2" s="394"/>
      <c r="T2" s="394"/>
      <c r="U2" s="394"/>
      <c r="V2" s="394"/>
      <c r="W2" s="394"/>
      <c r="X2" s="394"/>
      <c r="Y2" s="394"/>
      <c r="Z2" s="394"/>
      <c r="AA2" s="394"/>
      <c r="AB2" s="394"/>
      <c r="AC2" s="394"/>
      <c r="AD2" s="394"/>
      <c r="AE2" s="394"/>
      <c r="AF2" s="394"/>
      <c r="AG2" s="394"/>
      <c r="AH2" s="394"/>
      <c r="AI2" s="394"/>
      <c r="AJ2" s="394"/>
      <c r="AK2" s="394"/>
      <c r="AL2" s="394"/>
      <c r="AM2" s="394"/>
      <c r="AN2" s="394"/>
      <c r="AO2" s="394"/>
      <c r="AP2" s="394"/>
      <c r="AQ2" s="394"/>
      <c r="AR2" s="394"/>
      <c r="AS2" s="104"/>
      <c r="AT2" s="138" t="s">
        <v>311</v>
      </c>
      <c r="AU2" s="138"/>
      <c r="AV2" s="138"/>
      <c r="AW2" s="138"/>
      <c r="AX2" s="138"/>
      <c r="AY2" s="138"/>
      <c r="AZ2" s="138"/>
      <c r="BA2" s="138"/>
    </row>
    <row r="3" s="104" customFormat="1" ht="14.25"/>
    <row r="4" spans="27:28" s="104" customFormat="1" ht="14.25">
      <c r="AA4" s="392" t="s">
        <v>283</v>
      </c>
      <c r="AB4" s="392"/>
    </row>
    <row r="5" spans="27:28" s="104" customFormat="1" ht="14.25">
      <c r="AA5" s="393"/>
      <c r="AB5" s="393"/>
    </row>
    <row r="6" spans="11:42" s="104" customFormat="1" ht="14.25">
      <c r="K6" s="105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106"/>
      <c r="AB6" s="106"/>
      <c r="AC6" s="106"/>
      <c r="AD6" s="106"/>
      <c r="AE6" s="106"/>
      <c r="AF6" s="106"/>
      <c r="AG6" s="106"/>
      <c r="AH6" s="106"/>
      <c r="AI6" s="106"/>
      <c r="AJ6" s="106"/>
      <c r="AK6" s="106"/>
      <c r="AL6" s="106"/>
      <c r="AM6" s="106"/>
      <c r="AN6" s="106"/>
      <c r="AO6" s="106"/>
      <c r="AP6" s="107"/>
    </row>
    <row r="7" spans="11:42" s="104" customFormat="1" ht="14.25">
      <c r="K7" s="108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392" t="s">
        <v>282</v>
      </c>
      <c r="AB7" s="392"/>
      <c r="AC7" s="109"/>
      <c r="AD7" s="109"/>
      <c r="AE7" s="109"/>
      <c r="AF7" s="109"/>
      <c r="AG7" s="109"/>
      <c r="AH7" s="109"/>
      <c r="AI7" s="109"/>
      <c r="AJ7" s="109"/>
      <c r="AK7" s="109"/>
      <c r="AL7" s="109"/>
      <c r="AM7" s="109"/>
      <c r="AN7" s="109"/>
      <c r="AO7" s="109"/>
      <c r="AP7" s="110"/>
    </row>
    <row r="8" spans="11:42" s="104" customFormat="1" ht="14.25">
      <c r="K8" s="108"/>
      <c r="L8" s="109"/>
      <c r="M8" s="109"/>
      <c r="N8" s="109"/>
      <c r="O8" s="109"/>
      <c r="P8" s="109"/>
      <c r="Q8" s="109"/>
      <c r="R8" s="109"/>
      <c r="S8" s="109"/>
      <c r="T8" s="109"/>
      <c r="U8" s="109"/>
      <c r="V8" s="109"/>
      <c r="W8" s="109"/>
      <c r="X8" s="109"/>
      <c r="Y8" s="109"/>
      <c r="Z8" s="109"/>
      <c r="AA8" s="393"/>
      <c r="AB8" s="393"/>
      <c r="AC8" s="109"/>
      <c r="AD8" s="109"/>
      <c r="AE8" s="109"/>
      <c r="AF8" s="109"/>
      <c r="AG8" s="109"/>
      <c r="AH8" s="109"/>
      <c r="AI8" s="109"/>
      <c r="AJ8" s="109"/>
      <c r="AK8" s="109"/>
      <c r="AL8" s="109"/>
      <c r="AM8" s="109"/>
      <c r="AN8" s="109"/>
      <c r="AO8" s="109"/>
      <c r="AP8" s="110"/>
    </row>
    <row r="9" spans="11:42" s="104" customFormat="1" ht="14.25">
      <c r="K9" s="108"/>
      <c r="L9" s="109"/>
      <c r="M9" s="109"/>
      <c r="N9" s="109"/>
      <c r="O9" s="109"/>
      <c r="P9" s="109"/>
      <c r="Q9" s="109"/>
      <c r="R9" s="105"/>
      <c r="S9" s="106"/>
      <c r="T9" s="106"/>
      <c r="U9" s="106"/>
      <c r="V9" s="106"/>
      <c r="W9" s="106"/>
      <c r="X9" s="106"/>
      <c r="Y9" s="106"/>
      <c r="Z9" s="106"/>
      <c r="AA9" s="106"/>
      <c r="AB9" s="106"/>
      <c r="AC9" s="106"/>
      <c r="AD9" s="106"/>
      <c r="AE9" s="106"/>
      <c r="AF9" s="106"/>
      <c r="AG9" s="106"/>
      <c r="AH9" s="106"/>
      <c r="AI9" s="106"/>
      <c r="AJ9" s="106"/>
      <c r="AK9" s="107"/>
      <c r="AL9" s="109"/>
      <c r="AM9" s="109"/>
      <c r="AN9" s="109"/>
      <c r="AO9" s="109"/>
      <c r="AP9" s="110"/>
    </row>
    <row r="10" spans="11:42" s="104" customFormat="1" ht="14.25">
      <c r="K10" s="108"/>
      <c r="L10" s="109"/>
      <c r="M10" s="109"/>
      <c r="N10" s="109"/>
      <c r="O10" s="109"/>
      <c r="P10" s="109"/>
      <c r="Q10" s="109"/>
      <c r="R10" s="108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109"/>
      <c r="AI10" s="109"/>
      <c r="AJ10" s="109"/>
      <c r="AK10" s="110"/>
      <c r="AL10" s="109"/>
      <c r="AM10" s="109"/>
      <c r="AN10" s="109"/>
      <c r="AO10" s="109"/>
      <c r="AP10" s="110"/>
    </row>
    <row r="11" spans="6:48" s="104" customFormat="1" ht="18.75">
      <c r="F11" s="105"/>
      <c r="G11" s="106"/>
      <c r="H11" s="106"/>
      <c r="I11" s="106"/>
      <c r="J11" s="389" t="s">
        <v>165</v>
      </c>
      <c r="K11" s="389"/>
      <c r="L11" s="111"/>
      <c r="M11" s="106"/>
      <c r="N11" s="106"/>
      <c r="O11" s="106"/>
      <c r="P11" s="106"/>
      <c r="Q11" s="106"/>
      <c r="R11" s="107"/>
      <c r="AK11" s="105"/>
      <c r="AL11" s="106"/>
      <c r="AM11" s="106"/>
      <c r="AN11" s="106"/>
      <c r="AO11" s="106"/>
      <c r="AP11" s="389" t="s">
        <v>166</v>
      </c>
      <c r="AQ11" s="389"/>
      <c r="AR11" s="106"/>
      <c r="AS11" s="106"/>
      <c r="AT11" s="106"/>
      <c r="AU11" s="106"/>
      <c r="AV11" s="107"/>
    </row>
    <row r="12" spans="6:48" s="104" customFormat="1" ht="18.75">
      <c r="F12" s="108"/>
      <c r="G12" s="109"/>
      <c r="H12" s="109"/>
      <c r="I12" s="109"/>
      <c r="J12" s="390"/>
      <c r="K12" s="390"/>
      <c r="L12" s="112"/>
      <c r="M12" s="109"/>
      <c r="N12" s="109"/>
      <c r="O12" s="109"/>
      <c r="P12" s="109"/>
      <c r="Q12" s="109"/>
      <c r="R12" s="110"/>
      <c r="AK12" s="108"/>
      <c r="AL12" s="109"/>
      <c r="AM12" s="109"/>
      <c r="AN12" s="109"/>
      <c r="AO12" s="109"/>
      <c r="AP12" s="390"/>
      <c r="AQ12" s="390"/>
      <c r="AR12" s="109"/>
      <c r="AS12" s="109"/>
      <c r="AT12" s="109"/>
      <c r="AU12" s="109"/>
      <c r="AV12" s="110"/>
    </row>
    <row r="13" spans="3:51" s="104" customFormat="1" ht="14.25">
      <c r="C13" s="105"/>
      <c r="D13" s="106"/>
      <c r="E13" s="389" t="s">
        <v>167</v>
      </c>
      <c r="F13" s="389"/>
      <c r="G13" s="106"/>
      <c r="H13" s="107"/>
      <c r="P13" s="105"/>
      <c r="Q13" s="106"/>
      <c r="R13" s="389" t="s">
        <v>168</v>
      </c>
      <c r="S13" s="389"/>
      <c r="T13" s="106"/>
      <c r="U13" s="107"/>
      <c r="AH13" s="105"/>
      <c r="AI13" s="106"/>
      <c r="AJ13" s="389" t="s">
        <v>169</v>
      </c>
      <c r="AK13" s="389"/>
      <c r="AL13" s="106"/>
      <c r="AM13" s="107"/>
      <c r="AT13" s="105"/>
      <c r="AU13" s="106"/>
      <c r="AV13" s="389" t="s">
        <v>170</v>
      </c>
      <c r="AW13" s="389"/>
      <c r="AX13" s="106"/>
      <c r="AY13" s="107"/>
    </row>
    <row r="14" spans="3:51" s="104" customFormat="1" ht="14.25">
      <c r="C14" s="108"/>
      <c r="D14" s="109"/>
      <c r="E14" s="390"/>
      <c r="F14" s="390"/>
      <c r="G14" s="109"/>
      <c r="H14" s="110"/>
      <c r="P14" s="108"/>
      <c r="Q14" s="109"/>
      <c r="R14" s="390"/>
      <c r="S14" s="390"/>
      <c r="T14" s="109"/>
      <c r="U14" s="110"/>
      <c r="AH14" s="108"/>
      <c r="AI14" s="109"/>
      <c r="AJ14" s="390"/>
      <c r="AK14" s="390"/>
      <c r="AL14" s="109"/>
      <c r="AM14" s="110"/>
      <c r="AT14" s="108"/>
      <c r="AU14" s="109"/>
      <c r="AV14" s="390"/>
      <c r="AW14" s="390"/>
      <c r="AX14" s="109"/>
      <c r="AY14" s="110"/>
    </row>
    <row r="15" spans="2:52" s="104" customFormat="1" ht="18.75">
      <c r="B15" s="378" t="s">
        <v>83</v>
      </c>
      <c r="C15" s="378"/>
      <c r="D15" s="109"/>
      <c r="E15" s="112"/>
      <c r="F15" s="112"/>
      <c r="G15" s="109"/>
      <c r="H15" s="378" t="s">
        <v>88</v>
      </c>
      <c r="I15" s="378"/>
      <c r="O15" s="378" t="s">
        <v>172</v>
      </c>
      <c r="P15" s="378"/>
      <c r="Q15" s="109"/>
      <c r="R15" s="112"/>
      <c r="S15" s="112"/>
      <c r="T15" s="109"/>
      <c r="U15" s="378" t="s">
        <v>86</v>
      </c>
      <c r="V15" s="378"/>
      <c r="AG15" s="378" t="s">
        <v>85</v>
      </c>
      <c r="AH15" s="378"/>
      <c r="AI15" s="109"/>
      <c r="AJ15" s="112"/>
      <c r="AK15" s="112"/>
      <c r="AL15" s="109"/>
      <c r="AM15" s="378" t="s">
        <v>171</v>
      </c>
      <c r="AN15" s="378"/>
      <c r="AS15" s="378" t="s">
        <v>87</v>
      </c>
      <c r="AT15" s="378"/>
      <c r="AU15" s="109"/>
      <c r="AV15" s="112"/>
      <c r="AW15" s="112"/>
      <c r="AX15" s="109"/>
      <c r="AY15" s="378" t="s">
        <v>84</v>
      </c>
      <c r="AZ15" s="378"/>
    </row>
    <row r="16" spans="2:52" s="104" customFormat="1" ht="14.25" customHeight="1">
      <c r="B16" s="379" t="str">
        <f>'3次リーグ組合せ'!E2</f>
        <v>中部</v>
      </c>
      <c r="C16" s="380"/>
      <c r="H16" s="379" t="str">
        <f>'3次リーグ組合せ'!E3</f>
        <v>大和</v>
      </c>
      <c r="I16" s="380"/>
      <c r="O16" s="379" t="str">
        <f>'3次リーグ組合せ'!E4</f>
        <v>御嵩</v>
      </c>
      <c r="P16" s="380"/>
      <c r="U16" s="379" t="str">
        <f>'3次リーグ組合せ'!E5</f>
        <v>郡上八幡</v>
      </c>
      <c r="V16" s="380"/>
      <c r="X16" s="113"/>
      <c r="AG16" s="379" t="str">
        <f>'3次リーグ組合せ'!E6</f>
        <v>旭ヶ丘</v>
      </c>
      <c r="AH16" s="380"/>
      <c r="AM16" s="379" t="str">
        <f>'3次リーグ組合せ'!E7</f>
        <v>武儀</v>
      </c>
      <c r="AN16" s="380"/>
      <c r="AS16" s="379" t="str">
        <f>'3次リーグ組合せ'!E8</f>
        <v>土田</v>
      </c>
      <c r="AT16" s="380"/>
      <c r="AY16" s="379" t="str">
        <f>'3次リーグ組合せ'!E9</f>
        <v>美濃1</v>
      </c>
      <c r="AZ16" s="380"/>
    </row>
    <row r="17" spans="2:52" s="104" customFormat="1" ht="14.25" customHeight="1">
      <c r="B17" s="381"/>
      <c r="C17" s="382"/>
      <c r="H17" s="381"/>
      <c r="I17" s="382"/>
      <c r="O17" s="381"/>
      <c r="P17" s="382"/>
      <c r="U17" s="381"/>
      <c r="V17" s="382"/>
      <c r="AG17" s="381"/>
      <c r="AH17" s="382"/>
      <c r="AM17" s="381"/>
      <c r="AN17" s="382"/>
      <c r="AS17" s="381"/>
      <c r="AT17" s="382"/>
      <c r="AY17" s="381"/>
      <c r="AZ17" s="382"/>
    </row>
    <row r="18" spans="2:52" s="104" customFormat="1" ht="14.25" customHeight="1">
      <c r="B18" s="381"/>
      <c r="C18" s="382"/>
      <c r="H18" s="381"/>
      <c r="I18" s="382"/>
      <c r="O18" s="381"/>
      <c r="P18" s="382"/>
      <c r="U18" s="381"/>
      <c r="V18" s="382"/>
      <c r="AG18" s="381"/>
      <c r="AH18" s="382"/>
      <c r="AM18" s="381"/>
      <c r="AN18" s="382"/>
      <c r="AS18" s="381"/>
      <c r="AT18" s="382"/>
      <c r="AY18" s="381"/>
      <c r="AZ18" s="382"/>
    </row>
    <row r="19" spans="2:52" s="104" customFormat="1" ht="14.25" customHeight="1">
      <c r="B19" s="381"/>
      <c r="C19" s="382"/>
      <c r="H19" s="381"/>
      <c r="I19" s="382"/>
      <c r="O19" s="381"/>
      <c r="P19" s="382"/>
      <c r="U19" s="381"/>
      <c r="V19" s="382"/>
      <c r="AG19" s="381"/>
      <c r="AH19" s="382"/>
      <c r="AM19" s="381"/>
      <c r="AN19" s="382"/>
      <c r="AS19" s="381"/>
      <c r="AT19" s="382"/>
      <c r="AY19" s="381"/>
      <c r="AZ19" s="382"/>
    </row>
    <row r="20" spans="2:52" s="104" customFormat="1" ht="14.25" customHeight="1">
      <c r="B20" s="381"/>
      <c r="C20" s="382"/>
      <c r="H20" s="381"/>
      <c r="I20" s="382"/>
      <c r="O20" s="381"/>
      <c r="P20" s="382"/>
      <c r="T20" s="114"/>
      <c r="U20" s="381"/>
      <c r="V20" s="382"/>
      <c r="AG20" s="381"/>
      <c r="AH20" s="382"/>
      <c r="AM20" s="381"/>
      <c r="AN20" s="382"/>
      <c r="AS20" s="381"/>
      <c r="AT20" s="382"/>
      <c r="AY20" s="381"/>
      <c r="AZ20" s="382"/>
    </row>
    <row r="21" spans="2:52" s="104" customFormat="1" ht="14.25" customHeight="1">
      <c r="B21" s="383"/>
      <c r="C21" s="384"/>
      <c r="H21" s="383"/>
      <c r="I21" s="384"/>
      <c r="K21" s="385" t="s">
        <v>164</v>
      </c>
      <c r="L21" s="385"/>
      <c r="O21" s="383"/>
      <c r="P21" s="384"/>
      <c r="U21" s="383"/>
      <c r="V21" s="384"/>
      <c r="AG21" s="383"/>
      <c r="AH21" s="384"/>
      <c r="AM21" s="383"/>
      <c r="AN21" s="384"/>
      <c r="AP21" s="385" t="s">
        <v>163</v>
      </c>
      <c r="AQ21" s="385"/>
      <c r="AS21" s="383"/>
      <c r="AT21" s="384"/>
      <c r="AY21" s="383"/>
      <c r="AZ21" s="384"/>
    </row>
    <row r="22" spans="6:48" s="104" customFormat="1" ht="14.25">
      <c r="F22" s="150"/>
      <c r="G22" s="151"/>
      <c r="H22" s="151"/>
      <c r="I22" s="151"/>
      <c r="J22" s="151"/>
      <c r="K22" s="386"/>
      <c r="L22" s="386"/>
      <c r="M22" s="151"/>
      <c r="N22" s="151"/>
      <c r="O22" s="151"/>
      <c r="P22" s="151"/>
      <c r="Q22" s="151"/>
      <c r="R22" s="151"/>
      <c r="S22" s="108"/>
      <c r="AK22" s="150"/>
      <c r="AL22" s="151"/>
      <c r="AM22" s="151"/>
      <c r="AN22" s="151"/>
      <c r="AO22" s="151"/>
      <c r="AP22" s="386"/>
      <c r="AQ22" s="386"/>
      <c r="AR22" s="151"/>
      <c r="AS22" s="151"/>
      <c r="AT22" s="151"/>
      <c r="AU22" s="151"/>
      <c r="AV22" s="152"/>
    </row>
    <row r="23" spans="3:53" s="104" customFormat="1" ht="33.75" customHeight="1">
      <c r="C23" s="109"/>
      <c r="D23" s="109"/>
      <c r="G23" s="109"/>
      <c r="H23" s="109"/>
      <c r="I23" s="109"/>
      <c r="J23" s="109"/>
      <c r="K23" s="109"/>
      <c r="L23" s="109"/>
      <c r="M23" s="109"/>
      <c r="N23" s="109"/>
      <c r="O23" s="109"/>
      <c r="P23" s="109"/>
      <c r="Q23" s="109"/>
      <c r="R23" s="109"/>
      <c r="S23" s="109"/>
      <c r="T23" s="109"/>
      <c r="U23" s="109"/>
      <c r="V23" s="109"/>
      <c r="W23" s="109"/>
      <c r="X23" s="109"/>
      <c r="Y23" s="109"/>
      <c r="Z23" s="109"/>
      <c r="AA23" s="109"/>
      <c r="AB23" s="109"/>
      <c r="AC23" s="109"/>
      <c r="AD23" s="109"/>
      <c r="AE23" s="109"/>
      <c r="AF23" s="109"/>
      <c r="AG23" s="109"/>
      <c r="AH23" s="109"/>
      <c r="AI23" s="109"/>
      <c r="AJ23" s="109"/>
      <c r="AK23" s="109"/>
      <c r="AL23" s="109"/>
      <c r="AM23" s="109"/>
      <c r="AN23" s="109"/>
      <c r="AO23" s="109"/>
      <c r="AP23" s="109"/>
      <c r="AQ23" s="109"/>
      <c r="AR23" s="109"/>
      <c r="AS23" s="109"/>
      <c r="AT23" s="109"/>
      <c r="AU23" s="109"/>
      <c r="AV23" s="109"/>
      <c r="AW23" s="109"/>
      <c r="AX23" s="109"/>
      <c r="AY23" s="109"/>
      <c r="AZ23" s="109"/>
      <c r="BA23" s="109"/>
    </row>
    <row r="24" spans="2:54" s="104" customFormat="1" ht="33.75" customHeight="1">
      <c r="B24" s="157"/>
      <c r="C24" s="157"/>
      <c r="D24" s="157"/>
      <c r="E24" s="157"/>
      <c r="F24" s="157"/>
      <c r="G24" s="157"/>
      <c r="H24" s="157"/>
      <c r="I24" s="157"/>
      <c r="J24" s="157"/>
      <c r="K24" s="157"/>
      <c r="L24" s="157"/>
      <c r="M24" s="157"/>
      <c r="N24" s="157"/>
      <c r="O24" s="157"/>
      <c r="P24" s="157"/>
      <c r="Q24" s="157"/>
      <c r="R24" s="157"/>
      <c r="S24" s="157"/>
      <c r="T24" s="157"/>
      <c r="U24" s="157"/>
      <c r="V24" s="157"/>
      <c r="W24" s="157"/>
      <c r="X24" s="157"/>
      <c r="Y24" s="158"/>
      <c r="Z24" s="159"/>
      <c r="AA24" s="160"/>
      <c r="AB24" s="160"/>
      <c r="AC24" s="160"/>
      <c r="AD24" s="160"/>
      <c r="AE24" s="157"/>
      <c r="AF24" s="157"/>
      <c r="AG24" s="157"/>
      <c r="AH24" s="157"/>
      <c r="AI24" s="157"/>
      <c r="AJ24" s="157"/>
      <c r="AK24" s="157"/>
      <c r="AL24" s="157"/>
      <c r="AM24" s="157"/>
      <c r="AN24" s="157"/>
      <c r="AO24" s="157"/>
      <c r="AP24" s="157"/>
      <c r="AQ24" s="157"/>
      <c r="AR24" s="157"/>
      <c r="AS24" s="157"/>
      <c r="AT24" s="157"/>
      <c r="AU24" s="157"/>
      <c r="AV24" s="157"/>
      <c r="AW24" s="157"/>
      <c r="AX24" s="157"/>
      <c r="AY24" s="157"/>
      <c r="AZ24" s="157"/>
      <c r="BA24" s="157"/>
      <c r="BB24" s="109"/>
    </row>
    <row r="25" spans="2:53" s="104" customFormat="1" ht="33.75" customHeight="1">
      <c r="B25" s="397" t="s">
        <v>14</v>
      </c>
      <c r="C25" s="396"/>
      <c r="D25" s="396"/>
      <c r="E25" s="396"/>
      <c r="F25" s="398"/>
      <c r="G25" s="395" t="s">
        <v>15</v>
      </c>
      <c r="H25" s="396"/>
      <c r="I25" s="396"/>
      <c r="J25" s="396"/>
      <c r="K25" s="396"/>
      <c r="L25" s="396"/>
      <c r="M25" s="396"/>
      <c r="N25" s="396"/>
      <c r="O25" s="396"/>
      <c r="P25" s="396"/>
      <c r="Q25" s="396"/>
      <c r="R25" s="396"/>
      <c r="S25" s="396"/>
      <c r="T25" s="396"/>
      <c r="U25" s="396"/>
      <c r="V25" s="396"/>
      <c r="W25" s="396"/>
      <c r="X25" s="396"/>
      <c r="Y25" s="396"/>
      <c r="Z25" s="397" t="s">
        <v>16</v>
      </c>
      <c r="AA25" s="396"/>
      <c r="AB25" s="396"/>
      <c r="AC25" s="396"/>
      <c r="AD25" s="415"/>
      <c r="AE25" s="397" t="s">
        <v>15</v>
      </c>
      <c r="AF25" s="396"/>
      <c r="AG25" s="396"/>
      <c r="AH25" s="396"/>
      <c r="AI25" s="396"/>
      <c r="AJ25" s="396"/>
      <c r="AK25" s="396"/>
      <c r="AL25" s="396"/>
      <c r="AM25" s="396"/>
      <c r="AN25" s="396"/>
      <c r="AO25" s="396"/>
      <c r="AP25" s="396"/>
      <c r="AQ25" s="396"/>
      <c r="AR25" s="396"/>
      <c r="AS25" s="396"/>
      <c r="AT25" s="396"/>
      <c r="AU25" s="396"/>
      <c r="AV25" s="396"/>
      <c r="AW25" s="397" t="s">
        <v>16</v>
      </c>
      <c r="AX25" s="396"/>
      <c r="AY25" s="396"/>
      <c r="AZ25" s="396"/>
      <c r="BA25" s="415"/>
    </row>
    <row r="26" spans="2:53" s="104" customFormat="1" ht="33.75" customHeight="1">
      <c r="B26" s="399">
        <v>0.4166666666666667</v>
      </c>
      <c r="C26" s="400"/>
      <c r="D26" s="400"/>
      <c r="E26" s="400"/>
      <c r="F26" s="401"/>
      <c r="G26" s="115" t="s">
        <v>167</v>
      </c>
      <c r="H26" s="372" t="str">
        <f>B16</f>
        <v>中部</v>
      </c>
      <c r="I26" s="372"/>
      <c r="J26" s="372"/>
      <c r="K26" s="372"/>
      <c r="L26" s="372"/>
      <c r="M26" s="372"/>
      <c r="N26" s="117"/>
      <c r="O26" s="372"/>
      <c r="P26" s="372"/>
      <c r="Q26" s="118" t="s">
        <v>27</v>
      </c>
      <c r="R26" s="372"/>
      <c r="S26" s="372"/>
      <c r="T26" s="117"/>
      <c r="U26" s="387" t="str">
        <f>H16</f>
        <v>大和</v>
      </c>
      <c r="V26" s="387"/>
      <c r="W26" s="387"/>
      <c r="X26" s="387"/>
      <c r="Y26" s="388"/>
      <c r="Z26" s="416" t="s">
        <v>169</v>
      </c>
      <c r="AA26" s="416"/>
      <c r="AB26" s="416"/>
      <c r="AC26" s="416"/>
      <c r="AD26" s="417"/>
      <c r="AE26" s="115" t="s">
        <v>168</v>
      </c>
      <c r="AF26" s="372" t="str">
        <f>O16</f>
        <v>御嵩</v>
      </c>
      <c r="AG26" s="372"/>
      <c r="AH26" s="372"/>
      <c r="AI26" s="372"/>
      <c r="AJ26" s="372"/>
      <c r="AK26" s="117"/>
      <c r="AL26" s="372"/>
      <c r="AM26" s="372"/>
      <c r="AN26" s="118" t="s">
        <v>27</v>
      </c>
      <c r="AO26" s="372"/>
      <c r="AP26" s="372"/>
      <c r="AQ26" s="161"/>
      <c r="AR26" s="387" t="str">
        <f>U16</f>
        <v>郡上八幡</v>
      </c>
      <c r="AS26" s="387"/>
      <c r="AT26" s="387"/>
      <c r="AU26" s="387"/>
      <c r="AV26" s="388"/>
      <c r="AW26" s="416" t="s">
        <v>170</v>
      </c>
      <c r="AX26" s="416"/>
      <c r="AY26" s="416"/>
      <c r="AZ26" s="416"/>
      <c r="BA26" s="417"/>
    </row>
    <row r="27" spans="2:53" s="104" customFormat="1" ht="33.75" customHeight="1">
      <c r="B27" s="365">
        <v>0.4513888888888889</v>
      </c>
      <c r="C27" s="366"/>
      <c r="D27" s="366"/>
      <c r="E27" s="366"/>
      <c r="F27" s="367"/>
      <c r="G27" s="119" t="s">
        <v>268</v>
      </c>
      <c r="H27" s="368" t="str">
        <f>AG16</f>
        <v>旭ヶ丘</v>
      </c>
      <c r="I27" s="368"/>
      <c r="J27" s="368"/>
      <c r="K27" s="368"/>
      <c r="L27" s="368"/>
      <c r="M27" s="368"/>
      <c r="N27" s="116"/>
      <c r="O27" s="368"/>
      <c r="P27" s="368"/>
      <c r="Q27" s="120" t="s">
        <v>27</v>
      </c>
      <c r="R27" s="368"/>
      <c r="S27" s="368"/>
      <c r="T27" s="116"/>
      <c r="U27" s="368" t="str">
        <f>AM16</f>
        <v>武儀</v>
      </c>
      <c r="V27" s="368"/>
      <c r="W27" s="368"/>
      <c r="X27" s="368"/>
      <c r="Y27" s="369"/>
      <c r="Z27" s="374" t="s">
        <v>167</v>
      </c>
      <c r="AA27" s="374"/>
      <c r="AB27" s="374"/>
      <c r="AC27" s="374"/>
      <c r="AD27" s="375"/>
      <c r="AE27" s="119" t="s">
        <v>170</v>
      </c>
      <c r="AF27" s="368" t="str">
        <f>AS16</f>
        <v>土田</v>
      </c>
      <c r="AG27" s="368"/>
      <c r="AH27" s="368"/>
      <c r="AI27" s="368"/>
      <c r="AJ27" s="368"/>
      <c r="AK27" s="116"/>
      <c r="AL27" s="368"/>
      <c r="AM27" s="368"/>
      <c r="AN27" s="120" t="s">
        <v>27</v>
      </c>
      <c r="AO27" s="368"/>
      <c r="AP27" s="368"/>
      <c r="AQ27" s="116"/>
      <c r="AR27" s="368" t="str">
        <f>AY16</f>
        <v>美濃1</v>
      </c>
      <c r="AS27" s="368"/>
      <c r="AT27" s="368"/>
      <c r="AU27" s="368"/>
      <c r="AV27" s="369"/>
      <c r="AW27" s="374" t="s">
        <v>168</v>
      </c>
      <c r="AX27" s="374"/>
      <c r="AY27" s="374"/>
      <c r="AZ27" s="374"/>
      <c r="BA27" s="375"/>
    </row>
    <row r="28" spans="2:53" s="104" customFormat="1" ht="33.75" customHeight="1">
      <c r="B28" s="365">
        <v>0.5</v>
      </c>
      <c r="C28" s="366"/>
      <c r="D28" s="366"/>
      <c r="E28" s="366"/>
      <c r="F28" s="367"/>
      <c r="G28" s="115" t="s">
        <v>165</v>
      </c>
      <c r="H28" s="368" t="s">
        <v>263</v>
      </c>
      <c r="I28" s="368"/>
      <c r="J28" s="368"/>
      <c r="K28" s="368"/>
      <c r="L28" s="368"/>
      <c r="M28" s="368"/>
      <c r="N28" s="116"/>
      <c r="O28" s="368"/>
      <c r="P28" s="368"/>
      <c r="Q28" s="118" t="s">
        <v>27</v>
      </c>
      <c r="R28" s="368"/>
      <c r="S28" s="368"/>
      <c r="T28" s="116"/>
      <c r="U28" s="368" t="s">
        <v>264</v>
      </c>
      <c r="V28" s="368"/>
      <c r="W28" s="368"/>
      <c r="X28" s="368"/>
      <c r="Y28" s="369"/>
      <c r="Z28" s="376" t="s">
        <v>267</v>
      </c>
      <c r="AA28" s="376"/>
      <c r="AB28" s="376"/>
      <c r="AC28" s="376"/>
      <c r="AD28" s="377"/>
      <c r="AE28" s="115" t="s">
        <v>166</v>
      </c>
      <c r="AF28" s="368" t="s">
        <v>265</v>
      </c>
      <c r="AG28" s="368"/>
      <c r="AH28" s="368"/>
      <c r="AI28" s="368"/>
      <c r="AJ28" s="368"/>
      <c r="AK28" s="116"/>
      <c r="AL28" s="368"/>
      <c r="AM28" s="368"/>
      <c r="AN28" s="118" t="s">
        <v>27</v>
      </c>
      <c r="AO28" s="368"/>
      <c r="AP28" s="368"/>
      <c r="AQ28" s="116"/>
      <c r="AR28" s="368" t="s">
        <v>266</v>
      </c>
      <c r="AS28" s="368"/>
      <c r="AT28" s="368"/>
      <c r="AU28" s="368"/>
      <c r="AV28" s="369"/>
      <c r="AW28" s="376" t="s">
        <v>269</v>
      </c>
      <c r="AX28" s="376"/>
      <c r="AY28" s="376"/>
      <c r="AZ28" s="376"/>
      <c r="BA28" s="377"/>
    </row>
    <row r="29" spans="2:53" ht="33" customHeight="1">
      <c r="B29" s="403">
        <v>0.5347222222222222</v>
      </c>
      <c r="C29" s="404"/>
      <c r="D29" s="404"/>
      <c r="E29" s="404"/>
      <c r="F29" s="405"/>
      <c r="G29" s="162" t="s">
        <v>164</v>
      </c>
      <c r="H29" s="406" t="s">
        <v>270</v>
      </c>
      <c r="I29" s="406"/>
      <c r="J29" s="406"/>
      <c r="K29" s="406"/>
      <c r="L29" s="406"/>
      <c r="M29" s="406"/>
      <c r="N29" s="164"/>
      <c r="O29" s="368"/>
      <c r="P29" s="368"/>
      <c r="Q29" s="120" t="s">
        <v>27</v>
      </c>
      <c r="R29" s="368"/>
      <c r="S29" s="368"/>
      <c r="T29" s="164"/>
      <c r="U29" s="368" t="s">
        <v>271</v>
      </c>
      <c r="V29" s="368"/>
      <c r="W29" s="368"/>
      <c r="X29" s="368"/>
      <c r="Y29" s="369"/>
      <c r="Z29" s="373" t="s">
        <v>278</v>
      </c>
      <c r="AA29" s="374"/>
      <c r="AB29" s="374"/>
      <c r="AC29" s="374"/>
      <c r="AD29" s="375"/>
      <c r="AE29" s="162" t="s">
        <v>260</v>
      </c>
      <c r="AF29" s="368" t="s">
        <v>272</v>
      </c>
      <c r="AG29" s="368"/>
      <c r="AH29" s="368"/>
      <c r="AI29" s="368"/>
      <c r="AJ29" s="368"/>
      <c r="AK29" s="164"/>
      <c r="AL29" s="406"/>
      <c r="AM29" s="406"/>
      <c r="AN29" s="120" t="s">
        <v>27</v>
      </c>
      <c r="AO29" s="406"/>
      <c r="AP29" s="406"/>
      <c r="AQ29" s="164"/>
      <c r="AR29" s="368" t="s">
        <v>273</v>
      </c>
      <c r="AS29" s="368"/>
      <c r="AT29" s="368"/>
      <c r="AU29" s="368"/>
      <c r="AV29" s="369"/>
      <c r="AW29" s="373" t="s">
        <v>279</v>
      </c>
      <c r="AX29" s="374"/>
      <c r="AY29" s="374"/>
      <c r="AZ29" s="374"/>
      <c r="BA29" s="375"/>
    </row>
    <row r="30" spans="2:54" ht="33.75" customHeight="1">
      <c r="B30" s="407">
        <v>0.5694444444444444</v>
      </c>
      <c r="C30" s="408"/>
      <c r="D30" s="408"/>
      <c r="E30" s="408"/>
      <c r="F30" s="409"/>
      <c r="G30" s="163" t="s">
        <v>261</v>
      </c>
      <c r="H30" s="410" t="s">
        <v>274</v>
      </c>
      <c r="I30" s="410"/>
      <c r="J30" s="410"/>
      <c r="K30" s="410"/>
      <c r="L30" s="410"/>
      <c r="M30" s="410"/>
      <c r="N30" s="165"/>
      <c r="O30" s="411"/>
      <c r="P30" s="411"/>
      <c r="Q30" s="166" t="s">
        <v>27</v>
      </c>
      <c r="R30" s="411"/>
      <c r="S30" s="411"/>
      <c r="T30" s="165"/>
      <c r="U30" s="412" t="s">
        <v>275</v>
      </c>
      <c r="V30" s="412"/>
      <c r="W30" s="412"/>
      <c r="X30" s="412"/>
      <c r="Y30" s="413"/>
      <c r="Z30" s="412" t="s">
        <v>280</v>
      </c>
      <c r="AA30" s="412"/>
      <c r="AB30" s="412"/>
      <c r="AC30" s="412"/>
      <c r="AD30" s="412"/>
      <c r="AE30" s="167" t="s">
        <v>262</v>
      </c>
      <c r="AF30" s="412" t="s">
        <v>276</v>
      </c>
      <c r="AG30" s="412"/>
      <c r="AH30" s="412"/>
      <c r="AI30" s="412"/>
      <c r="AJ30" s="412"/>
      <c r="AK30" s="165"/>
      <c r="AL30" s="418"/>
      <c r="AM30" s="418"/>
      <c r="AN30" s="166" t="s">
        <v>27</v>
      </c>
      <c r="AO30" s="418"/>
      <c r="AP30" s="418"/>
      <c r="AQ30" s="165"/>
      <c r="AR30" s="412" t="s">
        <v>277</v>
      </c>
      <c r="AS30" s="412"/>
      <c r="AT30" s="412"/>
      <c r="AU30" s="412"/>
      <c r="AV30" s="413"/>
      <c r="AW30" s="414" t="s">
        <v>281</v>
      </c>
      <c r="AX30" s="414"/>
      <c r="AY30" s="414"/>
      <c r="AZ30" s="414"/>
      <c r="BA30" s="414"/>
      <c r="BB30" s="26"/>
    </row>
    <row r="31" spans="7:41" ht="23.25">
      <c r="G31" s="121"/>
      <c r="H31" s="121"/>
      <c r="I31" s="121"/>
      <c r="M31" s="121"/>
      <c r="N31" s="121"/>
      <c r="O31" s="121"/>
      <c r="P31" s="121"/>
      <c r="Q31" s="121"/>
      <c r="R31" s="121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</row>
    <row r="32" spans="7:41" ht="23.25">
      <c r="G32" s="156" t="s">
        <v>173</v>
      </c>
      <c r="H32" s="121"/>
      <c r="I32" s="121"/>
      <c r="M32" s="121"/>
      <c r="N32" s="121"/>
      <c r="O32" s="121"/>
      <c r="P32" s="121"/>
      <c r="Q32" s="121"/>
      <c r="R32" s="121"/>
      <c r="V32" s="121" t="s">
        <v>174</v>
      </c>
      <c r="X32" s="43"/>
      <c r="Y32" s="43"/>
      <c r="Z32" s="43"/>
      <c r="AA32" s="43"/>
      <c r="AB32" s="43"/>
      <c r="AC32" s="43"/>
      <c r="AD32" s="43"/>
      <c r="AE32" s="43"/>
      <c r="AF32" s="43"/>
      <c r="AH32" s="43"/>
      <c r="AI32" s="43"/>
      <c r="AJ32" s="43"/>
      <c r="AK32" s="121" t="s">
        <v>175</v>
      </c>
      <c r="AL32" s="43"/>
      <c r="AM32" s="43"/>
      <c r="AN32" s="43"/>
      <c r="AO32" s="43"/>
    </row>
    <row r="33" spans="5:48" ht="24" customHeight="1">
      <c r="E33" s="143"/>
      <c r="F33" s="144"/>
      <c r="G33" s="144"/>
      <c r="H33" s="144"/>
      <c r="I33" s="143"/>
      <c r="J33" s="154"/>
      <c r="K33" s="154"/>
      <c r="L33" s="154"/>
      <c r="M33" s="154"/>
      <c r="N33" s="154"/>
      <c r="O33" s="154"/>
      <c r="P33" s="154"/>
      <c r="Q33" s="154"/>
      <c r="R33" s="154"/>
      <c r="S33" s="154"/>
      <c r="T33" s="154"/>
      <c r="U33" s="154"/>
      <c r="V33" s="154"/>
      <c r="W33" s="154"/>
      <c r="X33" s="154"/>
      <c r="Y33" s="154"/>
      <c r="Z33" s="154"/>
      <c r="AA33" s="154"/>
      <c r="AB33" s="154"/>
      <c r="AC33" s="154"/>
      <c r="AD33" s="154"/>
      <c r="AE33" s="154"/>
      <c r="AF33" s="154"/>
      <c r="AG33" s="154"/>
      <c r="AH33" s="154"/>
      <c r="AI33" s="154"/>
      <c r="AJ33" s="154"/>
      <c r="AK33" s="154"/>
      <c r="AL33" s="154"/>
      <c r="AM33" s="154"/>
      <c r="AN33" s="154"/>
      <c r="AO33" s="154"/>
      <c r="AP33" s="154"/>
      <c r="AQ33" s="154"/>
      <c r="AR33" s="154"/>
      <c r="AS33" s="154"/>
      <c r="AT33" s="154"/>
      <c r="AU33" s="154"/>
      <c r="AV33" s="154"/>
    </row>
    <row r="34" spans="5:45" ht="12.75">
      <c r="E34" s="143"/>
      <c r="F34" s="154"/>
      <c r="G34" s="154"/>
      <c r="H34" s="154"/>
      <c r="I34" s="154"/>
      <c r="J34" s="154"/>
      <c r="K34" s="154"/>
      <c r="L34" s="154"/>
      <c r="M34" s="154"/>
      <c r="N34" s="154"/>
      <c r="O34" s="154"/>
      <c r="P34" s="154"/>
      <c r="Q34" s="154"/>
      <c r="R34" s="154"/>
      <c r="S34" s="154"/>
      <c r="T34" s="154"/>
      <c r="U34" s="154"/>
      <c r="V34" s="154"/>
      <c r="W34" s="154"/>
      <c r="X34" s="154"/>
      <c r="Y34" s="143"/>
      <c r="Z34" s="144"/>
      <c r="AA34" s="144"/>
      <c r="AB34" s="143"/>
      <c r="AC34" s="143"/>
      <c r="AD34" s="143"/>
      <c r="AE34" s="143"/>
      <c r="AH34" s="143"/>
      <c r="AI34" s="144"/>
      <c r="AL34" s="143"/>
      <c r="AM34" s="143"/>
      <c r="AN34" s="143"/>
      <c r="AQ34" s="143"/>
      <c r="AR34" s="143"/>
      <c r="AS34" s="143"/>
    </row>
    <row r="35" spans="5:48" ht="17.25" customHeight="1">
      <c r="E35" s="143" t="s">
        <v>243</v>
      </c>
      <c r="F35" s="144" t="s">
        <v>244</v>
      </c>
      <c r="G35" s="144"/>
      <c r="H35" s="144"/>
      <c r="I35" s="143"/>
      <c r="J35" s="364" t="s">
        <v>290</v>
      </c>
      <c r="K35" s="364"/>
      <c r="L35" s="364"/>
      <c r="M35" s="364"/>
      <c r="N35" s="364"/>
      <c r="O35" s="402" t="s">
        <v>245</v>
      </c>
      <c r="P35" s="402"/>
      <c r="Q35" s="402"/>
      <c r="R35" s="402"/>
      <c r="S35" s="402"/>
      <c r="T35" s="402"/>
      <c r="U35" s="402"/>
      <c r="V35" s="402"/>
      <c r="W35" s="402"/>
      <c r="X35" s="402"/>
      <c r="Y35" s="402"/>
      <c r="Z35" s="402"/>
      <c r="AA35" s="402"/>
      <c r="AB35" s="143"/>
      <c r="AC35" s="364" t="s">
        <v>246</v>
      </c>
      <c r="AD35" s="364"/>
      <c r="AE35" s="364"/>
      <c r="AF35" s="364"/>
      <c r="AG35" s="364"/>
      <c r="AH35" s="364"/>
      <c r="AI35" s="364" t="s">
        <v>247</v>
      </c>
      <c r="AJ35" s="364"/>
      <c r="AK35" s="364"/>
      <c r="AL35" s="364"/>
      <c r="AM35" s="364"/>
      <c r="AN35" s="364"/>
      <c r="AO35" s="364"/>
      <c r="AP35" s="364" t="s">
        <v>248</v>
      </c>
      <c r="AQ35" s="364"/>
      <c r="AR35" s="364"/>
      <c r="AS35" s="364"/>
      <c r="AT35" s="364"/>
      <c r="AU35" s="364"/>
      <c r="AV35" s="364"/>
    </row>
    <row r="36" spans="5:59" ht="15.75">
      <c r="E36" s="143" t="s">
        <v>243</v>
      </c>
      <c r="F36" s="364" t="s">
        <v>249</v>
      </c>
      <c r="G36" s="364"/>
      <c r="H36" s="364"/>
      <c r="I36" s="364"/>
      <c r="J36" s="364"/>
      <c r="K36" s="364"/>
      <c r="L36" s="364"/>
      <c r="M36" s="364"/>
      <c r="N36" s="364"/>
      <c r="O36" s="364"/>
      <c r="P36" s="364"/>
      <c r="Q36" s="364"/>
      <c r="R36" s="143" t="s">
        <v>243</v>
      </c>
      <c r="S36" s="363" t="s">
        <v>289</v>
      </c>
      <c r="T36" s="363"/>
      <c r="U36" s="363"/>
      <c r="V36" s="363"/>
      <c r="W36" s="363"/>
      <c r="X36" s="363"/>
      <c r="Y36" s="143"/>
      <c r="Z36" s="144"/>
      <c r="AA36" s="144"/>
      <c r="AB36" s="143"/>
      <c r="AC36" s="143"/>
      <c r="AD36" s="143"/>
      <c r="AE36" s="143"/>
      <c r="AH36" s="170"/>
      <c r="AI36" s="144"/>
      <c r="AL36" s="143"/>
      <c r="AM36" s="143"/>
      <c r="AN36" s="143"/>
      <c r="AO36" s="23" t="s">
        <v>250</v>
      </c>
      <c r="AQ36" s="143"/>
      <c r="AR36" s="143"/>
      <c r="AS36" s="143"/>
      <c r="AW36" s="43"/>
      <c r="AX36" s="43"/>
      <c r="AY36" s="43"/>
      <c r="AZ36" s="43"/>
      <c r="BA36" s="155"/>
      <c r="BB36" s="43"/>
      <c r="BC36" s="43"/>
      <c r="BD36" s="43"/>
      <c r="BE36" s="43"/>
      <c r="BF36" s="43"/>
      <c r="BG36" s="43"/>
    </row>
    <row r="37" spans="5:59" ht="15.75">
      <c r="E37" s="143" t="s">
        <v>243</v>
      </c>
      <c r="F37" s="144" t="s">
        <v>251</v>
      </c>
      <c r="K37" s="144" t="s">
        <v>252</v>
      </c>
      <c r="T37" s="144"/>
      <c r="U37" s="241" t="s">
        <v>291</v>
      </c>
      <c r="V37" s="241"/>
      <c r="W37" s="241"/>
      <c r="X37" s="241"/>
      <c r="Y37" s="241"/>
      <c r="Z37" s="241"/>
      <c r="AA37" s="241"/>
      <c r="AB37" s="241"/>
      <c r="AC37" s="241"/>
      <c r="AD37" s="241"/>
      <c r="AE37" s="241"/>
      <c r="AF37" s="145"/>
      <c r="AG37" s="145"/>
      <c r="AH37" s="145"/>
      <c r="AI37" s="144"/>
      <c r="AL37" s="143"/>
      <c r="AN37" s="143"/>
      <c r="AO37" s="23" t="s">
        <v>173</v>
      </c>
      <c r="AQ37" s="143"/>
      <c r="AR37" s="23" t="s">
        <v>253</v>
      </c>
      <c r="AS37" s="143"/>
      <c r="AT37" s="143"/>
      <c r="AW37" s="43"/>
      <c r="AX37" s="43"/>
      <c r="AY37" s="43"/>
      <c r="AZ37" s="43"/>
      <c r="BA37" s="155"/>
      <c r="BB37" s="43"/>
      <c r="BC37" s="43"/>
      <c r="BD37" s="43"/>
      <c r="BE37" s="43"/>
      <c r="BF37" s="43"/>
      <c r="BG37" s="43"/>
    </row>
    <row r="38" spans="6:59" ht="15.75">
      <c r="F38" s="146"/>
      <c r="Z38" s="146"/>
      <c r="AA38" s="146"/>
      <c r="AB38" s="144"/>
      <c r="AC38" s="143"/>
      <c r="AD38" s="143"/>
      <c r="AE38" s="143"/>
      <c r="AF38" s="143"/>
      <c r="AG38" s="143"/>
      <c r="AH38" s="143"/>
      <c r="AI38" s="143"/>
      <c r="AL38" s="143"/>
      <c r="AN38" s="143"/>
      <c r="AO38" s="23" t="s">
        <v>174</v>
      </c>
      <c r="AQ38" s="143"/>
      <c r="AR38" s="23" t="s">
        <v>254</v>
      </c>
      <c r="AS38" s="143"/>
      <c r="AT38" s="143"/>
      <c r="AW38" s="43"/>
      <c r="AX38" s="43"/>
      <c r="AY38" s="43"/>
      <c r="AZ38" s="43"/>
      <c r="BA38" s="43"/>
      <c r="BB38" s="43"/>
      <c r="BC38" s="43"/>
      <c r="BD38" s="43"/>
      <c r="BE38" s="43"/>
      <c r="BF38" s="43"/>
      <c r="BG38" s="43"/>
    </row>
    <row r="39" spans="5:59" ht="18.75">
      <c r="E39" s="147" t="s">
        <v>255</v>
      </c>
      <c r="F39" s="148" t="s">
        <v>256</v>
      </c>
      <c r="G39" s="148"/>
      <c r="H39" s="148"/>
      <c r="I39" s="148"/>
      <c r="J39" s="148"/>
      <c r="K39" s="148"/>
      <c r="L39" s="148"/>
      <c r="M39" s="148"/>
      <c r="N39" s="149"/>
      <c r="O39" s="143"/>
      <c r="P39" s="371" t="s">
        <v>257</v>
      </c>
      <c r="Q39" s="371"/>
      <c r="R39" s="371"/>
      <c r="S39" s="371"/>
      <c r="T39" s="371"/>
      <c r="U39" s="371"/>
      <c r="V39" s="371"/>
      <c r="W39" s="371"/>
      <c r="X39" s="370" t="s">
        <v>258</v>
      </c>
      <c r="Y39" s="370"/>
      <c r="Z39" s="370"/>
      <c r="AA39" s="370"/>
      <c r="AB39" s="370"/>
      <c r="AC39" s="370"/>
      <c r="AD39" s="370"/>
      <c r="AE39" s="370"/>
      <c r="AF39" s="370"/>
      <c r="AG39" s="370"/>
      <c r="AH39" s="370"/>
      <c r="AI39" s="370"/>
      <c r="AJ39" s="153"/>
      <c r="AK39" s="153"/>
      <c r="AL39" s="153"/>
      <c r="AM39" s="153"/>
      <c r="AN39" s="144"/>
      <c r="AO39" s="23" t="s">
        <v>175</v>
      </c>
      <c r="AQ39" s="146"/>
      <c r="AR39" s="23" t="s">
        <v>259</v>
      </c>
      <c r="AS39" s="144"/>
      <c r="AT39" s="143"/>
      <c r="AW39" s="43"/>
      <c r="AX39" s="43"/>
      <c r="AY39" s="43"/>
      <c r="AZ39" s="43"/>
      <c r="BA39" s="43"/>
      <c r="BB39" s="43"/>
      <c r="BC39" s="43"/>
      <c r="BD39" s="43"/>
      <c r="BE39" s="43"/>
      <c r="BF39" s="43"/>
      <c r="BG39" s="43"/>
    </row>
    <row r="40" spans="35:59" ht="15.75">
      <c r="AI40" s="54"/>
      <c r="AJ40" s="51"/>
      <c r="AK40" s="51"/>
      <c r="AL40" s="51"/>
      <c r="AM40" s="51"/>
      <c r="AN40" s="51"/>
      <c r="AO40" s="51"/>
      <c r="AP40" s="51"/>
      <c r="AT40" s="43"/>
      <c r="AU40" s="43"/>
      <c r="AV40" s="43"/>
      <c r="AW40" s="43"/>
      <c r="AX40" s="43"/>
      <c r="AY40" s="43"/>
      <c r="AZ40" s="43"/>
      <c r="BA40" s="155"/>
      <c r="BB40" s="43"/>
      <c r="BC40" s="43"/>
      <c r="BD40" s="43"/>
      <c r="BE40" s="43"/>
      <c r="BF40" s="43"/>
      <c r="BG40" s="43"/>
    </row>
    <row r="41" spans="35:59" ht="15.75">
      <c r="AI41" s="54"/>
      <c r="AJ41" s="51"/>
      <c r="AK41" s="51"/>
      <c r="AL41" s="51"/>
      <c r="AM41" s="51"/>
      <c r="AN41" s="51"/>
      <c r="AO41" s="51"/>
      <c r="AP41" s="51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3"/>
      <c r="BF41" s="43"/>
      <c r="BG41" s="43"/>
    </row>
    <row r="42" ht="12.75">
      <c r="AI42" s="54"/>
    </row>
    <row r="43" ht="12.75">
      <c r="AI43" s="54"/>
    </row>
    <row r="44" ht="12.75">
      <c r="AI44" s="54"/>
    </row>
    <row r="45" ht="12.75">
      <c r="AI45" s="54"/>
    </row>
  </sheetData>
  <sheetProtection/>
  <mergeCells count="98">
    <mergeCell ref="Z30:AD30"/>
    <mergeCell ref="AF30:AJ30"/>
    <mergeCell ref="AL26:AM26"/>
    <mergeCell ref="AR30:AV30"/>
    <mergeCell ref="AF29:AJ29"/>
    <mergeCell ref="AL29:AM29"/>
    <mergeCell ref="AO30:AP30"/>
    <mergeCell ref="AO26:AP26"/>
    <mergeCell ref="Z28:AD28"/>
    <mergeCell ref="AW30:BA30"/>
    <mergeCell ref="Z25:AD25"/>
    <mergeCell ref="Z26:AD26"/>
    <mergeCell ref="AW25:BA25"/>
    <mergeCell ref="AW26:BA26"/>
    <mergeCell ref="AE25:AV25"/>
    <mergeCell ref="AO29:AP29"/>
    <mergeCell ref="AR29:AV29"/>
    <mergeCell ref="AW29:BA29"/>
    <mergeCell ref="AL30:AM30"/>
    <mergeCell ref="B30:F30"/>
    <mergeCell ref="H30:M30"/>
    <mergeCell ref="O30:P30"/>
    <mergeCell ref="R30:S30"/>
    <mergeCell ref="U30:Y30"/>
    <mergeCell ref="O29:P29"/>
    <mergeCell ref="G25:Y25"/>
    <mergeCell ref="B25:F25"/>
    <mergeCell ref="B26:F26"/>
    <mergeCell ref="H26:M26"/>
    <mergeCell ref="AC35:AH35"/>
    <mergeCell ref="O35:AA35"/>
    <mergeCell ref="J35:N35"/>
    <mergeCell ref="B29:F29"/>
    <mergeCell ref="H29:M29"/>
    <mergeCell ref="U26:Y26"/>
    <mergeCell ref="AS1:BA1"/>
    <mergeCell ref="AA4:AB5"/>
    <mergeCell ref="AA7:AB8"/>
    <mergeCell ref="J11:K12"/>
    <mergeCell ref="AP11:AQ12"/>
    <mergeCell ref="B1:AR2"/>
    <mergeCell ref="E13:F14"/>
    <mergeCell ref="R13:S14"/>
    <mergeCell ref="AJ13:AK14"/>
    <mergeCell ref="AV13:AW14"/>
    <mergeCell ref="B15:C15"/>
    <mergeCell ref="AM15:AN15"/>
    <mergeCell ref="AS15:AT15"/>
    <mergeCell ref="U15:V15"/>
    <mergeCell ref="O15:P15"/>
    <mergeCell ref="H15:I15"/>
    <mergeCell ref="B16:C21"/>
    <mergeCell ref="H16:I21"/>
    <mergeCell ref="O16:P21"/>
    <mergeCell ref="U16:V21"/>
    <mergeCell ref="AG16:AH21"/>
    <mergeCell ref="AM16:AN21"/>
    <mergeCell ref="K21:L22"/>
    <mergeCell ref="AG15:AH15"/>
    <mergeCell ref="AY15:AZ15"/>
    <mergeCell ref="AS16:AT21"/>
    <mergeCell ref="AY16:AZ21"/>
    <mergeCell ref="AP21:AQ22"/>
    <mergeCell ref="AR26:AV26"/>
    <mergeCell ref="B27:F27"/>
    <mergeCell ref="H27:M27"/>
    <mergeCell ref="O27:P27"/>
    <mergeCell ref="R27:S27"/>
    <mergeCell ref="U27:Y27"/>
    <mergeCell ref="Z27:AD27"/>
    <mergeCell ref="AW28:BA28"/>
    <mergeCell ref="AL27:AM27"/>
    <mergeCell ref="AO27:AP27"/>
    <mergeCell ref="AR27:AV27"/>
    <mergeCell ref="AW27:BA27"/>
    <mergeCell ref="AL28:AM28"/>
    <mergeCell ref="AO28:AP28"/>
    <mergeCell ref="AR28:AV28"/>
    <mergeCell ref="X39:AI39"/>
    <mergeCell ref="P39:W39"/>
    <mergeCell ref="AF28:AJ28"/>
    <mergeCell ref="AF27:AJ27"/>
    <mergeCell ref="O26:P26"/>
    <mergeCell ref="R26:S26"/>
    <mergeCell ref="AF26:AJ26"/>
    <mergeCell ref="R29:S29"/>
    <mergeCell ref="U29:Y29"/>
    <mergeCell ref="Z29:AD29"/>
    <mergeCell ref="U37:AE37"/>
    <mergeCell ref="S36:X36"/>
    <mergeCell ref="F36:Q36"/>
    <mergeCell ref="AP35:AV35"/>
    <mergeCell ref="B28:F28"/>
    <mergeCell ref="H28:M28"/>
    <mergeCell ref="O28:P28"/>
    <mergeCell ref="R28:S28"/>
    <mergeCell ref="U28:Y28"/>
    <mergeCell ref="AI35:AO35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paperSize="9" scale="85" r:id="rId1"/>
  <rowBreaks count="1" manualBreakCount="1">
    <brk id="30" max="52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B1:BH31"/>
  <sheetViews>
    <sheetView zoomScale="80" zoomScaleNormal="80" zoomScalePageLayoutView="0" workbookViewId="0" topLeftCell="A1">
      <selection activeCell="V26" sqref="V26"/>
    </sheetView>
  </sheetViews>
  <sheetFormatPr defaultColWidth="2.50390625" defaultRowHeight="13.5"/>
  <cols>
    <col min="1" max="7" width="2.50390625" style="23" customWidth="1"/>
    <col min="8" max="44" width="4.25390625" style="23" customWidth="1"/>
    <col min="45" max="47" width="2.50390625" style="23" customWidth="1"/>
    <col min="48" max="16384" width="2.50390625" style="23" customWidth="1"/>
  </cols>
  <sheetData>
    <row r="1" spans="5:34" ht="27" customHeight="1">
      <c r="E1" s="137"/>
      <c r="F1" s="137"/>
      <c r="G1" s="394" t="s">
        <v>300</v>
      </c>
      <c r="H1" s="394"/>
      <c r="I1" s="394"/>
      <c r="J1" s="394"/>
      <c r="K1" s="394"/>
      <c r="L1" s="394"/>
      <c r="M1" s="394"/>
      <c r="N1" s="394"/>
      <c r="O1" s="394"/>
      <c r="P1" s="394"/>
      <c r="Q1" s="394"/>
      <c r="R1" s="394"/>
      <c r="S1" s="394"/>
      <c r="T1" s="394"/>
      <c r="U1" s="394"/>
      <c r="V1" s="394"/>
      <c r="W1" s="394"/>
      <c r="X1" s="394"/>
      <c r="Y1" s="394"/>
      <c r="Z1" s="394"/>
      <c r="AA1" s="394"/>
      <c r="AB1" s="394"/>
      <c r="AC1" s="394"/>
      <c r="AD1" s="137"/>
      <c r="AE1" s="137"/>
      <c r="AF1" s="137"/>
      <c r="AG1" s="137"/>
      <c r="AH1" s="80"/>
    </row>
    <row r="2" spans="5:38" ht="18" customHeight="1"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323" t="s">
        <v>236</v>
      </c>
      <c r="AC2" s="323"/>
      <c r="AD2" s="323"/>
      <c r="AE2" s="137"/>
      <c r="AF2" s="137"/>
      <c r="AG2" s="137"/>
      <c r="AH2" s="80"/>
      <c r="AJ2" s="23" t="s">
        <v>58</v>
      </c>
      <c r="AK2" s="33"/>
      <c r="AL2" s="33"/>
    </row>
    <row r="3" spans="2:40" ht="14.25">
      <c r="B3" s="34"/>
      <c r="C3" s="34"/>
      <c r="D3" s="34"/>
      <c r="E3" s="35"/>
      <c r="F3" s="35"/>
      <c r="G3" s="35"/>
      <c r="AE3" s="36"/>
      <c r="AF3" s="36"/>
      <c r="AG3" s="36"/>
      <c r="AH3" s="36"/>
      <c r="AI3" s="37"/>
      <c r="AJ3" s="36"/>
      <c r="AK3" s="37"/>
      <c r="AL3" s="37"/>
      <c r="AN3" s="33"/>
    </row>
    <row r="4" spans="2:37" ht="14.25">
      <c r="B4" s="34"/>
      <c r="C4" s="34"/>
      <c r="D4" s="34"/>
      <c r="E4" s="35"/>
      <c r="F4" s="35"/>
      <c r="G4" s="35"/>
      <c r="H4" s="203" t="s">
        <v>162</v>
      </c>
      <c r="I4" s="204"/>
      <c r="J4" s="204"/>
      <c r="K4" s="204"/>
      <c r="L4" s="204"/>
      <c r="M4" s="204"/>
      <c r="N4" s="204"/>
      <c r="O4" s="233"/>
      <c r="P4" s="203" t="s">
        <v>184</v>
      </c>
      <c r="Q4" s="204"/>
      <c r="R4" s="204"/>
      <c r="S4" s="233"/>
      <c r="T4" s="203" t="s">
        <v>43</v>
      </c>
      <c r="U4" s="204"/>
      <c r="V4" s="204"/>
      <c r="W4" s="233"/>
      <c r="X4" s="203" t="s">
        <v>185</v>
      </c>
      <c r="Y4" s="204"/>
      <c r="Z4" s="204"/>
      <c r="AA4" s="204"/>
      <c r="AB4" s="203" t="s">
        <v>186</v>
      </c>
      <c r="AC4" s="204"/>
      <c r="AD4" s="204"/>
      <c r="AE4" s="133"/>
      <c r="AF4" s="135"/>
      <c r="AG4" s="135"/>
      <c r="AH4" s="135"/>
      <c r="AI4" s="36"/>
      <c r="AJ4" s="62"/>
      <c r="AK4" s="23" t="s">
        <v>59</v>
      </c>
    </row>
    <row r="5" spans="3:37" ht="13.5" customHeight="1">
      <c r="C5" s="228" t="s">
        <v>68</v>
      </c>
      <c r="D5" s="228"/>
      <c r="E5" s="228"/>
      <c r="F5" s="228"/>
      <c r="G5" s="228"/>
      <c r="H5" s="205" t="s">
        <v>311</v>
      </c>
      <c r="I5" s="206"/>
      <c r="J5" s="206"/>
      <c r="K5" s="206"/>
      <c r="L5" s="206"/>
      <c r="M5" s="206"/>
      <c r="N5" s="206"/>
      <c r="O5" s="421"/>
      <c r="P5" s="213">
        <v>2</v>
      </c>
      <c r="Q5" s="214"/>
      <c r="R5" s="215"/>
      <c r="S5" s="234"/>
      <c r="T5" s="213">
        <v>3</v>
      </c>
      <c r="U5" s="214"/>
      <c r="V5" s="215"/>
      <c r="W5" s="234"/>
      <c r="X5" s="419">
        <v>4</v>
      </c>
      <c r="Y5" s="420"/>
      <c r="Z5" s="420"/>
      <c r="AA5" s="420"/>
      <c r="AB5" s="419">
        <v>5</v>
      </c>
      <c r="AC5" s="420"/>
      <c r="AD5" s="420"/>
      <c r="AE5" s="133"/>
      <c r="AF5" s="135"/>
      <c r="AG5" s="135"/>
      <c r="AH5" s="135"/>
      <c r="AI5" s="36"/>
      <c r="AJ5" s="36"/>
      <c r="AK5" s="28" t="s">
        <v>138</v>
      </c>
    </row>
    <row r="6" spans="3:37" ht="13.5" customHeight="1">
      <c r="C6" s="228" t="s">
        <v>69</v>
      </c>
      <c r="D6" s="228"/>
      <c r="E6" s="228"/>
      <c r="F6" s="228"/>
      <c r="G6" s="228"/>
      <c r="H6" s="208">
        <f>C10</f>
        <v>44213</v>
      </c>
      <c r="I6" s="209"/>
      <c r="J6" s="209"/>
      <c r="K6" s="209"/>
      <c r="L6" s="209"/>
      <c r="M6" s="209"/>
      <c r="N6" s="209"/>
      <c r="O6" s="422"/>
      <c r="P6" s="229">
        <f>C10</f>
        <v>44213</v>
      </c>
      <c r="Q6" s="207"/>
      <c r="R6" s="193"/>
      <c r="S6" s="222"/>
      <c r="T6" s="229">
        <f>C10</f>
        <v>44213</v>
      </c>
      <c r="U6" s="207"/>
      <c r="V6" s="193"/>
      <c r="W6" s="222"/>
      <c r="X6" s="208">
        <f>C10</f>
        <v>44213</v>
      </c>
      <c r="Y6" s="209"/>
      <c r="Z6" s="209"/>
      <c r="AA6" s="209"/>
      <c r="AB6" s="208">
        <f>C10</f>
        <v>44213</v>
      </c>
      <c r="AC6" s="209"/>
      <c r="AD6" s="209"/>
      <c r="AE6" s="133"/>
      <c r="AF6" s="135"/>
      <c r="AG6" s="135"/>
      <c r="AH6" s="135"/>
      <c r="AI6" s="36"/>
      <c r="AJ6" s="36"/>
      <c r="AK6" s="23" t="s">
        <v>139</v>
      </c>
    </row>
    <row r="7" spans="3:45" ht="13.5" customHeight="1">
      <c r="C7" s="228" t="s">
        <v>70</v>
      </c>
      <c r="D7" s="228"/>
      <c r="E7" s="228"/>
      <c r="F7" s="228"/>
      <c r="G7" s="228"/>
      <c r="H7" s="423">
        <v>0.4166666666666667</v>
      </c>
      <c r="I7" s="424"/>
      <c r="J7" s="424"/>
      <c r="K7" s="424"/>
      <c r="L7" s="424"/>
      <c r="M7" s="424"/>
      <c r="N7" s="424"/>
      <c r="O7" s="425"/>
      <c r="P7" s="191">
        <v>0.4375</v>
      </c>
      <c r="Q7" s="207"/>
      <c r="R7" s="193"/>
      <c r="S7" s="222"/>
      <c r="T7" s="191">
        <v>0.479166666666667</v>
      </c>
      <c r="U7" s="207"/>
      <c r="V7" s="193"/>
      <c r="W7" s="222"/>
      <c r="X7" s="191">
        <v>0.520833333333333</v>
      </c>
      <c r="Y7" s="192"/>
      <c r="Z7" s="207"/>
      <c r="AA7" s="193"/>
      <c r="AB7" s="191">
        <v>0.5625</v>
      </c>
      <c r="AC7" s="192"/>
      <c r="AD7" s="207"/>
      <c r="AE7" s="133"/>
      <c r="AF7" s="135"/>
      <c r="AG7" s="135"/>
      <c r="AH7" s="135"/>
      <c r="AI7" s="36"/>
      <c r="AJ7" s="36"/>
      <c r="AS7" s="51"/>
    </row>
    <row r="8" spans="8:45" ht="12.75">
      <c r="H8" s="44">
        <v>1</v>
      </c>
      <c r="I8" s="39">
        <v>2</v>
      </c>
      <c r="J8" s="45">
        <v>3</v>
      </c>
      <c r="K8" s="45">
        <v>4</v>
      </c>
      <c r="L8" s="45">
        <v>5</v>
      </c>
      <c r="M8" s="45">
        <v>6</v>
      </c>
      <c r="N8" s="45">
        <v>7</v>
      </c>
      <c r="O8" s="45">
        <v>8</v>
      </c>
      <c r="P8" s="44">
        <v>1</v>
      </c>
      <c r="Q8" s="39">
        <v>2</v>
      </c>
      <c r="R8" s="45">
        <v>3</v>
      </c>
      <c r="S8" s="40">
        <v>4</v>
      </c>
      <c r="T8" s="44">
        <v>1</v>
      </c>
      <c r="U8" s="39">
        <v>2</v>
      </c>
      <c r="V8" s="45">
        <v>3</v>
      </c>
      <c r="W8" s="40">
        <v>4</v>
      </c>
      <c r="X8" s="44">
        <v>1</v>
      </c>
      <c r="Y8" s="39">
        <v>2</v>
      </c>
      <c r="Z8" s="39">
        <v>3</v>
      </c>
      <c r="AA8" s="45">
        <v>4</v>
      </c>
      <c r="AB8" s="44">
        <v>1</v>
      </c>
      <c r="AC8" s="39">
        <v>2</v>
      </c>
      <c r="AD8" s="39">
        <v>3</v>
      </c>
      <c r="AE8" s="93"/>
      <c r="AF8" s="91"/>
      <c r="AG8" s="91"/>
      <c r="AH8" s="91"/>
      <c r="AI8" s="38"/>
      <c r="AJ8" s="38" t="s">
        <v>90</v>
      </c>
      <c r="AK8" s="53" t="s">
        <v>81</v>
      </c>
      <c r="AL8" s="51"/>
      <c r="AM8" s="51"/>
      <c r="AN8" s="51"/>
      <c r="AO8" s="51"/>
      <c r="AP8" s="51"/>
      <c r="AQ8" s="51"/>
      <c r="AS8" s="51"/>
    </row>
    <row r="9" spans="3:43" ht="13.5" customHeight="1">
      <c r="C9" s="23" t="s">
        <v>71</v>
      </c>
      <c r="H9" s="426" t="str">
        <f>'3次リーグ組合せ'!E2</f>
        <v>中部</v>
      </c>
      <c r="I9" s="197" t="str">
        <f>'3次リーグ組合せ'!E3</f>
        <v>大和</v>
      </c>
      <c r="J9" s="197" t="str">
        <f>'3次リーグ組合せ'!E4</f>
        <v>御嵩</v>
      </c>
      <c r="K9" s="194" t="str">
        <f>'3次リーグ組合せ'!E5</f>
        <v>郡上八幡</v>
      </c>
      <c r="L9" s="197" t="str">
        <f>'3次リーグ組合せ'!$E$6</f>
        <v>旭ヶ丘</v>
      </c>
      <c r="M9" s="197" t="str">
        <f>'3次リーグ組合せ'!$E$7</f>
        <v>武儀</v>
      </c>
      <c r="N9" s="197" t="str">
        <f>'3次リーグ組合せ'!$E$8</f>
        <v>土田</v>
      </c>
      <c r="O9" s="194" t="str">
        <f>'3次リーグ組合せ'!$E$9</f>
        <v>美濃1</v>
      </c>
      <c r="P9" s="180" t="str">
        <f>'3次リーグ組合せ'!$E$10</f>
        <v>コヴィーダ</v>
      </c>
      <c r="Q9" s="197" t="str">
        <f>'3次リーグ組合せ'!$E$11</f>
        <v>今渡</v>
      </c>
      <c r="R9" s="197" t="str">
        <f>'3次リーグ組合せ'!$E$12</f>
        <v>金竜</v>
      </c>
      <c r="S9" s="200" t="str">
        <f>'3次リーグ組合せ'!$E$13</f>
        <v>関さくら</v>
      </c>
      <c r="T9" s="299" t="str">
        <f>'3次リーグ組合せ'!$E$14</f>
        <v>美濃2</v>
      </c>
      <c r="U9" s="197" t="str">
        <f>'3次リーグ組合せ'!$E$15</f>
        <v>川辺</v>
      </c>
      <c r="V9" s="197" t="str">
        <f>'3次リーグ組合せ'!$E$16</f>
        <v>加茂野</v>
      </c>
      <c r="W9" s="194" t="str">
        <f>'3次リーグ組合せ'!$E$17</f>
        <v>太田</v>
      </c>
      <c r="X9" s="180" t="str">
        <f>'3次リーグ組合せ'!$E$18</f>
        <v>坂祝</v>
      </c>
      <c r="Y9" s="197" t="str">
        <f>'3次リーグ組合せ'!E19</f>
        <v>桜ヶ丘ＦＣ</v>
      </c>
      <c r="Z9" s="197" t="str">
        <f>'3次リーグ組合せ'!$E$20</f>
        <v>八百津</v>
      </c>
      <c r="AA9" s="194" t="str">
        <f>'3次リーグ組合せ'!$E$21</f>
        <v>白鳥</v>
      </c>
      <c r="AB9" s="305" t="str">
        <f>'3次リーグ組合せ'!$E$22</f>
        <v>瀬尻</v>
      </c>
      <c r="AC9" s="197" t="str">
        <f>'3次リーグ組合せ'!E23</f>
        <v>安桜</v>
      </c>
      <c r="AD9" s="197" t="str">
        <f>'3次リーグ組合せ'!E24</f>
        <v>ティグレイ</v>
      </c>
      <c r="AE9" s="134"/>
      <c r="AF9" s="136"/>
      <c r="AG9" s="136"/>
      <c r="AH9" s="136"/>
      <c r="AI9" s="41"/>
      <c r="AK9" s="51"/>
      <c r="AL9" s="51"/>
      <c r="AM9" s="51"/>
      <c r="AN9" s="53" t="s">
        <v>82</v>
      </c>
      <c r="AO9" s="51"/>
      <c r="AP9" s="51"/>
      <c r="AQ9" s="51"/>
    </row>
    <row r="10" spans="3:45" ht="13.5" customHeight="1">
      <c r="C10" s="178">
        <v>44213</v>
      </c>
      <c r="D10" s="178"/>
      <c r="E10" s="178"/>
      <c r="F10" s="178"/>
      <c r="G10" s="179"/>
      <c r="H10" s="427"/>
      <c r="I10" s="198"/>
      <c r="J10" s="198"/>
      <c r="K10" s="195"/>
      <c r="L10" s="198"/>
      <c r="M10" s="198"/>
      <c r="N10" s="198"/>
      <c r="O10" s="195"/>
      <c r="P10" s="181"/>
      <c r="Q10" s="198"/>
      <c r="R10" s="198"/>
      <c r="S10" s="201"/>
      <c r="T10" s="300"/>
      <c r="U10" s="198"/>
      <c r="V10" s="198"/>
      <c r="W10" s="195"/>
      <c r="X10" s="181"/>
      <c r="Y10" s="198"/>
      <c r="Z10" s="198"/>
      <c r="AA10" s="195"/>
      <c r="AB10" s="306"/>
      <c r="AC10" s="198"/>
      <c r="AD10" s="198"/>
      <c r="AE10" s="134"/>
      <c r="AF10" s="136"/>
      <c r="AG10" s="136"/>
      <c r="AH10" s="136"/>
      <c r="AI10" s="41"/>
      <c r="AJ10" s="54" t="s">
        <v>90</v>
      </c>
      <c r="AK10" s="23" t="s">
        <v>145</v>
      </c>
      <c r="AS10" s="125"/>
    </row>
    <row r="11" spans="8:45" ht="13.5" customHeight="1">
      <c r="H11" s="427"/>
      <c r="I11" s="198"/>
      <c r="J11" s="198"/>
      <c r="K11" s="195"/>
      <c r="L11" s="198"/>
      <c r="M11" s="198"/>
      <c r="N11" s="198"/>
      <c r="O11" s="195"/>
      <c r="P11" s="181"/>
      <c r="Q11" s="198"/>
      <c r="R11" s="198"/>
      <c r="S11" s="201"/>
      <c r="T11" s="300"/>
      <c r="U11" s="198"/>
      <c r="V11" s="198"/>
      <c r="W11" s="195"/>
      <c r="X11" s="181"/>
      <c r="Y11" s="198"/>
      <c r="Z11" s="198"/>
      <c r="AA11" s="195"/>
      <c r="AB11" s="306"/>
      <c r="AC11" s="198"/>
      <c r="AD11" s="198"/>
      <c r="AE11" s="134"/>
      <c r="AF11" s="136"/>
      <c r="AG11" s="136"/>
      <c r="AH11" s="136"/>
      <c r="AI11" s="41"/>
      <c r="AJ11" s="42" t="s">
        <v>90</v>
      </c>
      <c r="AK11" s="235" t="s">
        <v>78</v>
      </c>
      <c r="AL11" s="235"/>
      <c r="AM11" s="235"/>
      <c r="AN11" s="235"/>
      <c r="AO11" s="235"/>
      <c r="AP11" s="235"/>
      <c r="AQ11" s="235"/>
      <c r="AS11" s="125"/>
    </row>
    <row r="12" spans="8:43" ht="13.5" customHeight="1">
      <c r="H12" s="427"/>
      <c r="I12" s="198"/>
      <c r="J12" s="198"/>
      <c r="K12" s="195"/>
      <c r="L12" s="198"/>
      <c r="M12" s="198"/>
      <c r="N12" s="198"/>
      <c r="O12" s="195"/>
      <c r="P12" s="181"/>
      <c r="Q12" s="198"/>
      <c r="R12" s="198"/>
      <c r="S12" s="201"/>
      <c r="T12" s="300"/>
      <c r="U12" s="198"/>
      <c r="V12" s="198"/>
      <c r="W12" s="195"/>
      <c r="X12" s="181"/>
      <c r="Y12" s="198"/>
      <c r="Z12" s="198"/>
      <c r="AA12" s="195"/>
      <c r="AB12" s="306"/>
      <c r="AC12" s="198"/>
      <c r="AD12" s="198"/>
      <c r="AE12" s="134"/>
      <c r="AF12" s="136"/>
      <c r="AG12" s="136"/>
      <c r="AH12" s="136"/>
      <c r="AI12" s="41"/>
      <c r="AJ12" s="42" t="s">
        <v>90</v>
      </c>
      <c r="AK12" s="235" t="s">
        <v>79</v>
      </c>
      <c r="AL12" s="235"/>
      <c r="AM12" s="235"/>
      <c r="AN12" s="235"/>
      <c r="AO12" s="235"/>
      <c r="AP12" s="235"/>
      <c r="AQ12" s="235"/>
    </row>
    <row r="13" spans="8:42" ht="13.5" customHeight="1">
      <c r="H13" s="428"/>
      <c r="I13" s="199"/>
      <c r="J13" s="199"/>
      <c r="K13" s="196"/>
      <c r="L13" s="199"/>
      <c r="M13" s="199"/>
      <c r="N13" s="199"/>
      <c r="O13" s="196"/>
      <c r="P13" s="182"/>
      <c r="Q13" s="199"/>
      <c r="R13" s="199"/>
      <c r="S13" s="202"/>
      <c r="T13" s="301"/>
      <c r="U13" s="199"/>
      <c r="V13" s="199"/>
      <c r="W13" s="196"/>
      <c r="X13" s="182"/>
      <c r="Y13" s="199"/>
      <c r="Z13" s="199"/>
      <c r="AA13" s="196"/>
      <c r="AB13" s="307"/>
      <c r="AC13" s="199"/>
      <c r="AD13" s="199"/>
      <c r="AE13" s="134"/>
      <c r="AF13" s="136"/>
      <c r="AG13" s="136"/>
      <c r="AH13" s="136"/>
      <c r="AI13" s="41"/>
      <c r="AJ13" s="42" t="s">
        <v>90</v>
      </c>
      <c r="AK13" s="51" t="s">
        <v>80</v>
      </c>
      <c r="AL13" s="52"/>
      <c r="AM13" s="52"/>
      <c r="AN13" s="52"/>
      <c r="AO13" s="52"/>
      <c r="AP13" s="51"/>
    </row>
    <row r="14" spans="36:37" ht="12.75">
      <c r="AJ14" s="54" t="s">
        <v>90</v>
      </c>
      <c r="AK14" s="23" t="s">
        <v>97</v>
      </c>
    </row>
    <row r="15" spans="8:60" ht="17.25" customHeight="1">
      <c r="H15" s="122" t="s">
        <v>201</v>
      </c>
      <c r="AJ15" s="54" t="s">
        <v>90</v>
      </c>
      <c r="AK15" s="51" t="s">
        <v>96</v>
      </c>
      <c r="AL15" s="51"/>
      <c r="AM15" s="51"/>
      <c r="AN15" s="51"/>
      <c r="AO15" s="51"/>
      <c r="AS15" s="125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</row>
    <row r="16" spans="8:60" ht="15.75">
      <c r="H16" s="36"/>
      <c r="AJ16" s="42" t="s">
        <v>90</v>
      </c>
      <c r="AK16" s="235" t="s">
        <v>72</v>
      </c>
      <c r="AL16" s="235"/>
      <c r="AM16" s="235"/>
      <c r="AN16" s="235"/>
      <c r="AO16" s="235"/>
      <c r="AP16" s="235"/>
      <c r="AQ16" s="235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</row>
    <row r="17" spans="8:60" ht="15.75">
      <c r="H17" s="123" t="s">
        <v>202</v>
      </c>
      <c r="AJ17" s="54" t="s">
        <v>90</v>
      </c>
      <c r="AK17" s="23" t="s">
        <v>142</v>
      </c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</row>
    <row r="18" spans="8:60" ht="15.75">
      <c r="H18" s="36"/>
      <c r="AJ18" s="54" t="s">
        <v>90</v>
      </c>
      <c r="AK18" s="51" t="s">
        <v>200</v>
      </c>
      <c r="AL18" s="51"/>
      <c r="AS18" s="51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</row>
    <row r="19" spans="8:60" ht="17.25" customHeight="1">
      <c r="H19" s="124" t="s">
        <v>203</v>
      </c>
      <c r="AJ19" s="38" t="s">
        <v>90</v>
      </c>
      <c r="AK19" s="51" t="s">
        <v>93</v>
      </c>
      <c r="AL19" s="51"/>
      <c r="AM19" s="51"/>
      <c r="AN19" s="51"/>
      <c r="AO19" s="51"/>
      <c r="AP19" s="51"/>
      <c r="AQ19" s="51"/>
      <c r="AS19" s="125"/>
      <c r="AV19" s="43"/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</row>
    <row r="20" spans="36:60" ht="15.75">
      <c r="AJ20" s="42" t="s">
        <v>90</v>
      </c>
      <c r="AK20" s="235" t="s">
        <v>73</v>
      </c>
      <c r="AL20" s="235"/>
      <c r="AM20" s="235"/>
      <c r="AN20" s="235"/>
      <c r="AO20" s="235"/>
      <c r="AP20" s="235"/>
      <c r="AQ20" s="235"/>
      <c r="AS20" s="51"/>
      <c r="AV20" s="43"/>
      <c r="AW20" s="43"/>
      <c r="AX20" s="43"/>
      <c r="AY20" s="43"/>
      <c r="AZ20" s="43"/>
      <c r="BA20" s="43"/>
      <c r="BB20" s="43"/>
      <c r="BC20" s="43"/>
      <c r="BD20" s="43"/>
      <c r="BE20" s="43"/>
      <c r="BF20" s="43"/>
      <c r="BG20" s="43"/>
      <c r="BH20" s="43"/>
    </row>
    <row r="21" spans="36:60" ht="15.75">
      <c r="AJ21" s="54" t="s">
        <v>90</v>
      </c>
      <c r="AK21" s="51" t="s">
        <v>94</v>
      </c>
      <c r="AL21" s="51"/>
      <c r="AM21" s="51"/>
      <c r="AN21" s="51"/>
      <c r="AO21" s="51"/>
      <c r="AP21" s="51"/>
      <c r="AQ21" s="51"/>
      <c r="AV21" s="43"/>
      <c r="AW21" s="43"/>
      <c r="AX21" s="43"/>
      <c r="AY21" s="43"/>
      <c r="AZ21" s="43"/>
      <c r="BA21" s="43"/>
      <c r="BB21" s="43"/>
      <c r="BC21" s="43"/>
      <c r="BD21" s="43"/>
      <c r="BE21" s="43"/>
      <c r="BF21" s="43"/>
      <c r="BG21" s="43"/>
      <c r="BH21" s="43"/>
    </row>
    <row r="22" spans="36:60" ht="15.75">
      <c r="AJ22" s="38" t="s">
        <v>90</v>
      </c>
      <c r="AK22" s="51" t="s">
        <v>92</v>
      </c>
      <c r="AL22" s="51"/>
      <c r="AM22" s="51"/>
      <c r="AN22" s="51"/>
      <c r="AO22" s="51"/>
      <c r="AP22" s="51"/>
      <c r="AS22" s="51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  <c r="BH22" s="43"/>
    </row>
    <row r="23" spans="36:43" ht="12.75">
      <c r="AJ23" s="54" t="s">
        <v>90</v>
      </c>
      <c r="AK23" s="51" t="s">
        <v>95</v>
      </c>
      <c r="AL23" s="51"/>
      <c r="AM23" s="51"/>
      <c r="AN23" s="51"/>
      <c r="AO23" s="51"/>
      <c r="AP23" s="51"/>
      <c r="AQ23" s="51"/>
    </row>
    <row r="24" spans="36:37" ht="12.75">
      <c r="AJ24" s="54" t="s">
        <v>90</v>
      </c>
      <c r="AK24" s="23" t="s">
        <v>98</v>
      </c>
    </row>
    <row r="25" spans="36:37" ht="12.75">
      <c r="AJ25" s="54" t="s">
        <v>90</v>
      </c>
      <c r="AK25" s="23" t="s">
        <v>144</v>
      </c>
    </row>
    <row r="26" spans="36:37" ht="12.75">
      <c r="AJ26" s="54" t="s">
        <v>90</v>
      </c>
      <c r="AK26" s="23" t="s">
        <v>143</v>
      </c>
    </row>
    <row r="27" spans="36:37" ht="12.75">
      <c r="AJ27" s="54" t="s">
        <v>90</v>
      </c>
      <c r="AK27" s="23" t="s">
        <v>146</v>
      </c>
    </row>
    <row r="28" spans="36:37" ht="12.75">
      <c r="AJ28" s="54" t="s">
        <v>90</v>
      </c>
      <c r="AK28" s="51" t="s">
        <v>107</v>
      </c>
    </row>
    <row r="29" spans="36:37" ht="12.75">
      <c r="AJ29" s="54" t="s">
        <v>90</v>
      </c>
      <c r="AK29" s="51" t="s">
        <v>140</v>
      </c>
    </row>
    <row r="30" spans="36:47" ht="12.75">
      <c r="AJ30" s="54" t="s">
        <v>90</v>
      </c>
      <c r="AK30" s="23" t="s">
        <v>147</v>
      </c>
      <c r="AS30" s="235"/>
      <c r="AT30" s="235"/>
      <c r="AU30" s="235"/>
    </row>
    <row r="31" spans="36:44" ht="12.75">
      <c r="AJ31" s="42" t="s">
        <v>90</v>
      </c>
      <c r="AK31" s="235" t="s">
        <v>91</v>
      </c>
      <c r="AL31" s="235"/>
      <c r="AM31" s="235"/>
      <c r="AN31" s="235"/>
      <c r="AO31" s="235"/>
      <c r="AP31" s="235"/>
      <c r="AQ31" s="235"/>
      <c r="AR31" s="235"/>
    </row>
  </sheetData>
  <sheetProtection/>
  <mergeCells count="55">
    <mergeCell ref="G1:AC1"/>
    <mergeCell ref="AB2:AD2"/>
    <mergeCell ref="AS30:AU30"/>
    <mergeCell ref="X6:AA6"/>
    <mergeCell ref="X4:AA4"/>
    <mergeCell ref="Z9:Z13"/>
    <mergeCell ref="T7:W7"/>
    <mergeCell ref="W9:W13"/>
    <mergeCell ref="X9:X13"/>
    <mergeCell ref="AB6:AD6"/>
    <mergeCell ref="T4:W4"/>
    <mergeCell ref="AC9:AC13"/>
    <mergeCell ref="H5:O5"/>
    <mergeCell ref="H6:O6"/>
    <mergeCell ref="H7:O7"/>
    <mergeCell ref="R9:R13"/>
    <mergeCell ref="P4:S4"/>
    <mergeCell ref="H9:H13"/>
    <mergeCell ref="J9:J13"/>
    <mergeCell ref="P9:P13"/>
    <mergeCell ref="I9:I13"/>
    <mergeCell ref="M9:M13"/>
    <mergeCell ref="C6:G6"/>
    <mergeCell ref="T6:W6"/>
    <mergeCell ref="P6:S6"/>
    <mergeCell ref="C10:G10"/>
    <mergeCell ref="Q9:Q13"/>
    <mergeCell ref="K9:K13"/>
    <mergeCell ref="L9:L13"/>
    <mergeCell ref="N9:N13"/>
    <mergeCell ref="P5:S5"/>
    <mergeCell ref="C5:G5"/>
    <mergeCell ref="T5:W5"/>
    <mergeCell ref="H4:O4"/>
    <mergeCell ref="C7:G7"/>
    <mergeCell ref="AB7:AD7"/>
    <mergeCell ref="X5:AA5"/>
    <mergeCell ref="AB5:AD5"/>
    <mergeCell ref="AB4:AD4"/>
    <mergeCell ref="X7:AA7"/>
    <mergeCell ref="P7:S7"/>
    <mergeCell ref="AK16:AQ16"/>
    <mergeCell ref="AK20:AQ20"/>
    <mergeCell ref="U9:U13"/>
    <mergeCell ref="AA9:AA13"/>
    <mergeCell ref="S9:S13"/>
    <mergeCell ref="V9:V13"/>
    <mergeCell ref="T9:T13"/>
    <mergeCell ref="AK31:AR31"/>
    <mergeCell ref="AB9:AB13"/>
    <mergeCell ref="AK11:AQ11"/>
    <mergeCell ref="AK12:AQ12"/>
    <mergeCell ref="AD9:AD13"/>
    <mergeCell ref="O9:O13"/>
    <mergeCell ref="Y9:Y13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2F</dc:creator>
  <cp:keywords/>
  <dc:description/>
  <cp:lastModifiedBy>user</cp:lastModifiedBy>
  <cp:lastPrinted>2020-09-26T10:56:33Z</cp:lastPrinted>
  <dcterms:created xsi:type="dcterms:W3CDTF">2009-07-05T15:09:22Z</dcterms:created>
  <dcterms:modified xsi:type="dcterms:W3CDTF">2020-12-30T07:20:56Z</dcterms:modified>
  <cp:category/>
  <cp:version/>
  <cp:contentType/>
  <cp:contentStatus/>
</cp:coreProperties>
</file>