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892" activeTab="4"/>
  </bookViews>
  <sheets>
    <sheet name="予選リーグ組合せ" sheetId="1" r:id="rId1"/>
    <sheet name="リーグ１次" sheetId="2" r:id="rId2"/>
    <sheet name="予選リーグ対戦表" sheetId="3" r:id="rId3"/>
    <sheet name="決勝トーナメント組合せ" sheetId="4" r:id="rId4"/>
    <sheet name="決勝トーナメント" sheetId="5" r:id="rId5"/>
  </sheets>
  <externalReferences>
    <externalReference r:id="rId8"/>
  </externalReferences>
  <definedNames>
    <definedName name="ku">#REF!</definedName>
    <definedName name="_xlnm.Print_Area" localSheetId="1">'リーグ１次'!$A$1:$AW$59</definedName>
    <definedName name="_xlnm.Print_Area" localSheetId="4">'決勝トーナメント'!$A$1:$BB$78</definedName>
    <definedName name="_xlnm.Print_Area" localSheetId="2">'予選リーグ対戦表'!$A$3:$AG$87</definedName>
    <definedName name="組合せ" localSheetId="4">'[1]予選リーグ組合せ'!$A$2:$E$27</definedName>
    <definedName name="組合せ">'予選リーグ組合せ'!$A$2:$E$24</definedName>
    <definedName name="組合せ2次" localSheetId="3">#REF!</definedName>
    <definedName name="組合せ2次">#REF!</definedName>
    <definedName name="組合せ3次">'決勝トーナメント組合せ'!$B$2:$E$21</definedName>
  </definedNames>
  <calcPr fullCalcOnLoad="1"/>
</workbook>
</file>

<file path=xl/sharedStrings.xml><?xml version="1.0" encoding="utf-8"?>
<sst xmlns="http://schemas.openxmlformats.org/spreadsheetml/2006/main" count="424" uniqueCount="209">
  <si>
    <t>１次ブロック順位</t>
  </si>
  <si>
    <t>ブロック</t>
  </si>
  <si>
    <t>No</t>
  </si>
  <si>
    <t>チーム名</t>
  </si>
  <si>
    <t>１次リーグブロック順位想定</t>
  </si>
  <si>
    <t>A</t>
  </si>
  <si>
    <t>加茂野</t>
  </si>
  <si>
    <t>中濃１</t>
  </si>
  <si>
    <t>旭ヶ丘</t>
  </si>
  <si>
    <t>今渡</t>
  </si>
  <si>
    <t>中濃２</t>
  </si>
  <si>
    <t>瀬尻</t>
  </si>
  <si>
    <t>A3</t>
  </si>
  <si>
    <t>白鳥</t>
  </si>
  <si>
    <t>中濃３</t>
  </si>
  <si>
    <t>武芸川</t>
  </si>
  <si>
    <t>郡上八幡</t>
  </si>
  <si>
    <t>中濃４</t>
  </si>
  <si>
    <t>美濃</t>
  </si>
  <si>
    <t>B</t>
  </si>
  <si>
    <t>太田</t>
  </si>
  <si>
    <t>中濃５</t>
  </si>
  <si>
    <t>中部</t>
  </si>
  <si>
    <t>中濃６</t>
  </si>
  <si>
    <t>下有知</t>
  </si>
  <si>
    <t>中濃７</t>
  </si>
  <si>
    <t>山手</t>
  </si>
  <si>
    <t>大和</t>
  </si>
  <si>
    <t>中濃８</t>
  </si>
  <si>
    <t>コヴィーダ</t>
  </si>
  <si>
    <t>C</t>
  </si>
  <si>
    <t>中濃９</t>
  </si>
  <si>
    <t>土田</t>
  </si>
  <si>
    <t>中濃１０</t>
  </si>
  <si>
    <t>中濃１１</t>
  </si>
  <si>
    <t>西可児</t>
  </si>
  <si>
    <t>中濃１２</t>
  </si>
  <si>
    <t>D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</si>
  <si>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</si>
  <si>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</si>
  <si>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</si>
  <si>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</si>
  <si>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</si>
  <si>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</si>
  <si>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</si>
  <si>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</si>
  <si>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</si>
  <si>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</si>
  <si>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</si>
  <si>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</si>
  <si>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</si>
  <si>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</si>
  <si>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</si>
  <si>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第16回めぐみのカップ中濃地区大会</t>
  </si>
  <si>
    <t>抽選</t>
  </si>
  <si>
    <t>クラス</t>
  </si>
  <si>
    <t>各ブロック２位上り</t>
  </si>
  <si>
    <t>Ａ</t>
  </si>
  <si>
    <t>Ｂ</t>
  </si>
  <si>
    <t>Ｃ</t>
  </si>
  <si>
    <t>Ｄ</t>
  </si>
  <si>
    <t>結果報告責任チーム</t>
  </si>
  <si>
    <t>会場</t>
  </si>
  <si>
    <t>牧野</t>
  </si>
  <si>
    <t>台山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</si>
  <si>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</si>
  <si>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</si>
  <si>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</si>
  <si>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</si>
  <si>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</si>
  <si>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</si>
  <si>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</si>
  <si>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</si>
  <si>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</si>
  <si>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</si>
  <si>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</si>
  <si>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</si>
  <si>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</si>
  <si>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</si>
  <si>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</si>
  <si>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</si>
  <si>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</si>
  <si>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牧野グランド</t>
  </si>
  <si>
    <t>エコパ＝あじさいエコパーク</t>
  </si>
  <si>
    <t>＊決勝トーナメント会場は、各ブロック「１」のチームが調整・決定すること。</t>
  </si>
  <si>
    <t>坂祝総＝坂祝町総合運動場</t>
  </si>
  <si>
    <t>川辺北＝川辺町立川辺北小学校</t>
  </si>
  <si>
    <t>８人制</t>
  </si>
  <si>
    <t>蘇水＝蘇水公園多目的広場</t>
  </si>
  <si>
    <t>南帷子＝可児市立南帷子小学校</t>
  </si>
  <si>
    <t>試合時間</t>
  </si>
  <si>
    <t>10*5*10</t>
  </si>
  <si>
    <t>＊</t>
  </si>
  <si>
    <t>審判2人制</t>
  </si>
  <si>
    <t>自由な交代</t>
  </si>
  <si>
    <t>再出場可</t>
  </si>
  <si>
    <t>中濃ルール有</t>
  </si>
  <si>
    <t>今渡北＝可児市立今渡北小学校</t>
  </si>
  <si>
    <t>東明＝可児市東明小学校</t>
  </si>
  <si>
    <t>ピッチサイズ　　</t>
  </si>
  <si>
    <t>５０×３０</t>
  </si>
  <si>
    <t>フットサルゴール又は少年用ゴール</t>
  </si>
  <si>
    <t>軽量球使用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</si>
  <si>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</si>
  <si>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</si>
  <si>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</si>
  <si>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</si>
  <si>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</si>
  <si>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</si>
  <si>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Dクラス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</si>
  <si>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</si>
  <si>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</si>
  <si>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</si>
  <si>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</si>
  <si>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</si>
  <si>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</si>
  <si>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</si>
  <si>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</si>
  <si>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</si>
  <si>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</si>
  <si>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</si>
  <si>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</si>
  <si>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</si>
  <si>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</si>
  <si>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Ｂブロック</t>
  </si>
  <si>
    <t>Ｃブロック</t>
  </si>
  <si>
    <t>Ｄブロック</t>
  </si>
  <si>
    <t>Ｈブロック</t>
  </si>
  <si>
    <t>Ｇ</t>
  </si>
  <si>
    <t>1次ブロック順位</t>
  </si>
  <si>
    <r>
      <rPr>
        <b/>
        <sz val="11"/>
        <color indexed="10"/>
        <rFont val="ＭＳ Ｐゴシック"/>
        <family val="3"/>
      </rPr>
      <t>2次リーグ</t>
    </r>
    <r>
      <rPr>
        <b/>
        <sz val="11"/>
        <rFont val="ＭＳ Ｐゴシック"/>
        <family val="3"/>
      </rPr>
      <t>ブロック順位</t>
    </r>
  </si>
  <si>
    <t>A1</t>
  </si>
  <si>
    <t>N01</t>
  </si>
  <si>
    <t>C2</t>
  </si>
  <si>
    <t>D1</t>
  </si>
  <si>
    <t>B2</t>
  </si>
  <si>
    <t>決勝トーナメント</t>
  </si>
  <si>
    <t>B1</t>
  </si>
  <si>
    <t>D2</t>
  </si>
  <si>
    <t>C1</t>
  </si>
  <si>
    <t>A2</t>
  </si>
  <si>
    <t>第16回めぐみのカップ中濃地区大会決勝トーナメント　Dクラス　</t>
  </si>
  <si>
    <t>中池多目的Ｇ</t>
  </si>
  <si>
    <t>⑩</t>
  </si>
  <si>
    <t>⑨</t>
  </si>
  <si>
    <t>Pk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</si>
  <si>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</si>
  <si>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</si>
  <si>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</si>
  <si>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</si>
  <si>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</si>
  <si>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</si>
  <si>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</si>
  <si>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</si>
  <si>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</si>
  <si>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</si>
  <si>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</si>
  <si>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</si>
  <si>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</si>
  <si>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</si>
  <si>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</si>
  <si>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</si>
  <si>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西　面</t>
  </si>
  <si>
    <t>東　面</t>
  </si>
  <si>
    <t>3     1</t>
  </si>
  <si>
    <t>0    0</t>
  </si>
  <si>
    <t>中部　　　山手</t>
  </si>
  <si>
    <t>1    0</t>
  </si>
  <si>
    <t>コヴィーダ　　　白鳥</t>
  </si>
  <si>
    <t>0     0</t>
  </si>
  <si>
    <t>0   1</t>
  </si>
  <si>
    <t>郡上八幡　　　瀬尻</t>
  </si>
  <si>
    <t>0    0　　　　2</t>
  </si>
  <si>
    <r>
      <t>－　　　　</t>
    </r>
    <r>
      <rPr>
        <b/>
        <sz val="8"/>
        <rFont val="ＭＳ 明朝"/>
        <family val="1"/>
      </rPr>
      <t>Pk</t>
    </r>
  </si>
  <si>
    <t>0    0　　　　0</t>
  </si>
  <si>
    <t>武芸川　　　　太田</t>
  </si>
  <si>
    <t>0    0    4</t>
  </si>
  <si>
    <t>0    0    5</t>
  </si>
  <si>
    <t xml:space="preserve"> 審判部　　　中部</t>
  </si>
  <si>
    <t xml:space="preserve">0     1 </t>
  </si>
  <si>
    <r>
      <t xml:space="preserve"> 審判部　　　</t>
    </r>
    <r>
      <rPr>
        <b/>
        <sz val="14"/>
        <rFont val="ＭＳ 明朝"/>
        <family val="1"/>
      </rPr>
      <t>　白鳥</t>
    </r>
  </si>
  <si>
    <t>0    3</t>
  </si>
  <si>
    <t>郡上八幡      　　太田</t>
  </si>
  <si>
    <t>2　　　　1</t>
  </si>
  <si>
    <t>山手      　　　 ④勝</t>
  </si>
  <si>
    <t>1     1</t>
  </si>
  <si>
    <t>審判部</t>
  </si>
  <si>
    <t>0    0　　　　0　　　　0</t>
  </si>
  <si>
    <r>
      <t>－　　　</t>
    </r>
    <r>
      <rPr>
        <b/>
        <sz val="9"/>
        <rFont val="ＭＳ 明朝"/>
        <family val="1"/>
      </rPr>
      <t>延長</t>
    </r>
  </si>
  <si>
    <t>0    0　　　1　　　　　0</t>
  </si>
  <si>
    <t>１位</t>
  </si>
  <si>
    <t>山手サッカー少年団</t>
  </si>
  <si>
    <t>２位</t>
  </si>
  <si>
    <t>太田JFC</t>
  </si>
  <si>
    <t>３位</t>
  </si>
  <si>
    <t>　郡上八幡FC</t>
  </si>
  <si>
    <t>フェアプレー賞</t>
  </si>
  <si>
    <t>美濃加茂コヴィーダJFC</t>
  </si>
  <si>
    <t>トイレ掃除</t>
  </si>
  <si>
    <t>男子トイレ</t>
  </si>
  <si>
    <t>引分け</t>
  </si>
  <si>
    <t>ＰＫ3人　サドンデス</t>
  </si>
  <si>
    <t>決勝･3決</t>
  </si>
  <si>
    <t>５＊5延長</t>
  </si>
  <si>
    <t>女子トイレ</t>
  </si>
  <si>
    <t>ステージ</t>
  </si>
  <si>
    <t>メンバー表必要</t>
  </si>
  <si>
    <t>指導者証必要</t>
  </si>
  <si>
    <t>審判証必要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</si>
</sst>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6"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2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2"/>
      <color indexed="10"/>
      <name val="ＭＳ 明朝"/>
      <family val="1"/>
    </font>
    <font>
      <b/>
      <sz val="9"/>
      <name val="ＭＳ 明朝"/>
      <family val="1"/>
    </font>
    <font>
      <b/>
      <sz val="14"/>
      <color indexed="10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9"/>
      <name val="ＭＳ Ｐゴシック"/>
      <family val="3"/>
    </font>
    <font>
      <b/>
      <sz val="8"/>
      <name val="ＭＳ 明朝"/>
      <family val="1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6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1"/>
      <color rgb="FFFF0000"/>
      <name val="ＭＳ ゴシック"/>
      <family val="3"/>
    </font>
    <font>
      <b/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" borderId="1" applyNumberFormat="0" applyAlignment="0" applyProtection="0"/>
    <xf numFmtId="177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" borderId="0" applyNumberFormat="0" applyBorder="0" applyAlignment="0" applyProtection="0"/>
    <xf numFmtId="176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9" fillId="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9" borderId="1" applyNumberFormat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64" fillId="11" borderId="8" applyNumberFormat="0" applyAlignment="0" applyProtection="0"/>
    <xf numFmtId="0" fontId="52" fillId="12" borderId="0" applyNumberFormat="0" applyBorder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distributed"/>
    </xf>
    <xf numFmtId="0" fontId="6" fillId="0" borderId="17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22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4" fillId="0" borderId="0" xfId="0" applyFont="1" applyBorder="1" applyAlignment="1">
      <alignment vertical="top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20" fontId="7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2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4" fillId="0" borderId="19" xfId="0" applyFont="1" applyBorder="1" applyAlignment="1">
      <alignment vertical="top"/>
    </xf>
    <xf numFmtId="0" fontId="6" fillId="0" borderId="23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0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distributed"/>
    </xf>
    <xf numFmtId="0" fontId="1" fillId="0" borderId="19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15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20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0" fontId="6" fillId="0" borderId="21" xfId="0" applyFont="1" applyBorder="1" applyAlignment="1">
      <alignment horizontal="distributed" vertical="distributed"/>
    </xf>
    <xf numFmtId="0" fontId="6" fillId="0" borderId="18" xfId="0" applyFont="1" applyBorder="1" applyAlignment="1">
      <alignment horizontal="distributed" vertical="distributed"/>
    </xf>
    <xf numFmtId="0" fontId="6" fillId="0" borderId="22" xfId="0" applyFont="1" applyBorder="1" applyAlignment="1">
      <alignment horizontal="distributed" vertical="distributed"/>
    </xf>
    <xf numFmtId="0" fontId="6" fillId="0" borderId="23" xfId="0" applyFont="1" applyBorder="1" applyAlignment="1">
      <alignment horizontal="distributed" vertical="distributed"/>
    </xf>
    <xf numFmtId="0" fontId="1" fillId="0" borderId="45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/>
    </xf>
    <xf numFmtId="0" fontId="15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29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33" borderId="18" xfId="0" applyFill="1" applyBorder="1" applyAlignment="1">
      <alignment/>
    </xf>
    <xf numFmtId="0" fontId="2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distributed" vertical="center"/>
    </xf>
    <xf numFmtId="56" fontId="0" fillId="0" borderId="19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0" fontId="0" fillId="0" borderId="57" xfId="0" applyNumberFormat="1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20" fontId="0" fillId="0" borderId="5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0" fontId="0" fillId="0" borderId="6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1" fillId="0" borderId="54" xfId="0" applyFont="1" applyBorder="1" applyAlignment="1">
      <alignment horizontal="distributed" vertical="center"/>
    </xf>
    <xf numFmtId="0" fontId="21" fillId="0" borderId="62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57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/>
    </xf>
    <xf numFmtId="0" fontId="21" fillId="0" borderId="59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21" fillId="0" borderId="39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53" xfId="0" applyFont="1" applyBorder="1" applyAlignment="1">
      <alignment horizontal="distributed" vertical="center"/>
    </xf>
    <xf numFmtId="0" fontId="21" fillId="0" borderId="61" xfId="0" applyFont="1" applyBorder="1" applyAlignment="1">
      <alignment horizontal="distributed" vertical="center"/>
    </xf>
    <xf numFmtId="0" fontId="21" fillId="0" borderId="63" xfId="0" applyFont="1" applyBorder="1" applyAlignment="1">
      <alignment horizontal="distributed" vertical="center"/>
    </xf>
    <xf numFmtId="0" fontId="21" fillId="0" borderId="64" xfId="0" applyFont="1" applyBorder="1" applyAlignment="1">
      <alignment horizontal="distributed" vertical="center"/>
    </xf>
    <xf numFmtId="0" fontId="21" fillId="0" borderId="65" xfId="0" applyFont="1" applyBorder="1" applyAlignment="1">
      <alignment horizontal="distributed" vertical="center"/>
    </xf>
    <xf numFmtId="0" fontId="21" fillId="0" borderId="66" xfId="0" applyFont="1" applyBorder="1" applyAlignment="1">
      <alignment horizontal="distributed" vertical="center"/>
    </xf>
    <xf numFmtId="0" fontId="21" fillId="0" borderId="1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1" fillId="34" borderId="32" xfId="0" applyFont="1" applyFill="1" applyBorder="1" applyAlignment="1">
      <alignment vertical="center"/>
    </xf>
    <xf numFmtId="0" fontId="21" fillId="34" borderId="38" xfId="0" applyFont="1" applyFill="1" applyBorder="1" applyAlignment="1">
      <alignment vertical="center"/>
    </xf>
    <xf numFmtId="0" fontId="21" fillId="0" borderId="38" xfId="0" applyFont="1" applyBorder="1" applyAlignment="1">
      <alignment horizontal="distributed" vertical="center"/>
    </xf>
    <xf numFmtId="0" fontId="21" fillId="34" borderId="3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56" fontId="0" fillId="0" borderId="19" xfId="0" applyNumberFormat="1" applyFill="1" applyBorder="1" applyAlignment="1">
      <alignment horizontal="center" vertical="center"/>
    </xf>
    <xf numFmtId="0" fontId="21" fillId="34" borderId="19" xfId="0" applyFont="1" applyFill="1" applyBorder="1" applyAlignment="1">
      <alignment vertical="center"/>
    </xf>
    <xf numFmtId="0" fontId="21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2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distributed" vertical="center"/>
    </xf>
    <xf numFmtId="0" fontId="21" fillId="0" borderId="57" xfId="0" applyFont="1" applyBorder="1" applyAlignment="1">
      <alignment horizontal="right" vertical="center" shrinkToFit="1"/>
    </xf>
    <xf numFmtId="0" fontId="21" fillId="0" borderId="32" xfId="0" applyFont="1" applyBorder="1" applyAlignment="1">
      <alignment horizontal="right" vertical="center" shrinkToFit="1"/>
    </xf>
    <xf numFmtId="0" fontId="21" fillId="0" borderId="62" xfId="0" applyFont="1" applyBorder="1" applyAlignment="1">
      <alignment horizontal="right" vertical="center" shrinkToFit="1"/>
    </xf>
    <xf numFmtId="0" fontId="21" fillId="0" borderId="38" xfId="0" applyFont="1" applyBorder="1" applyAlignment="1">
      <alignment horizontal="right" vertical="center" shrinkToFit="1"/>
    </xf>
    <xf numFmtId="0" fontId="21" fillId="0" borderId="58" xfId="0" applyFont="1" applyBorder="1" applyAlignment="1">
      <alignment horizontal="distributed" vertical="center"/>
    </xf>
    <xf numFmtId="0" fontId="21" fillId="0" borderId="59" xfId="0" applyFont="1" applyBorder="1" applyAlignment="1">
      <alignment horizontal="right" vertical="center" shrinkToFit="1"/>
    </xf>
    <xf numFmtId="0" fontId="21" fillId="0" borderId="39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6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1" fillId="0" borderId="42" xfId="0" applyFont="1" applyBorder="1" applyAlignment="1">
      <alignment horizontal="right" vertical="center" shrinkToFit="1"/>
    </xf>
    <xf numFmtId="0" fontId="21" fillId="0" borderId="44" xfId="0" applyFont="1" applyBorder="1" applyAlignment="1">
      <alignment horizontal="right" vertical="center" shrinkToFit="1"/>
    </xf>
    <xf numFmtId="0" fontId="21" fillId="0" borderId="0" xfId="0" applyFont="1" applyAlignment="1">
      <alignment horizontal="center"/>
    </xf>
    <xf numFmtId="5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21" fillId="0" borderId="62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66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0" fillId="0" borderId="69" xfId="0" applyFont="1" applyBorder="1" applyAlignment="1">
      <alignment horizontal="center" vertical="center"/>
    </xf>
    <xf numFmtId="0" fontId="21" fillId="0" borderId="42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56" fontId="2" fillId="0" borderId="0" xfId="0" applyNumberFormat="1" applyFont="1" applyAlignment="1">
      <alignment horizontal="center"/>
    </xf>
    <xf numFmtId="56" fontId="2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56" fontId="2" fillId="0" borderId="31" xfId="0" applyNumberFormat="1" applyFont="1" applyBorder="1" applyAlignment="1">
      <alignment horizontal="center"/>
    </xf>
    <xf numFmtId="56" fontId="2" fillId="0" borderId="32" xfId="0" applyNumberFormat="1" applyFont="1" applyBorder="1" applyAlignment="1">
      <alignment horizontal="center"/>
    </xf>
    <xf numFmtId="56" fontId="2" fillId="0" borderId="33" xfId="0" applyNumberFormat="1" applyFont="1" applyBorder="1" applyAlignment="1">
      <alignment horizontal="center"/>
    </xf>
    <xf numFmtId="20" fontId="2" fillId="0" borderId="31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20" fontId="2" fillId="0" borderId="33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distributed" vertical="distributed" wrapText="1"/>
    </xf>
    <xf numFmtId="0" fontId="1" fillId="0" borderId="54" xfId="0" applyFont="1" applyBorder="1" applyAlignment="1">
      <alignment horizontal="distributed" vertical="distributed" wrapText="1"/>
    </xf>
    <xf numFmtId="0" fontId="1" fillId="0" borderId="54" xfId="0" applyFont="1" applyBorder="1" applyAlignment="1">
      <alignment horizontal="center" vertical="distributed" wrapText="1"/>
    </xf>
    <xf numFmtId="0" fontId="1" fillId="0" borderId="72" xfId="0" applyFont="1" applyBorder="1" applyAlignment="1">
      <alignment horizontal="distributed" vertical="distributed" wrapText="1"/>
    </xf>
    <xf numFmtId="0" fontId="1" fillId="35" borderId="73" xfId="0" applyFont="1" applyFill="1" applyBorder="1" applyAlignment="1">
      <alignment horizontal="distributed" vertical="distributed" wrapText="1"/>
    </xf>
    <xf numFmtId="0" fontId="1" fillId="0" borderId="53" xfId="0" applyFont="1" applyBorder="1" applyAlignment="1">
      <alignment horizontal="distributed" vertical="distributed" wrapText="1"/>
    </xf>
    <xf numFmtId="0" fontId="1" fillId="0" borderId="71" xfId="0" applyFont="1" applyBorder="1" applyAlignment="1">
      <alignment horizontal="distributed" vertical="distributed" wrapText="1"/>
    </xf>
    <xf numFmtId="0" fontId="1" fillId="35" borderId="30" xfId="0" applyFont="1" applyFill="1" applyBorder="1" applyAlignment="1">
      <alignment horizontal="distributed" vertical="distributed" wrapText="1"/>
    </xf>
    <xf numFmtId="0" fontId="1" fillId="0" borderId="63" xfId="0" applyFont="1" applyBorder="1" applyAlignment="1">
      <alignment horizontal="distributed" vertical="distributed" wrapText="1"/>
    </xf>
    <xf numFmtId="0" fontId="1" fillId="0" borderId="63" xfId="0" applyFont="1" applyBorder="1" applyAlignment="1">
      <alignment horizontal="center" vertical="distributed" wrapText="1"/>
    </xf>
    <xf numFmtId="0" fontId="1" fillId="0" borderId="74" xfId="0" applyFont="1" applyBorder="1" applyAlignment="1">
      <alignment horizontal="distributed" vertical="distributed" wrapText="1"/>
    </xf>
    <xf numFmtId="0" fontId="1" fillId="35" borderId="21" xfId="0" applyFont="1" applyFill="1" applyBorder="1" applyAlignment="1">
      <alignment horizontal="distributed" vertical="distributed" wrapText="1"/>
    </xf>
    <xf numFmtId="0" fontId="1" fillId="35" borderId="35" xfId="0" applyFont="1" applyFill="1" applyBorder="1" applyAlignment="1">
      <alignment horizontal="distributed" vertical="distributed" wrapText="1"/>
    </xf>
    <xf numFmtId="0" fontId="1" fillId="0" borderId="65" xfId="0" applyFont="1" applyBorder="1" applyAlignment="1">
      <alignment horizontal="distributed" vertical="distributed" wrapText="1"/>
    </xf>
    <xf numFmtId="0" fontId="1" fillId="0" borderId="65" xfId="0" applyFont="1" applyBorder="1" applyAlignment="1">
      <alignment horizontal="center" vertical="distributed" wrapText="1"/>
    </xf>
    <xf numFmtId="0" fontId="1" fillId="0" borderId="75" xfId="0" applyFont="1" applyBorder="1" applyAlignment="1">
      <alignment horizontal="distributed" vertical="distributed" wrapText="1"/>
    </xf>
    <xf numFmtId="0" fontId="1" fillId="35" borderId="22" xfId="0" applyFont="1" applyFill="1" applyBorder="1" applyAlignment="1">
      <alignment horizontal="distributed" vertical="distributed" wrapText="1"/>
    </xf>
    <xf numFmtId="0" fontId="1" fillId="0" borderId="61" xfId="0" applyFont="1" applyBorder="1" applyAlignment="1">
      <alignment horizontal="distributed" vertical="distributed" wrapText="1"/>
    </xf>
    <xf numFmtId="0" fontId="1" fillId="0" borderId="76" xfId="0" applyFont="1" applyBorder="1" applyAlignment="1">
      <alignment horizontal="distributed" vertical="distributed" wrapText="1"/>
    </xf>
    <xf numFmtId="0" fontId="71" fillId="0" borderId="0" xfId="0" applyFont="1" applyAlignment="1">
      <alignment/>
    </xf>
    <xf numFmtId="0" fontId="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distributed" vertical="distributed" wrapText="1"/>
    </xf>
    <xf numFmtId="0" fontId="1" fillId="0" borderId="32" xfId="0" applyFont="1" applyBorder="1" applyAlignment="1">
      <alignment horizontal="distributed" vertical="distributed" wrapText="1"/>
    </xf>
    <xf numFmtId="0" fontId="1" fillId="0" borderId="56" xfId="0" applyFont="1" applyBorder="1" applyAlignment="1">
      <alignment horizontal="distributed" vertical="distributed" wrapText="1"/>
    </xf>
    <xf numFmtId="0" fontId="1" fillId="0" borderId="62" xfId="0" applyFont="1" applyBorder="1" applyAlignment="1">
      <alignment horizontal="center" vertical="distributed" wrapText="1"/>
    </xf>
    <xf numFmtId="0" fontId="1" fillId="0" borderId="64" xfId="0" applyFont="1" applyBorder="1" applyAlignment="1">
      <alignment horizontal="center" vertical="distributed" wrapText="1"/>
    </xf>
    <xf numFmtId="0" fontId="1" fillId="35" borderId="60" xfId="0" applyFont="1" applyFill="1" applyBorder="1" applyAlignment="1">
      <alignment horizontal="distributed" vertical="distributed" wrapText="1"/>
    </xf>
    <xf numFmtId="0" fontId="1" fillId="0" borderId="39" xfId="0" applyFont="1" applyBorder="1" applyAlignment="1">
      <alignment horizontal="distributed" vertical="distributed" wrapText="1"/>
    </xf>
    <xf numFmtId="0" fontId="1" fillId="0" borderId="58" xfId="0" applyFont="1" applyBorder="1" applyAlignment="1">
      <alignment horizontal="distributed" vertical="distributed" wrapText="1"/>
    </xf>
    <xf numFmtId="0" fontId="1" fillId="0" borderId="66" xfId="0" applyFont="1" applyBorder="1" applyAlignment="1">
      <alignment horizontal="center" vertical="distributed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31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56" fontId="2" fillId="0" borderId="21" xfId="0" applyNumberFormat="1" applyFont="1" applyBorder="1" applyAlignment="1">
      <alignment/>
    </xf>
    <xf numFmtId="56" fontId="2" fillId="0" borderId="0" xfId="0" applyNumberFormat="1" applyFont="1" applyBorder="1" applyAlignment="1">
      <alignment/>
    </xf>
    <xf numFmtId="5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21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distributed" vertical="distributed" wrapText="1"/>
    </xf>
    <xf numFmtId="0" fontId="1" fillId="0" borderId="0" xfId="0" applyFont="1" applyBorder="1" applyAlignment="1">
      <alignment horizontal="distributed" vertical="distributed" wrapText="1"/>
    </xf>
    <xf numFmtId="0" fontId="1" fillId="0" borderId="0" xfId="0" applyFont="1" applyFill="1" applyBorder="1" applyAlignment="1">
      <alignment horizontal="distributed" vertical="distributed" wrapText="1"/>
    </xf>
    <xf numFmtId="58" fontId="2" fillId="0" borderId="0" xfId="0" applyNumberFormat="1" applyFont="1" applyAlignment="1">
      <alignment horizontal="center"/>
    </xf>
    <xf numFmtId="0" fontId="74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" fillId="35" borderId="7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 horizontal="distributed" vertical="distributed" wrapText="1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wrapText="1"/>
    </xf>
    <xf numFmtId="0" fontId="15" fillId="0" borderId="19" xfId="0" applyFont="1" applyBorder="1" applyAlignment="1">
      <alignment/>
    </xf>
    <xf numFmtId="0" fontId="75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6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1" fillId="0" borderId="0" xfId="0" applyFont="1" applyBorder="1" applyAlignment="1" quotePrefix="1">
      <alignment vertical="center"/>
    </xf>
    <xf numFmtId="0" fontId="21" fillId="0" borderId="32" xfId="0" applyFont="1" applyBorder="1" applyAlignment="1" quotePrefix="1">
      <alignment vertical="center"/>
    </xf>
    <xf numFmtId="0" fontId="21" fillId="0" borderId="38" xfId="0" applyFont="1" applyBorder="1" applyAlignment="1" quotePrefix="1">
      <alignment vertical="center"/>
    </xf>
    <xf numFmtId="0" fontId="21" fillId="0" borderId="39" xfId="0" applyFont="1" applyBorder="1" applyAlignment="1" quotePrefix="1">
      <alignment vertical="center"/>
    </xf>
    <xf numFmtId="0" fontId="21" fillId="0" borderId="19" xfId="0" applyFont="1" applyBorder="1" applyAlignment="1" quotePrefix="1">
      <alignment vertical="center"/>
    </xf>
    <xf numFmtId="0" fontId="14" fillId="0" borderId="0" xfId="0" applyFont="1" applyBorder="1" applyAlignment="1" quotePrefix="1">
      <alignment vertical="center"/>
    </xf>
    <xf numFmtId="0" fontId="14" fillId="0" borderId="32" xfId="0" applyFont="1" applyBorder="1" applyAlignment="1" quotePrefix="1">
      <alignment vertical="center"/>
    </xf>
    <xf numFmtId="0" fontId="14" fillId="0" borderId="0" xfId="0" applyFont="1" applyBorder="1" applyAlignment="1" quotePrefix="1">
      <alignment vertical="center" wrapText="1"/>
    </xf>
    <xf numFmtId="0" fontId="15" fillId="0" borderId="19" xfId="0" applyFont="1" applyBorder="1" applyAlignment="1" quotePrefix="1">
      <alignment vertical="center" wrapTex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209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Owner\Desktop\&#12473;&#12509;&#23569;\&#65298;&#65301;&#24180;&#24230;\&#23569;&#24180;&#22996;&#21729;&#20250;\&#22522;&#30990;&#23550;&#25126;&#34920;30-20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selection activeCell="E13" sqref="E13"/>
    </sheetView>
  </sheetViews>
  <sheetFormatPr defaultColWidth="9.00390625" defaultRowHeight="13.5"/>
  <cols>
    <col min="1" max="1" width="19.00390625" style="2" customWidth="1"/>
    <col min="2" max="2" width="8.75390625" style="2" customWidth="1"/>
    <col min="3" max="3" width="4.00390625" style="2" bestFit="1" customWidth="1"/>
    <col min="4" max="4" width="13.875" style="2" customWidth="1"/>
    <col min="5" max="5" width="23.125" style="2" customWidth="1"/>
    <col min="6" max="9" width="9.00390625" style="2" customWidth="1"/>
    <col min="10" max="10" width="11.875" style="2" customWidth="1"/>
    <col min="11" max="16384" width="9.00390625" style="2" customWidth="1"/>
  </cols>
  <sheetData>
    <row r="1" spans="1:5" ht="13.5">
      <c r="A1" s="2" t="s">
        <v>0</v>
      </c>
      <c r="B1" s="79" t="s">
        <v>1</v>
      </c>
      <c r="C1" s="344" t="s">
        <v>2</v>
      </c>
      <c r="D1" s="344" t="s">
        <v>3</v>
      </c>
      <c r="E1" s="345" t="s">
        <v>4</v>
      </c>
    </row>
    <row r="2" spans="1:10" ht="13.5">
      <c r="A2" s="2" t="str">
        <f aca="true" t="shared" si="0" ref="A2:A17">B2&amp;ASC(E2)</f>
        <v>A3</v>
      </c>
      <c r="B2" s="346" t="s">
        <v>5</v>
      </c>
      <c r="C2" s="75">
        <v>1</v>
      </c>
      <c r="D2" s="338" t="s">
        <v>6</v>
      </c>
      <c r="E2" s="347">
        <v>3</v>
      </c>
      <c r="G2"/>
      <c r="H2" s="2" t="s">
        <v>7</v>
      </c>
      <c r="J2" s="338" t="s">
        <v>8</v>
      </c>
    </row>
    <row r="3" spans="1:10" ht="13.5">
      <c r="A3" s="2" t="str">
        <f t="shared" si="0"/>
        <v>A4</v>
      </c>
      <c r="B3" s="148" t="s">
        <v>5</v>
      </c>
      <c r="C3" s="75">
        <v>2</v>
      </c>
      <c r="D3" s="338" t="s">
        <v>9</v>
      </c>
      <c r="E3" s="348">
        <v>4</v>
      </c>
      <c r="G3"/>
      <c r="H3" s="2" t="s">
        <v>10</v>
      </c>
      <c r="J3" s="2" t="s">
        <v>11</v>
      </c>
    </row>
    <row r="4" spans="1:10" ht="13.5">
      <c r="A4" s="2" t="s">
        <v>12</v>
      </c>
      <c r="B4" s="148" t="s">
        <v>5</v>
      </c>
      <c r="C4" s="75">
        <v>3</v>
      </c>
      <c r="D4" s="338" t="s">
        <v>13</v>
      </c>
      <c r="E4" s="348">
        <v>2</v>
      </c>
      <c r="G4"/>
      <c r="H4" s="2" t="s">
        <v>14</v>
      </c>
      <c r="J4" s="338" t="s">
        <v>15</v>
      </c>
    </row>
    <row r="5" spans="1:10" ht="13.5">
      <c r="A5" s="2" t="str">
        <f t="shared" si="0"/>
        <v>A1</v>
      </c>
      <c r="B5" s="148" t="s">
        <v>5</v>
      </c>
      <c r="C5" s="75">
        <v>4</v>
      </c>
      <c r="D5" s="349" t="s">
        <v>16</v>
      </c>
      <c r="E5" s="348">
        <v>1</v>
      </c>
      <c r="G5"/>
      <c r="H5" s="2" t="s">
        <v>17</v>
      </c>
      <c r="J5" s="338" t="s">
        <v>18</v>
      </c>
    </row>
    <row r="6" spans="1:10" ht="13.5">
      <c r="A6" s="2" t="str">
        <f t="shared" si="0"/>
        <v>B2</v>
      </c>
      <c r="B6" s="346" t="s">
        <v>19</v>
      </c>
      <c r="C6" s="91">
        <v>5</v>
      </c>
      <c r="D6" s="338" t="s">
        <v>20</v>
      </c>
      <c r="E6" s="347">
        <v>2</v>
      </c>
      <c r="G6"/>
      <c r="H6" s="2" t="s">
        <v>21</v>
      </c>
      <c r="J6" s="338" t="s">
        <v>20</v>
      </c>
    </row>
    <row r="7" spans="1:10" ht="13.5">
      <c r="A7" s="2" t="str">
        <f t="shared" si="0"/>
        <v>B1</v>
      </c>
      <c r="B7" s="148" t="s">
        <v>19</v>
      </c>
      <c r="C7" s="75">
        <v>6</v>
      </c>
      <c r="D7" s="338" t="s">
        <v>22</v>
      </c>
      <c r="E7" s="348">
        <v>1</v>
      </c>
      <c r="G7"/>
      <c r="H7" s="2" t="s">
        <v>23</v>
      </c>
      <c r="J7" s="338" t="s">
        <v>6</v>
      </c>
    </row>
    <row r="8" spans="1:10" ht="13.5">
      <c r="A8" s="2" t="str">
        <f t="shared" si="0"/>
        <v>B3</v>
      </c>
      <c r="B8" s="148" t="s">
        <v>19</v>
      </c>
      <c r="C8" s="75">
        <v>7</v>
      </c>
      <c r="D8" s="2" t="s">
        <v>24</v>
      </c>
      <c r="E8" s="348">
        <v>3</v>
      </c>
      <c r="G8"/>
      <c r="H8" s="2" t="s">
        <v>25</v>
      </c>
      <c r="J8" s="338" t="s">
        <v>26</v>
      </c>
    </row>
    <row r="9" spans="1:10" ht="13.5">
      <c r="A9" s="2" t="str">
        <f t="shared" si="0"/>
        <v>B4</v>
      </c>
      <c r="B9" s="350" t="s">
        <v>19</v>
      </c>
      <c r="C9" s="351">
        <v>8</v>
      </c>
      <c r="D9" s="349" t="s">
        <v>27</v>
      </c>
      <c r="E9" s="352">
        <v>4</v>
      </c>
      <c r="G9"/>
      <c r="H9" s="2" t="s">
        <v>28</v>
      </c>
      <c r="J9" s="338" t="s">
        <v>29</v>
      </c>
    </row>
    <row r="10" spans="1:10" ht="13.5">
      <c r="A10" s="2" t="str">
        <f t="shared" si="0"/>
        <v>C1</v>
      </c>
      <c r="B10" s="148" t="s">
        <v>30</v>
      </c>
      <c r="C10" s="75">
        <v>9</v>
      </c>
      <c r="D10" s="338" t="s">
        <v>29</v>
      </c>
      <c r="E10" s="348">
        <v>1</v>
      </c>
      <c r="G10"/>
      <c r="H10" s="2" t="s">
        <v>31</v>
      </c>
      <c r="J10" s="338" t="s">
        <v>32</v>
      </c>
    </row>
    <row r="11" spans="1:10" ht="13.5">
      <c r="A11" s="2" t="str">
        <f t="shared" si="0"/>
        <v>C2</v>
      </c>
      <c r="B11" s="148" t="s">
        <v>30</v>
      </c>
      <c r="C11" s="75">
        <v>10</v>
      </c>
      <c r="D11" s="2" t="s">
        <v>11</v>
      </c>
      <c r="E11" s="348">
        <v>2</v>
      </c>
      <c r="G11"/>
      <c r="H11" s="2" t="s">
        <v>33</v>
      </c>
      <c r="J11" s="338" t="s">
        <v>22</v>
      </c>
    </row>
    <row r="12" spans="1:10" ht="13.5">
      <c r="A12" s="2" t="str">
        <f t="shared" si="0"/>
        <v>C4</v>
      </c>
      <c r="B12" s="148" t="s">
        <v>30</v>
      </c>
      <c r="C12" s="75">
        <v>11</v>
      </c>
      <c r="D12" s="338" t="s">
        <v>8</v>
      </c>
      <c r="E12" s="348">
        <v>4</v>
      </c>
      <c r="G12"/>
      <c r="H12" s="2" t="s">
        <v>34</v>
      </c>
      <c r="J12" s="338" t="s">
        <v>35</v>
      </c>
    </row>
    <row r="13" spans="1:10" ht="13.5">
      <c r="A13" s="2" t="str">
        <f t="shared" si="0"/>
        <v>C3</v>
      </c>
      <c r="B13" s="350" t="s">
        <v>30</v>
      </c>
      <c r="C13" s="351">
        <v>12</v>
      </c>
      <c r="D13" s="349" t="s">
        <v>18</v>
      </c>
      <c r="E13" s="352">
        <v>3</v>
      </c>
      <c r="G13"/>
      <c r="H13" s="2" t="s">
        <v>36</v>
      </c>
      <c r="J13" s="338" t="s">
        <v>9</v>
      </c>
    </row>
    <row r="14" spans="1:10" ht="13.5">
      <c r="A14" s="2" t="str">
        <f t="shared" si="0"/>
        <v>D2</v>
      </c>
      <c r="B14" s="353" t="s">
        <v>37</v>
      </c>
      <c r="C14" s="75">
        <v>13</v>
      </c>
      <c r="D14" s="338" t="s">
        <v>26</v>
      </c>
      <c r="E14" s="348">
        <v>2</v>
      </c>
      <c r="G14"/>
      <c r="H14" s="2" t="s">
        <v>38</v>
      </c>
      <c r="J14" s="338" t="s">
        <v>16</v>
      </c>
    </row>
    <row r="15" spans="1:10" ht="13.5">
      <c r="A15" s="2" t="str">
        <f t="shared" si="0"/>
        <v>D3</v>
      </c>
      <c r="B15" s="353" t="s">
        <v>37</v>
      </c>
      <c r="C15" s="75">
        <v>14</v>
      </c>
      <c r="D15" s="338" t="s">
        <v>32</v>
      </c>
      <c r="E15" s="348">
        <v>3</v>
      </c>
      <c r="G15"/>
      <c r="H15" s="2" t="s">
        <v>39</v>
      </c>
      <c r="J15" s="338" t="s">
        <v>27</v>
      </c>
    </row>
    <row r="16" spans="1:10" ht="13.5">
      <c r="A16" s="2" t="str">
        <f t="shared" si="0"/>
        <v>D1</v>
      </c>
      <c r="B16" s="353" t="s">
        <v>37</v>
      </c>
      <c r="C16" s="75">
        <v>15</v>
      </c>
      <c r="D16" s="338" t="s">
        <v>15</v>
      </c>
      <c r="E16" s="348">
        <v>1</v>
      </c>
      <c r="G16"/>
      <c r="H16" s="2" t="s">
        <v>40</v>
      </c>
      <c r="J16" s="338" t="s">
        <v>13</v>
      </c>
    </row>
    <row r="17" spans="1:10" ht="13.5">
      <c r="A17" s="2" t="str">
        <f t="shared" si="0"/>
        <v>D4</v>
      </c>
      <c r="B17" s="354" t="s">
        <v>37</v>
      </c>
      <c r="C17" s="351">
        <v>16</v>
      </c>
      <c r="D17" s="338" t="s">
        <v>35</v>
      </c>
      <c r="E17" s="352">
        <v>4</v>
      </c>
      <c r="G17"/>
      <c r="H17" s="2" t="s">
        <v>41</v>
      </c>
      <c r="J17" s="2" t="s">
        <v>24</v>
      </c>
    </row>
    <row r="18" spans="2:10" ht="13.5">
      <c r="B18" s="355"/>
      <c r="C18" s="91"/>
      <c r="D18" s="91"/>
      <c r="E18" s="355"/>
      <c r="G18"/>
      <c r="H18" s="2" t="s">
        <v>42</v>
      </c>
      <c r="J18" s="338"/>
    </row>
    <row r="19" spans="2:10" ht="13.5">
      <c r="B19" s="338"/>
      <c r="C19" s="75"/>
      <c r="D19" s="75"/>
      <c r="E19" s="338"/>
      <c r="G19"/>
      <c r="H19" s="2" t="s">
        <v>43</v>
      </c>
      <c r="J19" s="338"/>
    </row>
    <row r="20" spans="2:10" ht="13.5">
      <c r="B20" s="338"/>
      <c r="C20" s="75"/>
      <c r="D20" s="75"/>
      <c r="E20" s="338"/>
      <c r="G20"/>
      <c r="H20" s="2" t="s">
        <v>44</v>
      </c>
      <c r="J20" s="338"/>
    </row>
    <row r="21" spans="2:10" ht="13.5">
      <c r="B21" s="338"/>
      <c r="C21" s="75"/>
      <c r="D21" s="75"/>
      <c r="E21" s="338"/>
      <c r="G21"/>
      <c r="H21" s="2" t="s">
        <v>45</v>
      </c>
      <c r="J21" s="338"/>
    </row>
    <row r="22" spans="2:10" ht="13.5">
      <c r="B22" s="338"/>
      <c r="C22" s="75"/>
      <c r="D22" s="75"/>
      <c r="E22" s="338"/>
      <c r="G22"/>
      <c r="H22" s="2" t="s">
        <v>46</v>
      </c>
      <c r="J22" s="338"/>
    </row>
    <row r="23" spans="2:10" ht="13.5">
      <c r="B23" s="338"/>
      <c r="C23" s="75"/>
      <c r="D23" s="75"/>
      <c r="E23" s="338"/>
      <c r="G23"/>
      <c r="H23" s="2" t="s">
        <v>47</v>
      </c>
      <c r="J23" s="338"/>
    </row>
    <row r="24" spans="2:10" ht="13.5">
      <c r="B24" s="338"/>
      <c r="C24" s="75"/>
      <c r="D24" s="75"/>
      <c r="E24" s="338"/>
      <c r="G24"/>
      <c r="H24" s="2" t="s">
        <v>48</v>
      </c>
      <c r="J24" s="338"/>
    </row>
    <row r="25" spans="8:10" ht="13.5">
      <c r="H25" s="2" t="s">
        <v>49</v>
      </c>
      <c r="J25" s="338"/>
    </row>
    <row r="26" spans="8:10" ht="13.5">
      <c r="H26" s="2" t="s">
        <v>50</v>
      </c>
      <c r="J26" s="338"/>
    </row>
    <row r="27" ht="13.5">
      <c r="H27" s="2" t="s">
        <v>51</v>
      </c>
    </row>
    <row r="28" spans="8:10" ht="13.5">
      <c r="H28" s="2" t="s">
        <v>52</v>
      </c>
      <c r="J28" s="338"/>
    </row>
    <row r="29" spans="8:10" ht="13.5">
      <c r="H29" s="2" t="s">
        <v>52</v>
      </c>
      <c r="J29" s="338"/>
    </row>
    <row r="32" ht="13.5">
      <c r="J32" s="338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1"/>
  <sheetViews>
    <sheetView zoomScale="130" zoomScaleNormal="130" workbookViewId="0" topLeftCell="A13">
      <selection activeCell="Q15" sqref="Q15"/>
    </sheetView>
  </sheetViews>
  <sheetFormatPr defaultColWidth="2.50390625" defaultRowHeight="13.5"/>
  <cols>
    <col min="1" max="8" width="2.50390625" style="2" customWidth="1"/>
    <col min="9" max="48" width="4.25390625" style="2" customWidth="1"/>
    <col min="49" max="49" width="2.50390625" style="2" customWidth="1"/>
    <col min="50" max="16384" width="2.50390625" style="2" customWidth="1"/>
  </cols>
  <sheetData>
    <row r="1" spans="1:34" ht="13.5" customHeight="1">
      <c r="A1" s="259" t="s">
        <v>53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316"/>
      <c r="AF1" s="317"/>
      <c r="AG1" s="317"/>
      <c r="AH1" s="317"/>
    </row>
    <row r="2" spans="1:39" ht="13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316"/>
      <c r="AF2" s="318">
        <v>44268</v>
      </c>
      <c r="AG2" s="318"/>
      <c r="AH2" s="318"/>
      <c r="AI2" s="318"/>
      <c r="AK2" s="2" t="s">
        <v>54</v>
      </c>
      <c r="AL2" s="335"/>
      <c r="AM2" s="335"/>
    </row>
    <row r="3" spans="2:41" ht="14.25">
      <c r="B3" s="260"/>
      <c r="C3" s="260"/>
      <c r="D3" s="260"/>
      <c r="E3" s="261" t="s">
        <v>37</v>
      </c>
      <c r="F3" s="261"/>
      <c r="G3" s="261"/>
      <c r="H3" s="261"/>
      <c r="I3" s="2" t="s">
        <v>55</v>
      </c>
      <c r="N3" s="79" t="s">
        <v>56</v>
      </c>
      <c r="AK3" s="302"/>
      <c r="AL3" s="336"/>
      <c r="AM3" s="336"/>
      <c r="AO3" s="335"/>
    </row>
    <row r="4" spans="2:38" ht="14.25">
      <c r="B4" s="260"/>
      <c r="C4" s="260"/>
      <c r="D4" s="260"/>
      <c r="E4" s="261"/>
      <c r="F4" s="261"/>
      <c r="G4" s="261"/>
      <c r="H4" s="261"/>
      <c r="I4" s="265" t="s">
        <v>57</v>
      </c>
      <c r="J4" s="266"/>
      <c r="K4" s="266"/>
      <c r="L4" s="267"/>
      <c r="M4" s="265" t="s">
        <v>58</v>
      </c>
      <c r="N4" s="266"/>
      <c r="O4" s="266"/>
      <c r="P4" s="267"/>
      <c r="Q4" s="265" t="s">
        <v>59</v>
      </c>
      <c r="R4" s="266"/>
      <c r="S4" s="266"/>
      <c r="T4" s="267"/>
      <c r="U4" s="265" t="s">
        <v>60</v>
      </c>
      <c r="V4" s="266"/>
      <c r="W4" s="266"/>
      <c r="X4" s="267"/>
      <c r="Y4" s="319"/>
      <c r="Z4" s="320"/>
      <c r="AA4" s="320"/>
      <c r="AB4" s="321"/>
      <c r="AC4" s="321"/>
      <c r="AD4" s="321"/>
      <c r="AE4" s="321"/>
      <c r="AF4"/>
      <c r="AG4" s="325"/>
      <c r="AH4"/>
      <c r="AI4"/>
      <c r="AJ4" s="325"/>
      <c r="AK4" s="337"/>
      <c r="AL4" s="2" t="s">
        <v>61</v>
      </c>
    </row>
    <row r="5" spans="3:38" ht="13.5" customHeight="1">
      <c r="C5" s="262" t="s">
        <v>62</v>
      </c>
      <c r="D5" s="262"/>
      <c r="E5" s="262"/>
      <c r="F5" s="262"/>
      <c r="G5" s="262"/>
      <c r="H5" s="262"/>
      <c r="I5" s="268" t="s">
        <v>63</v>
      </c>
      <c r="J5" s="269"/>
      <c r="K5" s="269"/>
      <c r="L5" s="270"/>
      <c r="M5" s="268" t="s">
        <v>63</v>
      </c>
      <c r="N5" s="269"/>
      <c r="O5" s="269"/>
      <c r="P5" s="270"/>
      <c r="Q5" s="268" t="s">
        <v>64</v>
      </c>
      <c r="R5" s="269"/>
      <c r="S5" s="269"/>
      <c r="T5" s="270"/>
      <c r="U5" s="268" t="s">
        <v>63</v>
      </c>
      <c r="V5" s="269"/>
      <c r="W5" s="269"/>
      <c r="X5" s="270"/>
      <c r="Y5" s="319"/>
      <c r="Z5" s="320"/>
      <c r="AA5" s="320"/>
      <c r="AB5" s="321"/>
      <c r="AC5" s="321"/>
      <c r="AD5" s="321"/>
      <c r="AE5" s="321"/>
      <c r="AF5"/>
      <c r="AG5" s="325"/>
      <c r="AH5"/>
      <c r="AI5"/>
      <c r="AJ5" s="325"/>
      <c r="AK5" s="302"/>
      <c r="AL5" s="338" t="s">
        <v>65</v>
      </c>
    </row>
    <row r="6" spans="3:38" ht="13.5" customHeight="1">
      <c r="C6" s="262" t="s">
        <v>66</v>
      </c>
      <c r="D6" s="262"/>
      <c r="E6" s="262"/>
      <c r="F6" s="262"/>
      <c r="G6" s="262"/>
      <c r="H6" s="262"/>
      <c r="I6" s="271">
        <v>44290</v>
      </c>
      <c r="J6" s="272"/>
      <c r="K6" s="272"/>
      <c r="L6" s="273"/>
      <c r="M6" s="271">
        <v>44304</v>
      </c>
      <c r="N6" s="272"/>
      <c r="O6" s="272"/>
      <c r="P6" s="273"/>
      <c r="Q6" s="271">
        <v>44311</v>
      </c>
      <c r="R6" s="272"/>
      <c r="S6" s="272"/>
      <c r="T6" s="273"/>
      <c r="U6" s="271">
        <v>44304</v>
      </c>
      <c r="V6" s="272"/>
      <c r="W6" s="272"/>
      <c r="X6" s="273"/>
      <c r="Y6" s="322"/>
      <c r="Z6" s="323"/>
      <c r="AA6" s="323"/>
      <c r="AB6" s="324"/>
      <c r="AC6" s="324"/>
      <c r="AD6" s="324"/>
      <c r="AE6" s="325"/>
      <c r="AF6"/>
      <c r="AG6" s="324"/>
      <c r="AH6"/>
      <c r="AI6"/>
      <c r="AJ6" s="325"/>
      <c r="AK6" s="302"/>
      <c r="AL6" s="2" t="s">
        <v>67</v>
      </c>
    </row>
    <row r="7" spans="3:37" ht="13.5" customHeight="1">
      <c r="C7" s="262" t="s">
        <v>68</v>
      </c>
      <c r="D7" s="262"/>
      <c r="E7" s="262"/>
      <c r="F7" s="262"/>
      <c r="G7" s="262"/>
      <c r="H7" s="262"/>
      <c r="I7" s="274">
        <v>0.3958333333333333</v>
      </c>
      <c r="J7" s="275"/>
      <c r="K7" s="275"/>
      <c r="L7" s="276"/>
      <c r="M7" s="274">
        <v>0.3958333333333333</v>
      </c>
      <c r="N7" s="275"/>
      <c r="O7" s="275"/>
      <c r="P7" s="276"/>
      <c r="Q7" s="274">
        <v>0.3958333333333333</v>
      </c>
      <c r="R7" s="275"/>
      <c r="S7" s="275"/>
      <c r="T7" s="276"/>
      <c r="U7" s="274">
        <v>0.3819444444444444</v>
      </c>
      <c r="V7" s="275"/>
      <c r="W7" s="275"/>
      <c r="X7" s="276"/>
      <c r="Y7" s="326"/>
      <c r="Z7" s="327"/>
      <c r="AA7" s="327"/>
      <c r="AB7" s="328"/>
      <c r="AC7" s="328"/>
      <c r="AD7" s="328"/>
      <c r="AE7" s="325"/>
      <c r="AF7"/>
      <c r="AG7" s="325"/>
      <c r="AH7"/>
      <c r="AI7"/>
      <c r="AJ7" s="325"/>
      <c r="AK7" s="302"/>
    </row>
    <row r="8" spans="9:44" ht="13.5">
      <c r="I8" s="277">
        <v>1</v>
      </c>
      <c r="J8" s="278">
        <v>2</v>
      </c>
      <c r="K8" s="279">
        <v>3</v>
      </c>
      <c r="L8" s="280">
        <v>4</v>
      </c>
      <c r="M8" s="281">
        <v>5</v>
      </c>
      <c r="N8" s="278">
        <v>6</v>
      </c>
      <c r="O8" s="278">
        <v>7</v>
      </c>
      <c r="P8" s="280">
        <v>8</v>
      </c>
      <c r="Q8" s="305">
        <v>9</v>
      </c>
      <c r="R8" s="306">
        <v>10</v>
      </c>
      <c r="S8" s="279">
        <v>11</v>
      </c>
      <c r="T8" s="280">
        <v>12</v>
      </c>
      <c r="U8" s="305">
        <v>13</v>
      </c>
      <c r="V8" s="279">
        <v>14</v>
      </c>
      <c r="W8" s="279">
        <v>15</v>
      </c>
      <c r="X8" s="280">
        <v>16</v>
      </c>
      <c r="Y8" s="329"/>
      <c r="Z8" s="321"/>
      <c r="AA8" s="321"/>
      <c r="AB8" s="321"/>
      <c r="AC8" s="321"/>
      <c r="AD8" s="321"/>
      <c r="AE8" s="321"/>
      <c r="AF8"/>
      <c r="AG8" s="321"/>
      <c r="AH8"/>
      <c r="AI8"/>
      <c r="AJ8" s="321"/>
      <c r="AK8" s="339" t="s">
        <v>69</v>
      </c>
      <c r="AL8" s="340" t="s">
        <v>70</v>
      </c>
      <c r="AM8" s="141"/>
      <c r="AN8" s="141"/>
      <c r="AO8" s="141"/>
      <c r="AP8" s="141"/>
      <c r="AQ8" s="141"/>
      <c r="AR8" s="141"/>
    </row>
    <row r="9" spans="3:44" ht="13.5" customHeight="1">
      <c r="C9" s="79" t="s">
        <v>71</v>
      </c>
      <c r="I9" s="282" t="str">
        <f>'予選リーグ組合せ'!D2</f>
        <v>加茂野</v>
      </c>
      <c r="J9" s="283" t="str">
        <f>'予選リーグ組合せ'!D3</f>
        <v>今渡</v>
      </c>
      <c r="K9" s="284" t="str">
        <f>'予選リーグ組合せ'!D4</f>
        <v>白鳥</v>
      </c>
      <c r="L9" s="285" t="str">
        <f>'予選リーグ組合せ'!D5</f>
        <v>郡上八幡</v>
      </c>
      <c r="M9" s="286" t="str">
        <f>'予選リーグ組合せ'!D6</f>
        <v>太田</v>
      </c>
      <c r="N9" s="287" t="str">
        <f>'予選リーグ組合せ'!D7</f>
        <v>中部</v>
      </c>
      <c r="O9" s="284" t="str">
        <f>'予選リーグ組合せ'!D8</f>
        <v>下有知</v>
      </c>
      <c r="P9" s="288" t="str">
        <f>'予選リーグ組合せ'!D9</f>
        <v>大和</v>
      </c>
      <c r="Q9" s="307" t="str">
        <f>'予選リーグ組合せ'!D10</f>
        <v>コヴィーダ</v>
      </c>
      <c r="R9" s="284" t="str">
        <f>'予選リーグ組合せ'!D11</f>
        <v>瀬尻</v>
      </c>
      <c r="S9" s="308" t="str">
        <f>'予選リーグ組合せ'!D12</f>
        <v>旭ヶ丘</v>
      </c>
      <c r="T9" s="288" t="str">
        <f>'予選リーグ組合せ'!D13</f>
        <v>美濃</v>
      </c>
      <c r="U9" s="307" t="str">
        <f>'予選リーグ組合せ'!D14</f>
        <v>山手</v>
      </c>
      <c r="V9" s="309" t="str">
        <f>'予選リーグ組合せ'!D15</f>
        <v>土田</v>
      </c>
      <c r="W9" s="310" t="str">
        <f>'予選リーグ組合せ'!D16</f>
        <v>武芸川</v>
      </c>
      <c r="X9" s="285" t="str">
        <f>'予選リーグ組合せ'!D17</f>
        <v>西可児</v>
      </c>
      <c r="Y9" s="330"/>
      <c r="Z9" s="331"/>
      <c r="AA9" s="331"/>
      <c r="AB9" s="332"/>
      <c r="AC9" s="332"/>
      <c r="AD9" s="332"/>
      <c r="AE9" s="332"/>
      <c r="AF9"/>
      <c r="AG9" s="331"/>
      <c r="AH9"/>
      <c r="AI9"/>
      <c r="AJ9"/>
      <c r="AL9" s="141"/>
      <c r="AM9" s="141"/>
      <c r="AN9" s="141"/>
      <c r="AO9" s="340" t="s">
        <v>72</v>
      </c>
      <c r="AP9" s="141"/>
      <c r="AQ9" s="141"/>
      <c r="AR9" s="141"/>
    </row>
    <row r="10" spans="3:38" ht="13.5" customHeight="1">
      <c r="C10" s="263">
        <v>44304</v>
      </c>
      <c r="D10" s="263"/>
      <c r="E10" s="263"/>
      <c r="F10" s="263"/>
      <c r="G10" s="263"/>
      <c r="H10" s="264"/>
      <c r="I10" s="289"/>
      <c r="J10" s="290"/>
      <c r="K10" s="291"/>
      <c r="L10" s="292"/>
      <c r="M10" s="293"/>
      <c r="N10" s="287"/>
      <c r="O10" s="291"/>
      <c r="P10" s="288"/>
      <c r="Q10" s="307"/>
      <c r="R10" s="291"/>
      <c r="S10" s="308"/>
      <c r="T10" s="288"/>
      <c r="U10" s="307"/>
      <c r="V10" s="309"/>
      <c r="W10" s="311"/>
      <c r="X10" s="292"/>
      <c r="Y10" s="330"/>
      <c r="Z10" s="331"/>
      <c r="AA10" s="331"/>
      <c r="AB10" s="332"/>
      <c r="AC10" s="332"/>
      <c r="AD10" s="332"/>
      <c r="AE10" s="332"/>
      <c r="AF10"/>
      <c r="AG10" s="331"/>
      <c r="AH10"/>
      <c r="AI10"/>
      <c r="AJ10"/>
      <c r="AK10" s="127" t="s">
        <v>69</v>
      </c>
      <c r="AL10" s="2" t="s">
        <v>73</v>
      </c>
    </row>
    <row r="11" spans="9:44" ht="21.75" customHeight="1">
      <c r="I11" s="289"/>
      <c r="J11" s="290"/>
      <c r="K11" s="291"/>
      <c r="L11" s="292"/>
      <c r="M11" s="293"/>
      <c r="N11" s="287"/>
      <c r="O11" s="291"/>
      <c r="P11" s="288"/>
      <c r="Q11" s="307"/>
      <c r="R11" s="291"/>
      <c r="S11" s="308"/>
      <c r="T11" s="288"/>
      <c r="U11" s="307"/>
      <c r="V11" s="309"/>
      <c r="W11" s="311"/>
      <c r="X11" s="292"/>
      <c r="Y11" s="330"/>
      <c r="Z11" s="331"/>
      <c r="AA11" s="331"/>
      <c r="AB11" s="332"/>
      <c r="AC11" s="332"/>
      <c r="AD11" s="332"/>
      <c r="AE11" s="332"/>
      <c r="AF11"/>
      <c r="AG11" s="331"/>
      <c r="AH11"/>
      <c r="AI11"/>
      <c r="AJ11"/>
      <c r="AK11" s="341" t="s">
        <v>69</v>
      </c>
      <c r="AL11" s="342" t="s">
        <v>74</v>
      </c>
      <c r="AM11" s="342"/>
      <c r="AN11" s="342"/>
      <c r="AO11" s="342"/>
      <c r="AP11" s="342"/>
      <c r="AQ11" s="342"/>
      <c r="AR11" s="342"/>
    </row>
    <row r="12" spans="9:44" ht="13.5" customHeight="1">
      <c r="I12" s="289"/>
      <c r="J12" s="290"/>
      <c r="K12" s="291"/>
      <c r="L12" s="292"/>
      <c r="M12" s="293"/>
      <c r="N12" s="287"/>
      <c r="O12" s="291"/>
      <c r="P12" s="288"/>
      <c r="Q12" s="307"/>
      <c r="R12" s="291"/>
      <c r="S12" s="308"/>
      <c r="T12" s="288"/>
      <c r="U12" s="307"/>
      <c r="V12" s="309"/>
      <c r="W12" s="311"/>
      <c r="X12" s="292"/>
      <c r="Y12" s="330"/>
      <c r="Z12" s="331"/>
      <c r="AA12" s="331"/>
      <c r="AB12" s="332"/>
      <c r="AC12" s="332"/>
      <c r="AD12" s="332"/>
      <c r="AE12" s="332"/>
      <c r="AF12"/>
      <c r="AG12" s="331"/>
      <c r="AH12"/>
      <c r="AI12"/>
      <c r="AJ12"/>
      <c r="AK12" s="341" t="s">
        <v>69</v>
      </c>
      <c r="AL12" s="342" t="s">
        <v>75</v>
      </c>
      <c r="AM12" s="342"/>
      <c r="AN12" s="342"/>
      <c r="AO12" s="342"/>
      <c r="AP12" s="342"/>
      <c r="AQ12" s="342"/>
      <c r="AR12" s="342"/>
    </row>
    <row r="13" spans="9:43" ht="13.5" customHeight="1">
      <c r="I13" s="294"/>
      <c r="J13" s="295"/>
      <c r="K13" s="296"/>
      <c r="L13" s="297"/>
      <c r="M13" s="298"/>
      <c r="N13" s="299"/>
      <c r="O13" s="296"/>
      <c r="P13" s="300"/>
      <c r="Q13" s="312"/>
      <c r="R13" s="296"/>
      <c r="S13" s="313"/>
      <c r="T13" s="300"/>
      <c r="U13" s="312"/>
      <c r="V13" s="314"/>
      <c r="W13" s="315"/>
      <c r="X13" s="297"/>
      <c r="Y13" s="330"/>
      <c r="Z13" s="331"/>
      <c r="AA13" s="331"/>
      <c r="AB13" s="332"/>
      <c r="AC13" s="332"/>
      <c r="AD13" s="332"/>
      <c r="AE13" s="332"/>
      <c r="AF13"/>
      <c r="AG13" s="331"/>
      <c r="AH13"/>
      <c r="AI13"/>
      <c r="AJ13"/>
      <c r="AK13" s="341" t="s">
        <v>69</v>
      </c>
      <c r="AL13" s="141" t="s">
        <v>76</v>
      </c>
      <c r="AM13" s="343"/>
      <c r="AN13" s="343"/>
      <c r="AO13" s="343"/>
      <c r="AP13" s="343"/>
      <c r="AQ13" s="141"/>
    </row>
    <row r="14" spans="37:38" ht="13.5">
      <c r="AK14" s="127" t="s">
        <v>69</v>
      </c>
      <c r="AL14" s="2" t="s">
        <v>77</v>
      </c>
    </row>
    <row r="15" spans="37:61" ht="17.25" customHeight="1">
      <c r="AK15" s="127" t="s">
        <v>69</v>
      </c>
      <c r="AL15" s="141" t="s">
        <v>78</v>
      </c>
      <c r="AM15" s="141"/>
      <c r="AN15" s="141"/>
      <c r="AO15" s="141"/>
      <c r="AP15" s="141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9:61" ht="17.25">
      <c r="I16" s="301" t="s">
        <v>79</v>
      </c>
      <c r="J16" s="302"/>
      <c r="K16" s="302"/>
      <c r="L16" s="302"/>
      <c r="AK16" s="341" t="s">
        <v>69</v>
      </c>
      <c r="AL16" s="342" t="s">
        <v>80</v>
      </c>
      <c r="AM16" s="342"/>
      <c r="AN16" s="342"/>
      <c r="AO16" s="342"/>
      <c r="AP16" s="342"/>
      <c r="AQ16" s="342"/>
      <c r="AR16" s="342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9:61" ht="17.25">
      <c r="I17" s="302"/>
      <c r="J17" s="302"/>
      <c r="K17" s="302"/>
      <c r="L17" s="302"/>
      <c r="AK17" s="127" t="s">
        <v>69</v>
      </c>
      <c r="AL17" s="2" t="s">
        <v>81</v>
      </c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</row>
    <row r="18" spans="9:61" ht="17.25">
      <c r="I18" s="303"/>
      <c r="J18" s="302"/>
      <c r="K18" s="302"/>
      <c r="L18" s="302"/>
      <c r="AK18" s="127" t="s">
        <v>69</v>
      </c>
      <c r="AL18" s="141" t="s">
        <v>82</v>
      </c>
      <c r="AM18" s="141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</row>
    <row r="19" spans="9:61" ht="17.25" customHeight="1">
      <c r="I19" s="302"/>
      <c r="J19" s="302"/>
      <c r="K19" s="302"/>
      <c r="L19" s="302"/>
      <c r="AK19" s="339" t="s">
        <v>69</v>
      </c>
      <c r="AL19" s="141" t="s">
        <v>83</v>
      </c>
      <c r="AM19" s="141"/>
      <c r="AN19" s="141"/>
      <c r="AO19" s="141"/>
      <c r="AP19" s="141"/>
      <c r="AQ19" s="141"/>
      <c r="AR19" s="141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</row>
    <row r="20" spans="9:61" ht="17.25">
      <c r="I20" s="304" t="s">
        <v>84</v>
      </c>
      <c r="J20" s="302"/>
      <c r="K20" s="302"/>
      <c r="L20" s="302"/>
      <c r="AK20" s="341" t="s">
        <v>69</v>
      </c>
      <c r="AL20" s="342" t="s">
        <v>85</v>
      </c>
      <c r="AM20" s="342"/>
      <c r="AN20" s="342"/>
      <c r="AO20" s="342"/>
      <c r="AP20" s="342"/>
      <c r="AQ20" s="342"/>
      <c r="AR20" s="342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</row>
    <row r="21" spans="37:61" ht="17.25">
      <c r="AK21" s="127" t="s">
        <v>69</v>
      </c>
      <c r="AL21" s="141" t="s">
        <v>86</v>
      </c>
      <c r="AM21" s="141"/>
      <c r="AN21" s="141"/>
      <c r="AO21" s="141"/>
      <c r="AP21" s="141"/>
      <c r="AQ21" s="141"/>
      <c r="AR21" s="141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</row>
    <row r="22" spans="9:61" ht="17.25">
      <c r="I22" s="79" t="s">
        <v>87</v>
      </c>
      <c r="AK22" s="339" t="s">
        <v>69</v>
      </c>
      <c r="AL22" s="141" t="s">
        <v>88</v>
      </c>
      <c r="AM22" s="141"/>
      <c r="AN22" s="141"/>
      <c r="AO22" s="141"/>
      <c r="AP22" s="141"/>
      <c r="AQ22" s="141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37:61" ht="17.25">
      <c r="AK23" s="127" t="s">
        <v>69</v>
      </c>
      <c r="AL23" s="141" t="s">
        <v>89</v>
      </c>
      <c r="AM23" s="141"/>
      <c r="AN23" s="141"/>
      <c r="AO23" s="141"/>
      <c r="AP23" s="141"/>
      <c r="AQ23" s="141"/>
      <c r="AR23" s="141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3:61" ht="17.25">
      <c r="C24" s="48" t="s">
        <v>69</v>
      </c>
      <c r="D24" s="49" t="s">
        <v>90</v>
      </c>
      <c r="E24" s="49"/>
      <c r="F24" s="49"/>
      <c r="G24" s="48"/>
      <c r="H24" s="48"/>
      <c r="I24" s="49" t="s">
        <v>91</v>
      </c>
      <c r="J24" s="49"/>
      <c r="K24" s="49"/>
      <c r="L24" s="48" t="s">
        <v>92</v>
      </c>
      <c r="M24" s="49" t="s">
        <v>93</v>
      </c>
      <c r="N24" s="48"/>
      <c r="O24" s="48"/>
      <c r="P24" s="49"/>
      <c r="Q24" s="49"/>
      <c r="R24" s="49"/>
      <c r="S24" s="48" t="s">
        <v>92</v>
      </c>
      <c r="T24" s="49" t="s">
        <v>94</v>
      </c>
      <c r="U24" s="49"/>
      <c r="V24" s="48"/>
      <c r="W24" s="48"/>
      <c r="X24" s="48"/>
      <c r="Y24" s="48"/>
      <c r="Z24" s="49" t="s">
        <v>95</v>
      </c>
      <c r="AA24" s="49"/>
      <c r="AB24" s="48"/>
      <c r="AC24" s="48"/>
      <c r="AD24" s="48"/>
      <c r="AE24" s="48"/>
      <c r="AF24" s="48" t="s">
        <v>69</v>
      </c>
      <c r="AG24" s="49" t="s">
        <v>96</v>
      </c>
      <c r="AK24" s="127" t="s">
        <v>69</v>
      </c>
      <c r="AL24" s="2" t="s">
        <v>97</v>
      </c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</row>
    <row r="25" spans="32:61" ht="17.25">
      <c r="AF25" s="333"/>
      <c r="AG25" s="333"/>
      <c r="AH25" s="333"/>
      <c r="AK25" s="127" t="s">
        <v>69</v>
      </c>
      <c r="AL25" s="2" t="s">
        <v>98</v>
      </c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</row>
    <row r="26" spans="3:61" ht="17.25" customHeight="1">
      <c r="C26" s="2" t="s">
        <v>69</v>
      </c>
      <c r="D26" s="79" t="s">
        <v>99</v>
      </c>
      <c r="E26" s="79"/>
      <c r="F26" s="79"/>
      <c r="G26" s="79"/>
      <c r="H26" s="79"/>
      <c r="I26" s="79"/>
      <c r="J26" s="79" t="s">
        <v>100</v>
      </c>
      <c r="K26" s="79"/>
      <c r="M26" s="94" t="s">
        <v>92</v>
      </c>
      <c r="N26" s="4" t="s">
        <v>101</v>
      </c>
      <c r="O26" s="48"/>
      <c r="P26" s="113"/>
      <c r="Y26" s="334" t="s">
        <v>92</v>
      </c>
      <c r="Z26" s="113" t="s">
        <v>102</v>
      </c>
      <c r="AK26" s="127" t="s">
        <v>69</v>
      </c>
      <c r="AL26" s="2" t="s">
        <v>103</v>
      </c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37:38" ht="13.5" customHeight="1">
      <c r="AK27" s="127" t="s">
        <v>69</v>
      </c>
      <c r="AL27" s="2" t="s">
        <v>104</v>
      </c>
    </row>
    <row r="28" spans="37:38" ht="13.5">
      <c r="AK28" s="127" t="s">
        <v>69</v>
      </c>
      <c r="AL28" s="141" t="s">
        <v>105</v>
      </c>
    </row>
    <row r="29" spans="37:38" ht="13.5">
      <c r="AK29" s="127" t="s">
        <v>69</v>
      </c>
      <c r="AL29" s="141" t="s">
        <v>106</v>
      </c>
    </row>
    <row r="30" spans="37:38" ht="13.5" customHeight="1">
      <c r="AK30" s="127" t="s">
        <v>69</v>
      </c>
      <c r="AL30" s="2" t="s">
        <v>107</v>
      </c>
    </row>
    <row r="31" spans="37:45" ht="13.5">
      <c r="AK31" s="341" t="s">
        <v>69</v>
      </c>
      <c r="AL31" s="342" t="s">
        <v>108</v>
      </c>
      <c r="AM31" s="342"/>
      <c r="AN31" s="342"/>
      <c r="AO31" s="342"/>
      <c r="AP31" s="342"/>
      <c r="AQ31" s="342"/>
      <c r="AR31" s="342"/>
      <c r="AS31" s="342"/>
    </row>
  </sheetData>
  <sheetProtection/>
  <mergeCells count="55">
    <mergeCell ref="AF2:AI2"/>
    <mergeCell ref="E3:H3"/>
    <mergeCell ref="I4:L4"/>
    <mergeCell ref="M4:P4"/>
    <mergeCell ref="Q4:T4"/>
    <mergeCell ref="U4:X4"/>
    <mergeCell ref="AB4:AE4"/>
    <mergeCell ref="C5:H5"/>
    <mergeCell ref="I5:L5"/>
    <mergeCell ref="M5:P5"/>
    <mergeCell ref="Q5:T5"/>
    <mergeCell ref="U5:X5"/>
    <mergeCell ref="AB5:AE5"/>
    <mergeCell ref="C6:H6"/>
    <mergeCell ref="I6:L6"/>
    <mergeCell ref="M6:P6"/>
    <mergeCell ref="Q6:T6"/>
    <mergeCell ref="U6:X6"/>
    <mergeCell ref="AB6:AE6"/>
    <mergeCell ref="C7:H7"/>
    <mergeCell ref="I7:L7"/>
    <mergeCell ref="M7:P7"/>
    <mergeCell ref="Q7:T7"/>
    <mergeCell ref="U7:X7"/>
    <mergeCell ref="AB7:AE7"/>
    <mergeCell ref="C10:H10"/>
    <mergeCell ref="AL11:AR11"/>
    <mergeCell ref="AL12:AR12"/>
    <mergeCell ref="AL16:AR16"/>
    <mergeCell ref="AL20:AR20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1:AD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7"/>
  <sheetViews>
    <sheetView zoomScale="90" zoomScaleNormal="90" workbookViewId="0" topLeftCell="A16">
      <selection activeCell="AQ30" sqref="AQ30"/>
    </sheetView>
  </sheetViews>
  <sheetFormatPr defaultColWidth="9.00390625" defaultRowHeight="13.5"/>
  <cols>
    <col min="1" max="1" width="5.50390625" style="161" customWidth="1"/>
    <col min="2" max="16" width="2.125" style="161" customWidth="1"/>
    <col min="17" max="17" width="3.25390625" style="161" customWidth="1"/>
    <col min="18" max="18" width="2.125" style="161" customWidth="1"/>
    <col min="19" max="19" width="3.50390625" style="161" customWidth="1"/>
    <col min="20" max="27" width="2.125" style="161" customWidth="1"/>
    <col min="28" max="33" width="2.75390625" style="161" customWidth="1"/>
    <col min="34" max="34" width="9.00390625" style="161" customWidth="1"/>
    <col min="35" max="35" width="10.50390625" style="161" customWidth="1"/>
    <col min="36" max="16384" width="9.00390625" style="161" customWidth="1"/>
  </cols>
  <sheetData>
    <row r="1" spans="3:28" s="161" customFormat="1" ht="23.25" customHeight="1">
      <c r="C1" s="162" t="s">
        <v>53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3:31" s="161" customFormat="1" ht="18.75"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X2" s="206" t="s">
        <v>109</v>
      </c>
      <c r="Z2" s="219"/>
      <c r="AC2" s="206" t="s">
        <v>71</v>
      </c>
      <c r="AD2" s="220"/>
      <c r="AE2" s="220"/>
    </row>
    <row r="4" spans="2:16" s="161" customFormat="1" ht="13.5">
      <c r="B4" s="161" t="s">
        <v>110</v>
      </c>
      <c r="N4"/>
      <c r="P4"/>
    </row>
    <row r="5" spans="6:43" s="161" customFormat="1" ht="13.5">
      <c r="F5" s="163">
        <f>'リーグ１次'!I6</f>
        <v>44290</v>
      </c>
      <c r="G5" s="163"/>
      <c r="H5" s="163"/>
      <c r="I5" s="163"/>
      <c r="J5" s="163"/>
      <c r="K5" s="163"/>
      <c r="R5" s="207" t="str">
        <f>'リーグ１次'!I5</f>
        <v>牧野</v>
      </c>
      <c r="S5" s="208"/>
      <c r="T5" s="208"/>
      <c r="U5" s="208"/>
      <c r="V5" s="208"/>
      <c r="W5" s="208"/>
      <c r="X5" s="209" t="s">
        <v>111</v>
      </c>
      <c r="AB5" s="221">
        <f>'リーグ１次'!I7</f>
        <v>0.3958333333333333</v>
      </c>
      <c r="AC5" s="222"/>
      <c r="AD5" s="222"/>
      <c r="AE5" s="222"/>
      <c r="AJ5" s="234" t="s">
        <v>112</v>
      </c>
      <c r="AK5" s="235" t="s">
        <v>113</v>
      </c>
      <c r="AL5" s="235" t="s">
        <v>114</v>
      </c>
      <c r="AM5" s="235" t="s">
        <v>115</v>
      </c>
      <c r="AN5" s="235" t="s">
        <v>116</v>
      </c>
      <c r="AO5" s="235" t="s">
        <v>117</v>
      </c>
      <c r="AP5" s="235" t="s">
        <v>118</v>
      </c>
      <c r="AQ5" s="235" t="s">
        <v>119</v>
      </c>
    </row>
    <row r="6" spans="2:34" ht="13.5">
      <c r="B6" s="164" t="s">
        <v>120</v>
      </c>
      <c r="C6" s="165"/>
      <c r="D6" s="165" t="s">
        <v>90</v>
      </c>
      <c r="E6" s="165"/>
      <c r="F6" s="165"/>
      <c r="G6" s="165"/>
      <c r="H6" s="165"/>
      <c r="I6" s="165" t="s">
        <v>121</v>
      </c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223" t="s">
        <v>122</v>
      </c>
      <c r="AC6" s="224"/>
      <c r="AD6" s="224"/>
      <c r="AE6" s="224"/>
      <c r="AF6" s="224"/>
      <c r="AG6" s="236"/>
      <c r="AH6" s="237"/>
    </row>
    <row r="7" spans="2:44" ht="13.5">
      <c r="B7" s="166">
        <v>1</v>
      </c>
      <c r="C7" s="167"/>
      <c r="D7" s="168">
        <f>AB5</f>
        <v>0.3958333333333333</v>
      </c>
      <c r="E7" s="169"/>
      <c r="F7" s="169"/>
      <c r="G7" s="169"/>
      <c r="H7" s="169"/>
      <c r="I7" s="188" t="str">
        <f>AI8</f>
        <v>今渡</v>
      </c>
      <c r="J7" s="188"/>
      <c r="K7" s="188"/>
      <c r="L7" s="188"/>
      <c r="M7" s="188"/>
      <c r="N7" s="188"/>
      <c r="O7" s="189"/>
      <c r="P7" s="190"/>
      <c r="Q7" s="210">
        <v>0</v>
      </c>
      <c r="R7" s="356" t="s">
        <v>123</v>
      </c>
      <c r="S7" s="210">
        <v>1</v>
      </c>
      <c r="T7" s="190"/>
      <c r="U7" s="194" t="str">
        <f>AI9</f>
        <v>白鳥</v>
      </c>
      <c r="V7" s="194"/>
      <c r="W7" s="194"/>
      <c r="X7" s="194"/>
      <c r="Y7" s="194"/>
      <c r="Z7" s="194"/>
      <c r="AA7" s="225"/>
      <c r="AB7" s="226" t="str">
        <f>AI7</f>
        <v>加茂野</v>
      </c>
      <c r="AC7" s="227"/>
      <c r="AD7" s="227"/>
      <c r="AE7" s="227"/>
      <c r="AF7" s="227"/>
      <c r="AG7" s="238"/>
      <c r="AH7" s="233"/>
      <c r="AI7" s="161" t="str">
        <f>'リーグ１次'!I9</f>
        <v>加茂野</v>
      </c>
      <c r="AJ7" s="239">
        <v>1</v>
      </c>
      <c r="AK7" s="239">
        <v>2</v>
      </c>
      <c r="AL7" s="239">
        <v>0</v>
      </c>
      <c r="AM7" s="239">
        <f>Q8+Q10+Q12</f>
        <v>1</v>
      </c>
      <c r="AN7" s="239">
        <f>S8+S10+S12</f>
        <v>2</v>
      </c>
      <c r="AO7" s="239">
        <f>AM7-AN7</f>
        <v>-1</v>
      </c>
      <c r="AP7" s="239">
        <f>AJ7*3+AL7*1</f>
        <v>3</v>
      </c>
      <c r="AQ7" s="242">
        <v>3</v>
      </c>
      <c r="AR7" s="242"/>
    </row>
    <row r="8" spans="2:44" ht="13.5">
      <c r="B8" s="166">
        <v>2</v>
      </c>
      <c r="C8" s="167"/>
      <c r="D8" s="170">
        <f>D7+"０：4０"</f>
        <v>0.4236111111111111</v>
      </c>
      <c r="E8" s="167"/>
      <c r="F8" s="167"/>
      <c r="G8" s="167"/>
      <c r="H8" s="167"/>
      <c r="I8" s="188" t="str">
        <f>AI7</f>
        <v>加茂野</v>
      </c>
      <c r="J8" s="188"/>
      <c r="K8" s="188"/>
      <c r="L8" s="188"/>
      <c r="M8" s="188"/>
      <c r="N8" s="188"/>
      <c r="O8" s="189"/>
      <c r="P8" s="191"/>
      <c r="Q8" s="211">
        <v>0</v>
      </c>
      <c r="R8" s="357" t="s">
        <v>123</v>
      </c>
      <c r="S8" s="211">
        <v>1</v>
      </c>
      <c r="T8" s="191"/>
      <c r="U8" s="198" t="str">
        <f>AI10</f>
        <v>郡上八幡</v>
      </c>
      <c r="V8" s="198"/>
      <c r="W8" s="198"/>
      <c r="X8" s="198"/>
      <c r="Y8" s="198"/>
      <c r="Z8" s="198"/>
      <c r="AA8" s="198"/>
      <c r="AB8" s="226" t="str">
        <f>AI8</f>
        <v>今渡</v>
      </c>
      <c r="AC8" s="227"/>
      <c r="AD8" s="227"/>
      <c r="AE8" s="227"/>
      <c r="AF8" s="227"/>
      <c r="AG8" s="238"/>
      <c r="AH8" s="233"/>
      <c r="AI8" s="161" t="str">
        <f>'リーグ１次'!J9</f>
        <v>今渡</v>
      </c>
      <c r="AJ8" s="239">
        <v>0</v>
      </c>
      <c r="AK8" s="239">
        <v>3</v>
      </c>
      <c r="AL8" s="239">
        <v>0</v>
      </c>
      <c r="AM8" s="239">
        <f>Q7+Q9+S12</f>
        <v>0</v>
      </c>
      <c r="AN8" s="239">
        <f>S7+S9+Q12</f>
        <v>7</v>
      </c>
      <c r="AO8" s="239">
        <f>AM8-AN8</f>
        <v>-7</v>
      </c>
      <c r="AP8" s="239">
        <f>AJ8*3+AL8*1</f>
        <v>0</v>
      </c>
      <c r="AQ8" s="242">
        <v>4</v>
      </c>
      <c r="AR8" s="242"/>
    </row>
    <row r="9" spans="2:44" ht="13.5">
      <c r="B9" s="171">
        <v>3</v>
      </c>
      <c r="C9" s="169"/>
      <c r="D9" s="168">
        <f>D8+"１：００"</f>
        <v>0.4652777777777778</v>
      </c>
      <c r="E9" s="169"/>
      <c r="F9" s="169"/>
      <c r="G9" s="169"/>
      <c r="H9" s="169"/>
      <c r="I9" s="188" t="str">
        <f>I7</f>
        <v>今渡</v>
      </c>
      <c r="J9" s="188"/>
      <c r="K9" s="188"/>
      <c r="L9" s="188"/>
      <c r="M9" s="188"/>
      <c r="N9" s="188"/>
      <c r="O9" s="189"/>
      <c r="P9" s="192"/>
      <c r="Q9" s="212">
        <v>0</v>
      </c>
      <c r="R9" s="358" t="s">
        <v>123</v>
      </c>
      <c r="S9" s="212">
        <v>5</v>
      </c>
      <c r="T9" s="192"/>
      <c r="U9" s="213" t="str">
        <f>U8</f>
        <v>郡上八幡</v>
      </c>
      <c r="V9" s="213"/>
      <c r="W9" s="213"/>
      <c r="X9" s="213"/>
      <c r="Y9" s="213"/>
      <c r="Z9" s="213"/>
      <c r="AA9" s="213"/>
      <c r="AB9" s="228" t="str">
        <f>U7</f>
        <v>白鳥</v>
      </c>
      <c r="AC9" s="229"/>
      <c r="AD9" s="229"/>
      <c r="AE9" s="229"/>
      <c r="AF9" s="229"/>
      <c r="AG9" s="240"/>
      <c r="AH9" s="233"/>
      <c r="AI9" s="161" t="str">
        <f>'リーグ１次'!K9</f>
        <v>白鳥</v>
      </c>
      <c r="AJ9" s="239">
        <v>2</v>
      </c>
      <c r="AK9" s="239">
        <v>1</v>
      </c>
      <c r="AL9" s="239">
        <v>0</v>
      </c>
      <c r="AM9" s="239">
        <f>S7+S10+Q11</f>
        <v>3</v>
      </c>
      <c r="AN9" s="239">
        <f>Q7+Q10+S11</f>
        <v>2</v>
      </c>
      <c r="AO9" s="239">
        <f>AM9-AN9</f>
        <v>1</v>
      </c>
      <c r="AP9" s="239">
        <f>AJ9*3+AL9*1</f>
        <v>6</v>
      </c>
      <c r="AQ9" s="242">
        <v>2</v>
      </c>
      <c r="AR9" s="242"/>
    </row>
    <row r="10" spans="2:44" ht="13.5" customHeight="1">
      <c r="B10" s="172">
        <v>4</v>
      </c>
      <c r="C10" s="173"/>
      <c r="D10" s="170">
        <f>D9+"０：4０"</f>
        <v>0.4930555555555556</v>
      </c>
      <c r="E10" s="167"/>
      <c r="F10" s="167"/>
      <c r="G10" s="167"/>
      <c r="H10" s="167"/>
      <c r="I10" s="193" t="str">
        <f>I8</f>
        <v>加茂野</v>
      </c>
      <c r="J10" s="194"/>
      <c r="K10" s="194"/>
      <c r="L10" s="194"/>
      <c r="M10" s="194"/>
      <c r="N10" s="194"/>
      <c r="O10" s="194"/>
      <c r="P10" s="191"/>
      <c r="Q10" s="211">
        <v>0</v>
      </c>
      <c r="R10" s="357" t="s">
        <v>123</v>
      </c>
      <c r="S10" s="211">
        <v>1</v>
      </c>
      <c r="T10" s="191"/>
      <c r="U10" s="194" t="str">
        <f>U7</f>
        <v>白鳥</v>
      </c>
      <c r="V10" s="194"/>
      <c r="W10" s="194"/>
      <c r="X10" s="194"/>
      <c r="Y10" s="194"/>
      <c r="Z10" s="194"/>
      <c r="AA10" s="225"/>
      <c r="AB10" s="226" t="str">
        <f>AI8</f>
        <v>今渡</v>
      </c>
      <c r="AC10" s="227"/>
      <c r="AD10" s="227"/>
      <c r="AE10" s="227"/>
      <c r="AF10" s="227"/>
      <c r="AG10" s="238"/>
      <c r="AH10" s="233"/>
      <c r="AI10" s="161" t="str">
        <f>'リーグ１次'!L9</f>
        <v>郡上八幡</v>
      </c>
      <c r="AJ10" s="239">
        <v>3</v>
      </c>
      <c r="AK10" s="239">
        <v>0</v>
      </c>
      <c r="AL10" s="239">
        <v>0</v>
      </c>
      <c r="AM10" s="239">
        <f>S8+S9+S11</f>
        <v>8</v>
      </c>
      <c r="AN10" s="239">
        <f>Q8+Q9+Q11</f>
        <v>1</v>
      </c>
      <c r="AO10" s="239">
        <f>AM10-AN10</f>
        <v>7</v>
      </c>
      <c r="AP10" s="239">
        <f>AJ10*3+AL10*1</f>
        <v>9</v>
      </c>
      <c r="AQ10" s="242">
        <v>1</v>
      </c>
      <c r="AR10" s="242"/>
    </row>
    <row r="11" spans="2:44" ht="13.5" customHeight="1">
      <c r="B11" s="172">
        <v>5</v>
      </c>
      <c r="C11" s="173"/>
      <c r="D11" s="174">
        <f>D10+"１：0０"</f>
        <v>0.5347222222222222</v>
      </c>
      <c r="E11" s="175"/>
      <c r="F11" s="175"/>
      <c r="G11" s="175"/>
      <c r="H11" s="176"/>
      <c r="I11" s="193" t="str">
        <f>U7</f>
        <v>白鳥</v>
      </c>
      <c r="J11" s="194"/>
      <c r="K11" s="194"/>
      <c r="L11" s="194"/>
      <c r="M11" s="194"/>
      <c r="N11" s="194"/>
      <c r="O11" s="194"/>
      <c r="P11" s="191"/>
      <c r="Q11" s="211">
        <v>1</v>
      </c>
      <c r="R11" s="357" t="s">
        <v>123</v>
      </c>
      <c r="S11" s="211">
        <v>2</v>
      </c>
      <c r="T11" s="191"/>
      <c r="U11" s="194" t="str">
        <f>U8</f>
        <v>郡上八幡</v>
      </c>
      <c r="V11" s="194"/>
      <c r="W11" s="194"/>
      <c r="X11" s="194"/>
      <c r="Y11" s="194"/>
      <c r="Z11" s="194"/>
      <c r="AA11" s="225"/>
      <c r="AB11" s="226" t="str">
        <f>AI7</f>
        <v>加茂野</v>
      </c>
      <c r="AC11" s="227"/>
      <c r="AD11" s="227"/>
      <c r="AE11" s="227"/>
      <c r="AF11" s="227"/>
      <c r="AG11" s="238"/>
      <c r="AH11" s="233"/>
      <c r="AJ11" s="239"/>
      <c r="AK11" s="239"/>
      <c r="AL11" s="239"/>
      <c r="AM11" s="239"/>
      <c r="AN11" s="239"/>
      <c r="AO11" s="239"/>
      <c r="AP11" s="239"/>
      <c r="AQ11" s="242"/>
      <c r="AR11" s="242"/>
    </row>
    <row r="12" spans="2:44" ht="13.5" customHeight="1">
      <c r="B12" s="177">
        <v>6</v>
      </c>
      <c r="C12" s="178"/>
      <c r="D12" s="179">
        <f>D11+"0：4０"</f>
        <v>0.5625</v>
      </c>
      <c r="E12" s="180"/>
      <c r="F12" s="180"/>
      <c r="G12" s="180"/>
      <c r="H12" s="181"/>
      <c r="I12" s="195" t="str">
        <f>I10</f>
        <v>加茂野</v>
      </c>
      <c r="J12" s="196"/>
      <c r="K12" s="196"/>
      <c r="L12" s="196"/>
      <c r="M12" s="196"/>
      <c r="N12" s="196"/>
      <c r="O12" s="196"/>
      <c r="P12" s="197"/>
      <c r="Q12" s="214">
        <v>1</v>
      </c>
      <c r="R12" s="359" t="s">
        <v>123</v>
      </c>
      <c r="S12" s="214">
        <v>0</v>
      </c>
      <c r="T12" s="197"/>
      <c r="U12" s="196" t="str">
        <f>I7</f>
        <v>今渡</v>
      </c>
      <c r="V12" s="196"/>
      <c r="W12" s="196"/>
      <c r="X12" s="196"/>
      <c r="Y12" s="196"/>
      <c r="Z12" s="196"/>
      <c r="AA12" s="230"/>
      <c r="AB12" s="231" t="str">
        <f>AI10</f>
        <v>郡上八幡</v>
      </c>
      <c r="AC12" s="232"/>
      <c r="AD12" s="232"/>
      <c r="AE12" s="232"/>
      <c r="AF12" s="232"/>
      <c r="AG12" s="241"/>
      <c r="AH12" s="233"/>
      <c r="AJ12" s="239"/>
      <c r="AK12" s="239"/>
      <c r="AL12" s="239"/>
      <c r="AM12" s="239"/>
      <c r="AN12" s="239"/>
      <c r="AO12" s="239"/>
      <c r="AP12" s="239"/>
      <c r="AQ12" s="242"/>
      <c r="AR12" s="242"/>
    </row>
    <row r="13" spans="2:44" ht="13.5">
      <c r="B13" s="182"/>
      <c r="C13" s="182"/>
      <c r="D13" s="183"/>
      <c r="E13" s="182"/>
      <c r="F13" s="182"/>
      <c r="G13" s="182"/>
      <c r="H13" s="182"/>
      <c r="I13" s="198"/>
      <c r="J13" s="198"/>
      <c r="K13" s="198"/>
      <c r="L13" s="198"/>
      <c r="M13" s="198"/>
      <c r="N13" s="198"/>
      <c r="O13" s="198"/>
      <c r="P13" s="190"/>
      <c r="Q13" s="215"/>
      <c r="R13" s="215"/>
      <c r="S13" s="215"/>
      <c r="T13" s="190"/>
      <c r="U13" s="198"/>
      <c r="V13" s="198"/>
      <c r="W13" s="198"/>
      <c r="X13" s="198"/>
      <c r="Y13" s="198"/>
      <c r="Z13" s="198"/>
      <c r="AA13" s="198"/>
      <c r="AB13" s="233"/>
      <c r="AC13" s="233"/>
      <c r="AD13" s="233"/>
      <c r="AE13" s="233"/>
      <c r="AF13" s="233"/>
      <c r="AG13" s="233"/>
      <c r="AH13" s="233"/>
      <c r="AJ13" s="239"/>
      <c r="AK13" s="239"/>
      <c r="AL13" s="239"/>
      <c r="AM13" s="239"/>
      <c r="AN13" s="239"/>
      <c r="AO13" s="239"/>
      <c r="AP13" s="239"/>
      <c r="AQ13" s="242"/>
      <c r="AR13" s="242"/>
    </row>
    <row r="15" spans="2:16" ht="13.5">
      <c r="B15" s="161" t="s">
        <v>124</v>
      </c>
      <c r="N15"/>
      <c r="P15"/>
    </row>
    <row r="16" spans="6:43" s="161" customFormat="1" ht="13.5">
      <c r="F16" s="163">
        <f>'リーグ１次'!M6</f>
        <v>44304</v>
      </c>
      <c r="G16" s="163"/>
      <c r="H16" s="163"/>
      <c r="I16" s="163"/>
      <c r="J16" s="163"/>
      <c r="K16" s="163"/>
      <c r="R16" s="207" t="str">
        <f>'リーグ１次'!M5</f>
        <v>牧野</v>
      </c>
      <c r="S16" s="208"/>
      <c r="T16" s="208"/>
      <c r="U16" s="208"/>
      <c r="V16" s="208"/>
      <c r="W16" s="208"/>
      <c r="X16" s="209" t="s">
        <v>111</v>
      </c>
      <c r="AB16" s="221">
        <f>'リーグ１次'!M7</f>
        <v>0.3958333333333333</v>
      </c>
      <c r="AC16" s="222"/>
      <c r="AD16" s="222"/>
      <c r="AE16" s="222"/>
      <c r="AJ16" s="234" t="s">
        <v>112</v>
      </c>
      <c r="AK16" s="235" t="s">
        <v>113</v>
      </c>
      <c r="AL16" s="235" t="s">
        <v>114</v>
      </c>
      <c r="AM16" s="235" t="s">
        <v>115</v>
      </c>
      <c r="AN16" s="235" t="s">
        <v>116</v>
      </c>
      <c r="AO16" s="235" t="s">
        <v>117</v>
      </c>
      <c r="AP16" s="235" t="s">
        <v>118</v>
      </c>
      <c r="AQ16" s="235" t="s">
        <v>119</v>
      </c>
    </row>
    <row r="17" spans="2:34" ht="13.5">
      <c r="B17" s="164" t="s">
        <v>120</v>
      </c>
      <c r="C17" s="165"/>
      <c r="D17" s="165" t="s">
        <v>90</v>
      </c>
      <c r="E17" s="165"/>
      <c r="F17" s="165"/>
      <c r="G17" s="165"/>
      <c r="H17" s="165"/>
      <c r="I17" s="165" t="s">
        <v>121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223" t="s">
        <v>122</v>
      </c>
      <c r="AC17" s="224"/>
      <c r="AD17" s="224"/>
      <c r="AE17" s="224"/>
      <c r="AF17" s="224"/>
      <c r="AG17" s="236"/>
      <c r="AH17" s="237"/>
    </row>
    <row r="18" spans="2:44" ht="13.5">
      <c r="B18" s="166">
        <v>1</v>
      </c>
      <c r="C18" s="167"/>
      <c r="D18" s="168">
        <f>AB16</f>
        <v>0.3958333333333333</v>
      </c>
      <c r="E18" s="169"/>
      <c r="F18" s="169"/>
      <c r="G18" s="169"/>
      <c r="H18" s="169"/>
      <c r="I18" s="188" t="str">
        <f>AI19</f>
        <v>中部</v>
      </c>
      <c r="J18" s="188"/>
      <c r="K18" s="188"/>
      <c r="L18" s="188"/>
      <c r="M18" s="188"/>
      <c r="N18" s="188"/>
      <c r="O18" s="189"/>
      <c r="P18" s="190"/>
      <c r="Q18" s="210">
        <v>4</v>
      </c>
      <c r="R18" s="357" t="s">
        <v>123</v>
      </c>
      <c r="S18" s="210">
        <v>0</v>
      </c>
      <c r="T18" s="190"/>
      <c r="U18" s="194" t="str">
        <f>AI20</f>
        <v>下有知</v>
      </c>
      <c r="V18" s="194"/>
      <c r="W18" s="194"/>
      <c r="X18" s="194"/>
      <c r="Y18" s="194"/>
      <c r="Z18" s="194"/>
      <c r="AA18" s="225"/>
      <c r="AB18" s="226" t="str">
        <f>AI18</f>
        <v>太田</v>
      </c>
      <c r="AC18" s="227"/>
      <c r="AD18" s="227"/>
      <c r="AE18" s="227"/>
      <c r="AF18" s="227"/>
      <c r="AG18" s="238"/>
      <c r="AH18" s="233"/>
      <c r="AI18" s="161" t="str">
        <f>'リーグ１次'!M9</f>
        <v>太田</v>
      </c>
      <c r="AJ18" s="239">
        <v>2</v>
      </c>
      <c r="AK18" s="239">
        <v>1</v>
      </c>
      <c r="AL18" s="239">
        <v>0</v>
      </c>
      <c r="AM18" s="239">
        <f>Q19+Q21+Q23</f>
        <v>3</v>
      </c>
      <c r="AN18" s="239">
        <f>S19+S21+S23</f>
        <v>3</v>
      </c>
      <c r="AO18" s="239">
        <f>AM18-AN18</f>
        <v>0</v>
      </c>
      <c r="AP18" s="239">
        <f>AJ18*3+AL18*1</f>
        <v>6</v>
      </c>
      <c r="AQ18" s="242">
        <v>2</v>
      </c>
      <c r="AR18" s="242"/>
    </row>
    <row r="19" spans="2:44" ht="13.5">
      <c r="B19" s="166">
        <v>2</v>
      </c>
      <c r="C19" s="167"/>
      <c r="D19" s="170">
        <f>D18+"０：4０"</f>
        <v>0.4236111111111111</v>
      </c>
      <c r="E19" s="167"/>
      <c r="F19" s="167"/>
      <c r="G19" s="167"/>
      <c r="H19" s="167"/>
      <c r="I19" s="188" t="str">
        <f>AI18</f>
        <v>太田</v>
      </c>
      <c r="J19" s="188"/>
      <c r="K19" s="188"/>
      <c r="L19" s="188"/>
      <c r="M19" s="188"/>
      <c r="N19" s="188"/>
      <c r="O19" s="189"/>
      <c r="P19" s="191"/>
      <c r="Q19" s="211">
        <v>1</v>
      </c>
      <c r="R19" s="357" t="s">
        <v>123</v>
      </c>
      <c r="S19" s="211">
        <v>0</v>
      </c>
      <c r="T19" s="191"/>
      <c r="U19" s="198" t="str">
        <f>AI21</f>
        <v>大和</v>
      </c>
      <c r="V19" s="198"/>
      <c r="W19" s="198"/>
      <c r="X19" s="198"/>
      <c r="Y19" s="198"/>
      <c r="Z19" s="198"/>
      <c r="AA19" s="198"/>
      <c r="AB19" s="226" t="str">
        <f>I18</f>
        <v>中部</v>
      </c>
      <c r="AC19" s="227"/>
      <c r="AD19" s="227"/>
      <c r="AE19" s="227"/>
      <c r="AF19" s="227"/>
      <c r="AG19" s="238"/>
      <c r="AH19" s="233"/>
      <c r="AI19" s="161" t="str">
        <f>'リーグ１次'!N9</f>
        <v>中部</v>
      </c>
      <c r="AJ19" s="239">
        <v>3</v>
      </c>
      <c r="AK19" s="239">
        <v>0</v>
      </c>
      <c r="AL19" s="239">
        <v>0</v>
      </c>
      <c r="AM19" s="239">
        <f>Q18+Q20+S23</f>
        <v>12</v>
      </c>
      <c r="AN19" s="239">
        <f>S18+S20+Q23</f>
        <v>1</v>
      </c>
      <c r="AO19" s="239">
        <f>AM19-AN19</f>
        <v>11</v>
      </c>
      <c r="AP19" s="239">
        <f>AJ19*3+AL19*1</f>
        <v>9</v>
      </c>
      <c r="AQ19" s="242">
        <v>1</v>
      </c>
      <c r="AR19" s="242"/>
    </row>
    <row r="20" spans="2:44" ht="13.5">
      <c r="B20" s="171">
        <v>3</v>
      </c>
      <c r="C20" s="169"/>
      <c r="D20" s="168">
        <f>D19+"１：００"</f>
        <v>0.4652777777777778</v>
      </c>
      <c r="E20" s="169"/>
      <c r="F20" s="169"/>
      <c r="G20" s="169"/>
      <c r="H20" s="169"/>
      <c r="I20" s="188" t="str">
        <f>I18</f>
        <v>中部</v>
      </c>
      <c r="J20" s="188"/>
      <c r="K20" s="188"/>
      <c r="L20" s="188"/>
      <c r="M20" s="188"/>
      <c r="N20" s="188"/>
      <c r="O20" s="189"/>
      <c r="P20" s="192"/>
      <c r="Q20" s="212">
        <v>5</v>
      </c>
      <c r="R20" s="358" t="s">
        <v>123</v>
      </c>
      <c r="S20" s="212">
        <v>0</v>
      </c>
      <c r="T20" s="192"/>
      <c r="U20" s="213" t="str">
        <f>AI21</f>
        <v>大和</v>
      </c>
      <c r="V20" s="213"/>
      <c r="W20" s="213"/>
      <c r="X20" s="213"/>
      <c r="Y20" s="213"/>
      <c r="Z20" s="213"/>
      <c r="AA20" s="213"/>
      <c r="AB20" s="228" t="str">
        <f>U18</f>
        <v>下有知</v>
      </c>
      <c r="AC20" s="229"/>
      <c r="AD20" s="229"/>
      <c r="AE20" s="229"/>
      <c r="AF20" s="229"/>
      <c r="AG20" s="240"/>
      <c r="AH20" s="233"/>
      <c r="AI20" s="161" t="str">
        <f>'リーグ１次'!O9</f>
        <v>下有知</v>
      </c>
      <c r="AJ20" s="239">
        <v>1</v>
      </c>
      <c r="AK20" s="239">
        <v>2</v>
      </c>
      <c r="AL20" s="239">
        <v>0</v>
      </c>
      <c r="AM20" s="239">
        <f>S18+S21+Q22</f>
        <v>4</v>
      </c>
      <c r="AN20" s="239">
        <f>Q18+Q21+S22</f>
        <v>6</v>
      </c>
      <c r="AO20" s="239">
        <f>AM20-AN20</f>
        <v>-2</v>
      </c>
      <c r="AP20" s="239">
        <f>AJ20*3+AL20*1</f>
        <v>3</v>
      </c>
      <c r="AQ20" s="242">
        <v>3</v>
      </c>
      <c r="AR20" s="242"/>
    </row>
    <row r="21" spans="2:44" ht="13.5">
      <c r="B21" s="166">
        <v>4</v>
      </c>
      <c r="C21" s="167"/>
      <c r="D21" s="168">
        <f>D20+"0：4０"</f>
        <v>0.4930555555555556</v>
      </c>
      <c r="E21" s="169"/>
      <c r="F21" s="169"/>
      <c r="G21" s="169"/>
      <c r="H21" s="169"/>
      <c r="I21" s="199" t="str">
        <f>I19</f>
        <v>太田</v>
      </c>
      <c r="J21" s="199"/>
      <c r="K21" s="199"/>
      <c r="L21" s="199"/>
      <c r="M21" s="199"/>
      <c r="N21" s="199"/>
      <c r="O21" s="193"/>
      <c r="P21" s="191"/>
      <c r="Q21" s="211">
        <v>1</v>
      </c>
      <c r="R21" s="357" t="s">
        <v>123</v>
      </c>
      <c r="S21" s="211">
        <v>0</v>
      </c>
      <c r="T21" s="191"/>
      <c r="U21" s="194" t="str">
        <f>U18</f>
        <v>下有知</v>
      </c>
      <c r="V21" s="194"/>
      <c r="W21" s="194"/>
      <c r="X21" s="194"/>
      <c r="Y21" s="194"/>
      <c r="Z21" s="194"/>
      <c r="AA21" s="225"/>
      <c r="AB21" s="226" t="str">
        <f>AI19</f>
        <v>中部</v>
      </c>
      <c r="AC21" s="227"/>
      <c r="AD21" s="227"/>
      <c r="AE21" s="227"/>
      <c r="AF21" s="227"/>
      <c r="AG21" s="238"/>
      <c r="AH21" s="233"/>
      <c r="AI21" s="161" t="str">
        <f>'リーグ１次'!P9</f>
        <v>大和</v>
      </c>
      <c r="AJ21" s="239">
        <v>0</v>
      </c>
      <c r="AK21" s="239">
        <v>3</v>
      </c>
      <c r="AL21" s="239">
        <v>0</v>
      </c>
      <c r="AM21" s="239">
        <f>S19+S20+S22</f>
        <v>1</v>
      </c>
      <c r="AN21" s="239">
        <f>Q19+Q20+Q22</f>
        <v>10</v>
      </c>
      <c r="AO21" s="239">
        <f>AM21-AN21</f>
        <v>-9</v>
      </c>
      <c r="AP21" s="239">
        <f>AJ21*3+AL21*1</f>
        <v>0</v>
      </c>
      <c r="AQ21" s="242">
        <v>4</v>
      </c>
      <c r="AR21" s="242"/>
    </row>
    <row r="22" spans="2:44" ht="13.5">
      <c r="B22" s="166">
        <v>5</v>
      </c>
      <c r="C22" s="167"/>
      <c r="D22" s="168">
        <f>D21+"１：００"</f>
        <v>0.5347222222222222</v>
      </c>
      <c r="E22" s="169"/>
      <c r="F22" s="169"/>
      <c r="G22" s="169"/>
      <c r="H22" s="169"/>
      <c r="I22" s="188" t="str">
        <f>U18</f>
        <v>下有知</v>
      </c>
      <c r="J22" s="188"/>
      <c r="K22" s="188"/>
      <c r="L22" s="188"/>
      <c r="M22" s="188"/>
      <c r="N22" s="188"/>
      <c r="O22" s="189"/>
      <c r="P22" s="191"/>
      <c r="Q22" s="211">
        <v>4</v>
      </c>
      <c r="R22" s="357" t="s">
        <v>123</v>
      </c>
      <c r="S22" s="211">
        <v>1</v>
      </c>
      <c r="T22" s="191"/>
      <c r="U22" s="198" t="str">
        <f>U19</f>
        <v>大和</v>
      </c>
      <c r="V22" s="198"/>
      <c r="W22" s="198"/>
      <c r="X22" s="198"/>
      <c r="Y22" s="198"/>
      <c r="Z22" s="198"/>
      <c r="AA22" s="198"/>
      <c r="AB22" s="226" t="str">
        <f>AI18</f>
        <v>太田</v>
      </c>
      <c r="AC22" s="227"/>
      <c r="AD22" s="227"/>
      <c r="AE22" s="227"/>
      <c r="AF22" s="227"/>
      <c r="AG22" s="238"/>
      <c r="AH22" s="233"/>
      <c r="AJ22" s="239"/>
      <c r="AK22" s="239"/>
      <c r="AL22" s="239"/>
      <c r="AM22" s="239"/>
      <c r="AN22" s="239"/>
      <c r="AO22" s="239"/>
      <c r="AP22" s="239"/>
      <c r="AQ22" s="242"/>
      <c r="AR22" s="242"/>
    </row>
    <row r="23" spans="2:44" ht="13.5">
      <c r="B23" s="184">
        <v>6</v>
      </c>
      <c r="C23" s="185"/>
      <c r="D23" s="186">
        <f>D22+"0：4０"</f>
        <v>0.5625</v>
      </c>
      <c r="E23" s="185"/>
      <c r="F23" s="185"/>
      <c r="G23" s="185"/>
      <c r="H23" s="185"/>
      <c r="I23" s="200" t="str">
        <f>I21</f>
        <v>太田</v>
      </c>
      <c r="J23" s="200"/>
      <c r="K23" s="200"/>
      <c r="L23" s="200"/>
      <c r="M23" s="200"/>
      <c r="N23" s="200"/>
      <c r="O23" s="195"/>
      <c r="P23" s="197"/>
      <c r="Q23" s="214">
        <v>1</v>
      </c>
      <c r="R23" s="359" t="s">
        <v>123</v>
      </c>
      <c r="S23" s="214">
        <v>3</v>
      </c>
      <c r="T23" s="197"/>
      <c r="U23" s="196" t="str">
        <f>I18</f>
        <v>中部</v>
      </c>
      <c r="V23" s="196"/>
      <c r="W23" s="196"/>
      <c r="X23" s="196"/>
      <c r="Y23" s="196"/>
      <c r="Z23" s="196"/>
      <c r="AA23" s="196"/>
      <c r="AB23" s="231" t="str">
        <f>AI21</f>
        <v>大和</v>
      </c>
      <c r="AC23" s="232"/>
      <c r="AD23" s="232"/>
      <c r="AE23" s="232"/>
      <c r="AF23" s="232"/>
      <c r="AG23" s="241"/>
      <c r="AH23" s="233"/>
      <c r="AJ23" s="239"/>
      <c r="AK23" s="239"/>
      <c r="AL23" s="239"/>
      <c r="AM23" s="239"/>
      <c r="AN23" s="239"/>
      <c r="AO23" s="239"/>
      <c r="AP23" s="239"/>
      <c r="AQ23" s="242"/>
      <c r="AR23" s="242"/>
    </row>
    <row r="24" spans="2:44" ht="13.5">
      <c r="B24" s="182"/>
      <c r="C24" s="182"/>
      <c r="D24" s="183"/>
      <c r="E24" s="182"/>
      <c r="F24" s="182"/>
      <c r="G24" s="182"/>
      <c r="H24" s="182"/>
      <c r="I24" s="198"/>
      <c r="J24" s="198"/>
      <c r="K24" s="198"/>
      <c r="L24" s="198"/>
      <c r="M24" s="198"/>
      <c r="N24" s="198"/>
      <c r="O24" s="198"/>
      <c r="P24" s="190"/>
      <c r="Q24" s="215"/>
      <c r="R24" s="215"/>
      <c r="S24" s="215"/>
      <c r="T24" s="190"/>
      <c r="U24" s="198"/>
      <c r="V24" s="198"/>
      <c r="W24" s="198"/>
      <c r="X24" s="198"/>
      <c r="Y24" s="198"/>
      <c r="Z24" s="198"/>
      <c r="AA24" s="198"/>
      <c r="AB24" s="233"/>
      <c r="AC24" s="233"/>
      <c r="AD24" s="233"/>
      <c r="AE24" s="233"/>
      <c r="AF24" s="233"/>
      <c r="AG24" s="233"/>
      <c r="AH24" s="233"/>
      <c r="AJ24" s="239"/>
      <c r="AK24" s="239"/>
      <c r="AL24" s="239"/>
      <c r="AM24" s="239"/>
      <c r="AN24" s="239"/>
      <c r="AO24" s="239"/>
      <c r="AP24" s="239"/>
      <c r="AQ24" s="242"/>
      <c r="AR24" s="242"/>
    </row>
    <row r="26" spans="2:16" ht="13.5">
      <c r="B26" s="161" t="s">
        <v>125</v>
      </c>
      <c r="N26"/>
      <c r="P26"/>
    </row>
    <row r="27" spans="2:43" s="161" customFormat="1" ht="13.5">
      <c r="B27" s="187"/>
      <c r="C27" s="187"/>
      <c r="D27" s="187"/>
      <c r="E27" s="187"/>
      <c r="F27" s="163">
        <f>'リーグ１次'!Q6</f>
        <v>44311</v>
      </c>
      <c r="G27" s="163"/>
      <c r="H27" s="163"/>
      <c r="I27" s="163"/>
      <c r="J27" s="163"/>
      <c r="K27" s="163"/>
      <c r="L27" s="187"/>
      <c r="M27" s="187"/>
      <c r="N27" s="187"/>
      <c r="O27" s="187"/>
      <c r="P27" s="187"/>
      <c r="Q27" s="187"/>
      <c r="R27" s="207" t="str">
        <f>'リーグ１次'!Q5</f>
        <v>台山</v>
      </c>
      <c r="S27" s="208"/>
      <c r="T27" s="208"/>
      <c r="U27" s="208"/>
      <c r="V27" s="208"/>
      <c r="W27" s="208"/>
      <c r="X27" s="216" t="s">
        <v>111</v>
      </c>
      <c r="Y27" s="187"/>
      <c r="Z27" s="187"/>
      <c r="AA27" s="187"/>
      <c r="AB27" s="221">
        <f>'リーグ１次'!Q7</f>
        <v>0.3958333333333333</v>
      </c>
      <c r="AC27" s="222"/>
      <c r="AD27" s="222"/>
      <c r="AE27" s="222"/>
      <c r="AF27" s="187"/>
      <c r="AG27" s="187"/>
      <c r="AJ27" s="234" t="s">
        <v>112</v>
      </c>
      <c r="AK27" s="235" t="s">
        <v>113</v>
      </c>
      <c r="AL27" s="235" t="s">
        <v>114</v>
      </c>
      <c r="AM27" s="235" t="s">
        <v>115</v>
      </c>
      <c r="AN27" s="235" t="s">
        <v>116</v>
      </c>
      <c r="AO27" s="235" t="s">
        <v>117</v>
      </c>
      <c r="AP27" s="235" t="s">
        <v>118</v>
      </c>
      <c r="AQ27" s="235" t="s">
        <v>119</v>
      </c>
    </row>
    <row r="28" spans="2:34" ht="13.5">
      <c r="B28" s="164" t="s">
        <v>120</v>
      </c>
      <c r="C28" s="165"/>
      <c r="D28" s="165" t="s">
        <v>90</v>
      </c>
      <c r="E28" s="165"/>
      <c r="F28" s="165"/>
      <c r="G28" s="165"/>
      <c r="H28" s="165"/>
      <c r="I28" s="165" t="s">
        <v>121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223" t="s">
        <v>122</v>
      </c>
      <c r="AC28" s="224"/>
      <c r="AD28" s="224"/>
      <c r="AE28" s="224"/>
      <c r="AF28" s="224"/>
      <c r="AG28" s="236"/>
      <c r="AH28" s="237"/>
    </row>
    <row r="29" spans="2:44" ht="13.5">
      <c r="B29" s="166">
        <v>1</v>
      </c>
      <c r="C29" s="167"/>
      <c r="D29" s="168">
        <f>AB27</f>
        <v>0.3958333333333333</v>
      </c>
      <c r="E29" s="169"/>
      <c r="F29" s="169"/>
      <c r="G29" s="169"/>
      <c r="H29" s="169"/>
      <c r="I29" s="188" t="str">
        <f>'リーグ１次'!R9</f>
        <v>瀬尻</v>
      </c>
      <c r="J29" s="188"/>
      <c r="K29" s="188"/>
      <c r="L29" s="188"/>
      <c r="M29" s="188"/>
      <c r="N29" s="188"/>
      <c r="O29" s="189"/>
      <c r="P29" s="190"/>
      <c r="Q29" s="210">
        <v>2</v>
      </c>
      <c r="R29" s="357" t="s">
        <v>123</v>
      </c>
      <c r="S29" s="210">
        <v>1</v>
      </c>
      <c r="T29" s="190"/>
      <c r="U29" s="194" t="str">
        <f>'リーグ１次'!S9</f>
        <v>旭ヶ丘</v>
      </c>
      <c r="V29" s="194"/>
      <c r="W29" s="194"/>
      <c r="X29" s="194"/>
      <c r="Y29" s="194"/>
      <c r="Z29" s="194"/>
      <c r="AA29" s="225"/>
      <c r="AB29" s="226" t="str">
        <f>'リーグ１次'!Q9</f>
        <v>コヴィーダ</v>
      </c>
      <c r="AC29" s="227"/>
      <c r="AD29" s="227"/>
      <c r="AE29" s="227"/>
      <c r="AF29" s="227"/>
      <c r="AG29" s="238"/>
      <c r="AH29" s="233"/>
      <c r="AI29" s="161" t="str">
        <f>I30</f>
        <v>コヴィーダ</v>
      </c>
      <c r="AJ29" s="239">
        <v>2</v>
      </c>
      <c r="AK29" s="239">
        <v>0</v>
      </c>
      <c r="AL29" s="239">
        <v>1</v>
      </c>
      <c r="AM29" s="239">
        <f>Q30+Q32+Q34</f>
        <v>6</v>
      </c>
      <c r="AN29" s="239">
        <f>S30+S32+S34</f>
        <v>1</v>
      </c>
      <c r="AO29" s="239">
        <f>AM29-AN29</f>
        <v>5</v>
      </c>
      <c r="AP29" s="239">
        <f>AJ29*3+AL29*1</f>
        <v>7</v>
      </c>
      <c r="AQ29" s="242">
        <v>1</v>
      </c>
      <c r="AR29" s="242"/>
    </row>
    <row r="30" spans="2:44" ht="13.5">
      <c r="B30" s="166">
        <v>2</v>
      </c>
      <c r="C30" s="167"/>
      <c r="D30" s="170">
        <f>D29+"０：4０"</f>
        <v>0.4236111111111111</v>
      </c>
      <c r="E30" s="167"/>
      <c r="F30" s="167"/>
      <c r="G30" s="167"/>
      <c r="H30" s="167"/>
      <c r="I30" s="188" t="str">
        <f>'リーグ１次'!Q9</f>
        <v>コヴィーダ</v>
      </c>
      <c r="J30" s="188"/>
      <c r="K30" s="188"/>
      <c r="L30" s="188"/>
      <c r="M30" s="188"/>
      <c r="N30" s="188"/>
      <c r="O30" s="189"/>
      <c r="P30" s="191"/>
      <c r="Q30" s="211">
        <v>0</v>
      </c>
      <c r="R30" s="357" t="s">
        <v>123</v>
      </c>
      <c r="S30" s="211">
        <v>0</v>
      </c>
      <c r="T30" s="191"/>
      <c r="U30" s="198" t="str">
        <f>'リーグ１次'!T9</f>
        <v>美濃</v>
      </c>
      <c r="V30" s="198"/>
      <c r="W30" s="198"/>
      <c r="X30" s="198"/>
      <c r="Y30" s="198"/>
      <c r="Z30" s="198"/>
      <c r="AA30" s="198"/>
      <c r="AB30" s="226" t="str">
        <f>'リーグ１次'!R9</f>
        <v>瀬尻</v>
      </c>
      <c r="AC30" s="227"/>
      <c r="AD30" s="227"/>
      <c r="AE30" s="227"/>
      <c r="AF30" s="227"/>
      <c r="AG30" s="238"/>
      <c r="AH30" s="233"/>
      <c r="AI30" s="161" t="str">
        <f>I29</f>
        <v>瀬尻</v>
      </c>
      <c r="AJ30" s="239">
        <v>2</v>
      </c>
      <c r="AK30" s="239">
        <v>1</v>
      </c>
      <c r="AL30" s="239">
        <v>0</v>
      </c>
      <c r="AM30" s="239">
        <f>Q29+Q31+S34</f>
        <v>4</v>
      </c>
      <c r="AN30" s="239">
        <f>S29+S31+Q34</f>
        <v>4</v>
      </c>
      <c r="AO30" s="239">
        <f>AM30-AN30</f>
        <v>0</v>
      </c>
      <c r="AP30" s="239">
        <f>AJ30*3+AL30*1</f>
        <v>6</v>
      </c>
      <c r="AQ30" s="242">
        <v>2</v>
      </c>
      <c r="AR30" s="242"/>
    </row>
    <row r="31" spans="2:44" ht="13.5">
      <c r="B31" s="171">
        <v>3</v>
      </c>
      <c r="C31" s="169"/>
      <c r="D31" s="170">
        <f>D30+"０：6０"</f>
        <v>0.4652777777777778</v>
      </c>
      <c r="E31" s="167"/>
      <c r="F31" s="167"/>
      <c r="G31" s="167"/>
      <c r="H31" s="167"/>
      <c r="I31" s="188" t="str">
        <f>I29</f>
        <v>瀬尻</v>
      </c>
      <c r="J31" s="188"/>
      <c r="K31" s="188"/>
      <c r="L31" s="188"/>
      <c r="M31" s="188"/>
      <c r="N31" s="188"/>
      <c r="O31" s="189"/>
      <c r="P31" s="192"/>
      <c r="Q31" s="212">
        <v>2</v>
      </c>
      <c r="R31" s="358" t="s">
        <v>123</v>
      </c>
      <c r="S31" s="212">
        <v>1</v>
      </c>
      <c r="T31" s="192"/>
      <c r="U31" s="213" t="str">
        <f>U30</f>
        <v>美濃</v>
      </c>
      <c r="V31" s="213"/>
      <c r="W31" s="213"/>
      <c r="X31" s="213"/>
      <c r="Y31" s="213"/>
      <c r="Z31" s="213"/>
      <c r="AA31" s="213"/>
      <c r="AB31" s="228" t="str">
        <f>'リーグ１次'!S9</f>
        <v>旭ヶ丘</v>
      </c>
      <c r="AC31" s="229"/>
      <c r="AD31" s="229"/>
      <c r="AE31" s="229"/>
      <c r="AF31" s="229"/>
      <c r="AG31" s="240"/>
      <c r="AH31" s="233"/>
      <c r="AI31" s="161" t="str">
        <f>U29</f>
        <v>旭ヶ丘</v>
      </c>
      <c r="AJ31" s="239">
        <v>0</v>
      </c>
      <c r="AK31" s="239">
        <v>3</v>
      </c>
      <c r="AL31" s="239">
        <v>0</v>
      </c>
      <c r="AM31" s="239">
        <f>S29+S32+Q33</f>
        <v>3</v>
      </c>
      <c r="AN31" s="239">
        <f>Q29+Q32+S33</f>
        <v>8</v>
      </c>
      <c r="AO31" s="239">
        <f>AM31-AN31</f>
        <v>-5</v>
      </c>
      <c r="AP31" s="239">
        <f>AJ31*3+AL31*1</f>
        <v>0</v>
      </c>
      <c r="AQ31" s="242">
        <v>4</v>
      </c>
      <c r="AR31" s="242"/>
    </row>
    <row r="32" spans="2:44" ht="13.5">
      <c r="B32" s="166">
        <v>4</v>
      </c>
      <c r="C32" s="167"/>
      <c r="D32" s="170">
        <f>D31+"０：4０"</f>
        <v>0.4930555555555556</v>
      </c>
      <c r="E32" s="167"/>
      <c r="F32" s="167"/>
      <c r="G32" s="167"/>
      <c r="H32" s="167"/>
      <c r="I32" s="199" t="str">
        <f>I30</f>
        <v>コヴィーダ</v>
      </c>
      <c r="J32" s="199"/>
      <c r="K32" s="199"/>
      <c r="L32" s="199"/>
      <c r="M32" s="199"/>
      <c r="N32" s="199"/>
      <c r="O32" s="193"/>
      <c r="P32" s="191"/>
      <c r="Q32" s="211">
        <v>4</v>
      </c>
      <c r="R32" s="357" t="s">
        <v>123</v>
      </c>
      <c r="S32" s="211">
        <v>1</v>
      </c>
      <c r="T32" s="191"/>
      <c r="U32" s="194" t="str">
        <f>U29</f>
        <v>旭ヶ丘</v>
      </c>
      <c r="V32" s="194"/>
      <c r="W32" s="194"/>
      <c r="X32" s="194"/>
      <c r="Y32" s="194"/>
      <c r="Z32" s="194"/>
      <c r="AA32" s="225"/>
      <c r="AB32" s="226" t="str">
        <f>'リーグ１次'!R9</f>
        <v>瀬尻</v>
      </c>
      <c r="AC32" s="227"/>
      <c r="AD32" s="227"/>
      <c r="AE32" s="227"/>
      <c r="AF32" s="227"/>
      <c r="AG32" s="238"/>
      <c r="AH32" s="233"/>
      <c r="AI32" s="161" t="str">
        <f>U30</f>
        <v>美濃</v>
      </c>
      <c r="AJ32" s="239">
        <v>1</v>
      </c>
      <c r="AK32" s="239">
        <v>1</v>
      </c>
      <c r="AL32" s="239">
        <v>1</v>
      </c>
      <c r="AM32" s="239">
        <f>S30+S31+S33</f>
        <v>3</v>
      </c>
      <c r="AN32" s="239">
        <f>Q30+Q31+Q33</f>
        <v>3</v>
      </c>
      <c r="AO32" s="239">
        <f>AM32-AN32</f>
        <v>0</v>
      </c>
      <c r="AP32" s="239">
        <f>AJ32*3+AL32*1</f>
        <v>4</v>
      </c>
      <c r="AQ32" s="242">
        <v>3</v>
      </c>
      <c r="AR32" s="242"/>
    </row>
    <row r="33" spans="2:44" ht="13.5">
      <c r="B33" s="166">
        <v>5</v>
      </c>
      <c r="C33" s="167"/>
      <c r="D33" s="170">
        <f>D32+"０：6０"</f>
        <v>0.5347222222222222</v>
      </c>
      <c r="E33" s="167"/>
      <c r="F33" s="167"/>
      <c r="G33" s="167"/>
      <c r="H33" s="167"/>
      <c r="I33" s="188" t="str">
        <f>U29</f>
        <v>旭ヶ丘</v>
      </c>
      <c r="J33" s="188"/>
      <c r="K33" s="188"/>
      <c r="L33" s="188"/>
      <c r="M33" s="188"/>
      <c r="N33" s="188"/>
      <c r="O33" s="189"/>
      <c r="P33" s="191"/>
      <c r="Q33" s="211">
        <v>1</v>
      </c>
      <c r="R33" s="357" t="s">
        <v>123</v>
      </c>
      <c r="S33" s="211">
        <v>2</v>
      </c>
      <c r="T33" s="191"/>
      <c r="U33" s="198" t="str">
        <f>U30</f>
        <v>美濃</v>
      </c>
      <c r="V33" s="198"/>
      <c r="W33" s="198"/>
      <c r="X33" s="198"/>
      <c r="Y33" s="198"/>
      <c r="Z33" s="198"/>
      <c r="AA33" s="198"/>
      <c r="AB33" s="226" t="str">
        <f>'リーグ１次'!Q9</f>
        <v>コヴィーダ</v>
      </c>
      <c r="AC33" s="227"/>
      <c r="AD33" s="227"/>
      <c r="AE33" s="227"/>
      <c r="AF33" s="227"/>
      <c r="AG33" s="238"/>
      <c r="AH33" s="233"/>
      <c r="AJ33" s="239"/>
      <c r="AK33" s="239"/>
      <c r="AL33" s="239"/>
      <c r="AM33" s="239"/>
      <c r="AN33" s="239"/>
      <c r="AO33" s="239"/>
      <c r="AP33" s="239"/>
      <c r="AQ33" s="242"/>
      <c r="AR33" s="242"/>
    </row>
    <row r="34" spans="2:44" ht="13.5">
      <c r="B34" s="184">
        <v>6</v>
      </c>
      <c r="C34" s="185"/>
      <c r="D34" s="186">
        <f>D33+"０：4０"</f>
        <v>0.5625</v>
      </c>
      <c r="E34" s="185"/>
      <c r="F34" s="185"/>
      <c r="G34" s="185"/>
      <c r="H34" s="185"/>
      <c r="I34" s="200" t="str">
        <f>I32</f>
        <v>コヴィーダ</v>
      </c>
      <c r="J34" s="200"/>
      <c r="K34" s="200"/>
      <c r="L34" s="200"/>
      <c r="M34" s="200"/>
      <c r="N34" s="200"/>
      <c r="O34" s="195"/>
      <c r="P34" s="197"/>
      <c r="Q34" s="214">
        <v>2</v>
      </c>
      <c r="R34" s="359" t="s">
        <v>123</v>
      </c>
      <c r="S34" s="214">
        <v>0</v>
      </c>
      <c r="T34" s="197"/>
      <c r="U34" s="196" t="str">
        <f>I29</f>
        <v>瀬尻</v>
      </c>
      <c r="V34" s="196"/>
      <c r="W34" s="196"/>
      <c r="X34" s="196"/>
      <c r="Y34" s="196"/>
      <c r="Z34" s="196"/>
      <c r="AA34" s="196"/>
      <c r="AB34" s="231" t="str">
        <f>'リーグ１次'!T9</f>
        <v>美濃</v>
      </c>
      <c r="AC34" s="232"/>
      <c r="AD34" s="232"/>
      <c r="AE34" s="232"/>
      <c r="AF34" s="232"/>
      <c r="AG34" s="241"/>
      <c r="AH34" s="233"/>
      <c r="AJ34" s="239"/>
      <c r="AK34" s="239"/>
      <c r="AL34" s="239"/>
      <c r="AM34" s="239"/>
      <c r="AN34" s="239"/>
      <c r="AO34" s="239"/>
      <c r="AP34" s="239"/>
      <c r="AQ34" s="242"/>
      <c r="AR34" s="242"/>
    </row>
    <row r="35" spans="2:44" ht="13.5">
      <c r="B35" s="182"/>
      <c r="C35" s="182"/>
      <c r="D35" s="183"/>
      <c r="E35" s="182"/>
      <c r="F35" s="182"/>
      <c r="G35" s="182"/>
      <c r="H35" s="182"/>
      <c r="I35" s="198"/>
      <c r="J35" s="198"/>
      <c r="K35" s="198"/>
      <c r="L35" s="198"/>
      <c r="M35" s="198"/>
      <c r="N35" s="198"/>
      <c r="O35" s="198"/>
      <c r="P35" s="190"/>
      <c r="Q35" s="215"/>
      <c r="R35" s="215"/>
      <c r="S35" s="215"/>
      <c r="T35" s="190"/>
      <c r="U35" s="198"/>
      <c r="V35" s="198"/>
      <c r="W35" s="198"/>
      <c r="X35" s="198"/>
      <c r="Y35" s="198"/>
      <c r="Z35" s="198"/>
      <c r="AA35" s="198"/>
      <c r="AB35" s="233"/>
      <c r="AC35" s="233"/>
      <c r="AD35" s="233"/>
      <c r="AE35" s="233"/>
      <c r="AF35" s="233"/>
      <c r="AG35" s="233"/>
      <c r="AH35" s="233"/>
      <c r="AJ35" s="239"/>
      <c r="AK35" s="239"/>
      <c r="AL35" s="239"/>
      <c r="AM35" s="239"/>
      <c r="AN35" s="239"/>
      <c r="AO35" s="239"/>
      <c r="AP35" s="239"/>
      <c r="AQ35" s="242"/>
      <c r="AR35" s="242"/>
    </row>
    <row r="37" spans="2:16" ht="13.5">
      <c r="B37" s="161" t="s">
        <v>126</v>
      </c>
      <c r="N37"/>
      <c r="P37"/>
    </row>
    <row r="38" spans="2:43" s="161" customFormat="1" ht="13.5">
      <c r="B38" s="187"/>
      <c r="C38" s="187"/>
      <c r="D38" s="187"/>
      <c r="E38" s="187"/>
      <c r="F38" s="163">
        <f>'リーグ１次'!U6</f>
        <v>44304</v>
      </c>
      <c r="G38" s="163"/>
      <c r="H38" s="163"/>
      <c r="I38" s="163"/>
      <c r="J38" s="163"/>
      <c r="K38" s="163"/>
      <c r="L38" s="187"/>
      <c r="M38" s="187"/>
      <c r="N38" s="187"/>
      <c r="O38" s="187"/>
      <c r="P38" s="187"/>
      <c r="Q38" s="187"/>
      <c r="R38" s="207" t="str">
        <f>'リーグ１次'!U5</f>
        <v>牧野</v>
      </c>
      <c r="S38" s="208"/>
      <c r="T38" s="208"/>
      <c r="U38" s="208"/>
      <c r="V38" s="208"/>
      <c r="W38" s="208"/>
      <c r="X38" s="216" t="s">
        <v>111</v>
      </c>
      <c r="Y38" s="187"/>
      <c r="Z38" s="187"/>
      <c r="AA38" s="187"/>
      <c r="AB38" s="221">
        <f>'リーグ１次'!U7</f>
        <v>0.3819444444444444</v>
      </c>
      <c r="AC38" s="222"/>
      <c r="AD38" s="222"/>
      <c r="AE38" s="222"/>
      <c r="AF38" s="187"/>
      <c r="AG38" s="187"/>
      <c r="AJ38" s="234" t="s">
        <v>112</v>
      </c>
      <c r="AK38" s="235" t="s">
        <v>113</v>
      </c>
      <c r="AL38" s="235" t="s">
        <v>114</v>
      </c>
      <c r="AM38" s="235" t="s">
        <v>115</v>
      </c>
      <c r="AN38" s="235" t="s">
        <v>116</v>
      </c>
      <c r="AO38" s="235" t="s">
        <v>117</v>
      </c>
      <c r="AP38" s="235" t="s">
        <v>118</v>
      </c>
      <c r="AQ38" s="235" t="s">
        <v>119</v>
      </c>
    </row>
    <row r="39" spans="2:34" ht="13.5">
      <c r="B39" s="164" t="s">
        <v>120</v>
      </c>
      <c r="C39" s="165"/>
      <c r="D39" s="165" t="s">
        <v>90</v>
      </c>
      <c r="E39" s="165"/>
      <c r="F39" s="165"/>
      <c r="G39" s="165"/>
      <c r="H39" s="165"/>
      <c r="I39" s="165" t="s">
        <v>121</v>
      </c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223" t="s">
        <v>122</v>
      </c>
      <c r="AC39" s="224"/>
      <c r="AD39" s="224"/>
      <c r="AE39" s="224"/>
      <c r="AF39" s="224"/>
      <c r="AG39" s="236"/>
      <c r="AH39" s="237"/>
    </row>
    <row r="40" spans="2:44" ht="13.5">
      <c r="B40" s="166">
        <v>1</v>
      </c>
      <c r="C40" s="167"/>
      <c r="D40" s="168">
        <f>AB38</f>
        <v>0.3819444444444444</v>
      </c>
      <c r="E40" s="169"/>
      <c r="F40" s="169"/>
      <c r="G40" s="169"/>
      <c r="H40" s="169"/>
      <c r="I40" s="188" t="str">
        <f>'リーグ１次'!V9</f>
        <v>土田</v>
      </c>
      <c r="J40" s="188"/>
      <c r="K40" s="188"/>
      <c r="L40" s="188"/>
      <c r="M40" s="188"/>
      <c r="N40" s="188"/>
      <c r="O40" s="189"/>
      <c r="P40" s="190"/>
      <c r="Q40" s="210">
        <v>0</v>
      </c>
      <c r="R40" s="357" t="s">
        <v>123</v>
      </c>
      <c r="S40" s="210">
        <v>2</v>
      </c>
      <c r="T40" s="190"/>
      <c r="U40" s="194" t="str">
        <f>'リーグ１次'!W9</f>
        <v>武芸川</v>
      </c>
      <c r="V40" s="194"/>
      <c r="W40" s="194"/>
      <c r="X40" s="194"/>
      <c r="Y40" s="194"/>
      <c r="Z40" s="194"/>
      <c r="AA40" s="225"/>
      <c r="AB40" s="226" t="str">
        <f>'リーグ１次'!U9</f>
        <v>山手</v>
      </c>
      <c r="AC40" s="227"/>
      <c r="AD40" s="227"/>
      <c r="AE40" s="227"/>
      <c r="AF40" s="227"/>
      <c r="AG40" s="238"/>
      <c r="AH40" s="233"/>
      <c r="AI40" s="161" t="str">
        <f>I41</f>
        <v>山手</v>
      </c>
      <c r="AJ40" s="239">
        <v>1</v>
      </c>
      <c r="AK40" s="239">
        <v>1</v>
      </c>
      <c r="AL40" s="239">
        <v>1</v>
      </c>
      <c r="AM40" s="239">
        <f>Q41+Q43+Q45</f>
        <v>6</v>
      </c>
      <c r="AN40" s="239">
        <f>S41+S43+S45</f>
        <v>5</v>
      </c>
      <c r="AO40" s="239">
        <f>AM40-AN40</f>
        <v>1</v>
      </c>
      <c r="AP40" s="239">
        <f>AJ40*3+AL40*1</f>
        <v>4</v>
      </c>
      <c r="AQ40" s="242">
        <v>2</v>
      </c>
      <c r="AR40" s="242"/>
    </row>
    <row r="41" spans="2:44" ht="13.5">
      <c r="B41" s="166">
        <v>2</v>
      </c>
      <c r="C41" s="167"/>
      <c r="D41" s="170">
        <f>D40+"０：4０"</f>
        <v>0.4097222222222222</v>
      </c>
      <c r="E41" s="167"/>
      <c r="F41" s="167"/>
      <c r="G41" s="167"/>
      <c r="H41" s="167"/>
      <c r="I41" s="188" t="str">
        <f>'リーグ１次'!U9</f>
        <v>山手</v>
      </c>
      <c r="J41" s="188"/>
      <c r="K41" s="188"/>
      <c r="L41" s="188"/>
      <c r="M41" s="188"/>
      <c r="N41" s="188"/>
      <c r="O41" s="189"/>
      <c r="P41" s="191"/>
      <c r="Q41" s="211">
        <v>2</v>
      </c>
      <c r="R41" s="357" t="s">
        <v>123</v>
      </c>
      <c r="S41" s="211">
        <v>2</v>
      </c>
      <c r="T41" s="191"/>
      <c r="U41" s="198" t="str">
        <f>'リーグ１次'!X9</f>
        <v>西可児</v>
      </c>
      <c r="V41" s="198"/>
      <c r="W41" s="198"/>
      <c r="X41" s="198"/>
      <c r="Y41" s="198"/>
      <c r="Z41" s="198"/>
      <c r="AA41" s="198"/>
      <c r="AB41" s="226" t="str">
        <f>'リーグ１次'!V9</f>
        <v>土田</v>
      </c>
      <c r="AC41" s="227"/>
      <c r="AD41" s="227"/>
      <c r="AE41" s="227"/>
      <c r="AF41" s="227"/>
      <c r="AG41" s="238"/>
      <c r="AH41" s="233"/>
      <c r="AI41" s="161" t="str">
        <f>I40</f>
        <v>土田</v>
      </c>
      <c r="AJ41" s="239">
        <v>1</v>
      </c>
      <c r="AK41" s="239">
        <v>2</v>
      </c>
      <c r="AL41" s="239">
        <v>0</v>
      </c>
      <c r="AM41" s="239">
        <f>Q40+Q42+S45</f>
        <v>4</v>
      </c>
      <c r="AN41" s="239">
        <f>S40+S42+Q45</f>
        <v>6</v>
      </c>
      <c r="AO41" s="239">
        <f>AM41-AN41</f>
        <v>-2</v>
      </c>
      <c r="AP41" s="239">
        <f>AJ41*3+AL41*1</f>
        <v>3</v>
      </c>
      <c r="AQ41" s="242">
        <v>3</v>
      </c>
      <c r="AR41" s="242"/>
    </row>
    <row r="42" spans="2:44" ht="13.5">
      <c r="B42" s="166">
        <v>3</v>
      </c>
      <c r="C42" s="167"/>
      <c r="D42" s="170">
        <f>D41+"０：6０"</f>
        <v>0.4513888888888889</v>
      </c>
      <c r="E42" s="167"/>
      <c r="F42" s="167"/>
      <c r="G42" s="167"/>
      <c r="H42" s="167"/>
      <c r="I42" s="199" t="str">
        <f>I40</f>
        <v>土田</v>
      </c>
      <c r="J42" s="199"/>
      <c r="K42" s="199"/>
      <c r="L42" s="199"/>
      <c r="M42" s="199"/>
      <c r="N42" s="199"/>
      <c r="O42" s="193"/>
      <c r="P42" s="191"/>
      <c r="Q42" s="211">
        <v>3</v>
      </c>
      <c r="R42" s="357" t="s">
        <v>123</v>
      </c>
      <c r="S42" s="211">
        <v>0</v>
      </c>
      <c r="T42" s="191"/>
      <c r="U42" s="194" t="str">
        <f>U41</f>
        <v>西可児</v>
      </c>
      <c r="V42" s="194"/>
      <c r="W42" s="194"/>
      <c r="X42" s="194"/>
      <c r="Y42" s="194"/>
      <c r="Z42" s="194"/>
      <c r="AA42" s="194"/>
      <c r="AB42" s="226" t="str">
        <f>'リーグ１次'!W9</f>
        <v>武芸川</v>
      </c>
      <c r="AC42" s="227"/>
      <c r="AD42" s="227"/>
      <c r="AE42" s="227"/>
      <c r="AF42" s="227"/>
      <c r="AG42" s="238"/>
      <c r="AH42" s="233"/>
      <c r="AI42" s="161" t="str">
        <f>U40</f>
        <v>武芸川</v>
      </c>
      <c r="AJ42" s="239">
        <v>3</v>
      </c>
      <c r="AK42" s="239">
        <v>2</v>
      </c>
      <c r="AL42" s="239">
        <v>1</v>
      </c>
      <c r="AM42" s="239">
        <f>S40+S43+Q44</f>
        <v>7</v>
      </c>
      <c r="AN42" s="239">
        <f>Q40+Q43+S44</f>
        <v>2</v>
      </c>
      <c r="AO42" s="239">
        <f>AM42-AN42</f>
        <v>5</v>
      </c>
      <c r="AP42" s="239">
        <f>AJ42*3+AL42*1</f>
        <v>10</v>
      </c>
      <c r="AQ42" s="242">
        <v>1</v>
      </c>
      <c r="AR42" s="242"/>
    </row>
    <row r="43" spans="2:44" ht="13.5">
      <c r="B43" s="166">
        <v>4</v>
      </c>
      <c r="C43" s="167"/>
      <c r="D43" s="170">
        <f>D42+"０：4０"</f>
        <v>0.4791666666666667</v>
      </c>
      <c r="E43" s="167"/>
      <c r="F43" s="167"/>
      <c r="G43" s="167"/>
      <c r="H43" s="167"/>
      <c r="I43" s="201" t="str">
        <f>I41</f>
        <v>山手</v>
      </c>
      <c r="J43" s="201"/>
      <c r="K43" s="201"/>
      <c r="L43" s="201"/>
      <c r="M43" s="201"/>
      <c r="N43" s="201"/>
      <c r="O43" s="202"/>
      <c r="P43" s="190"/>
      <c r="Q43" s="210">
        <v>0</v>
      </c>
      <c r="R43" s="357" t="s">
        <v>123</v>
      </c>
      <c r="S43" s="210">
        <v>2</v>
      </c>
      <c r="T43" s="190"/>
      <c r="U43" s="198" t="str">
        <f>U40</f>
        <v>武芸川</v>
      </c>
      <c r="V43" s="198"/>
      <c r="W43" s="198"/>
      <c r="X43" s="198"/>
      <c r="Y43" s="198"/>
      <c r="Z43" s="198"/>
      <c r="AA43" s="198"/>
      <c r="AB43" s="226" t="str">
        <f>I40</f>
        <v>土田</v>
      </c>
      <c r="AC43" s="227"/>
      <c r="AD43" s="227"/>
      <c r="AE43" s="227"/>
      <c r="AF43" s="227"/>
      <c r="AG43" s="238"/>
      <c r="AH43" s="233"/>
      <c r="AI43" s="161" t="str">
        <f>U41</f>
        <v>西可児</v>
      </c>
      <c r="AJ43" s="239">
        <v>0</v>
      </c>
      <c r="AK43" s="239">
        <v>0</v>
      </c>
      <c r="AL43" s="239">
        <v>0</v>
      </c>
      <c r="AM43" s="239">
        <f>S41+S42+S44</f>
        <v>4</v>
      </c>
      <c r="AN43" s="239">
        <f>Q41+Q42+Q44</f>
        <v>8</v>
      </c>
      <c r="AO43" s="239">
        <f>AM43-AN43</f>
        <v>-4</v>
      </c>
      <c r="AP43" s="239">
        <f>AJ43*3+AL43*1</f>
        <v>0</v>
      </c>
      <c r="AQ43" s="242">
        <v>4</v>
      </c>
      <c r="AR43" s="242"/>
    </row>
    <row r="44" spans="2:34" ht="13.5">
      <c r="B44" s="166">
        <v>5</v>
      </c>
      <c r="C44" s="167"/>
      <c r="D44" s="170">
        <f>D43+"０：6０"</f>
        <v>0.5208333333333334</v>
      </c>
      <c r="E44" s="167"/>
      <c r="F44" s="167"/>
      <c r="G44" s="167"/>
      <c r="H44" s="167"/>
      <c r="I44" s="199" t="str">
        <f>U40</f>
        <v>武芸川</v>
      </c>
      <c r="J44" s="199"/>
      <c r="K44" s="199"/>
      <c r="L44" s="199"/>
      <c r="M44" s="199"/>
      <c r="N44" s="199"/>
      <c r="O44" s="193"/>
      <c r="P44" s="191"/>
      <c r="Q44" s="211">
        <v>3</v>
      </c>
      <c r="R44" s="357" t="s">
        <v>123</v>
      </c>
      <c r="S44" s="211">
        <v>2</v>
      </c>
      <c r="T44" s="191"/>
      <c r="U44" s="194" t="str">
        <f>U41</f>
        <v>西可児</v>
      </c>
      <c r="V44" s="194"/>
      <c r="W44" s="194"/>
      <c r="X44" s="194"/>
      <c r="Y44" s="194"/>
      <c r="Z44" s="194"/>
      <c r="AA44" s="194"/>
      <c r="AB44" s="226" t="str">
        <f>I41</f>
        <v>山手</v>
      </c>
      <c r="AC44" s="227"/>
      <c r="AD44" s="227"/>
      <c r="AE44" s="227"/>
      <c r="AF44" s="227"/>
      <c r="AG44" s="238"/>
      <c r="AH44" s="233"/>
    </row>
    <row r="45" spans="2:34" ht="13.5">
      <c r="B45" s="184">
        <v>6</v>
      </c>
      <c r="C45" s="185"/>
      <c r="D45" s="186">
        <f>D44+"０：4０"</f>
        <v>0.5486111111111112</v>
      </c>
      <c r="E45" s="185"/>
      <c r="F45" s="185"/>
      <c r="G45" s="185"/>
      <c r="H45" s="185"/>
      <c r="I45" s="203" t="str">
        <f>I41</f>
        <v>山手</v>
      </c>
      <c r="J45" s="203"/>
      <c r="K45" s="203"/>
      <c r="L45" s="203"/>
      <c r="M45" s="203"/>
      <c r="N45" s="203"/>
      <c r="O45" s="204"/>
      <c r="P45" s="205"/>
      <c r="Q45" s="217">
        <v>4</v>
      </c>
      <c r="R45" s="359" t="s">
        <v>123</v>
      </c>
      <c r="S45" s="217">
        <v>1</v>
      </c>
      <c r="T45" s="205"/>
      <c r="U45" s="218" t="str">
        <f>I40</f>
        <v>土田</v>
      </c>
      <c r="V45" s="218"/>
      <c r="W45" s="218"/>
      <c r="X45" s="218"/>
      <c r="Y45" s="218"/>
      <c r="Z45" s="218"/>
      <c r="AA45" s="218"/>
      <c r="AB45" s="231" t="str">
        <f>U41</f>
        <v>西可児</v>
      </c>
      <c r="AC45" s="232"/>
      <c r="AD45" s="232"/>
      <c r="AE45" s="232"/>
      <c r="AF45" s="232"/>
      <c r="AG45" s="241"/>
      <c r="AH45" s="233"/>
    </row>
    <row r="72" spans="2:34" ht="13.5">
      <c r="B72" s="161" t="s">
        <v>127</v>
      </c>
      <c r="AB72" s="248"/>
      <c r="AC72" s="248"/>
      <c r="AD72" s="248"/>
      <c r="AE72" s="248"/>
      <c r="AF72" s="248"/>
      <c r="AG72" s="248"/>
      <c r="AH72" s="248"/>
    </row>
    <row r="73" spans="5:44" ht="13.5">
      <c r="E73" s="161"/>
      <c r="F73" s="243" t="e">
        <f>リーグ１次!#REF!</f>
        <v>#REF!</v>
      </c>
      <c r="G73" s="244"/>
      <c r="H73" s="244"/>
      <c r="I73" s="244"/>
      <c r="J73" s="244"/>
      <c r="K73" s="244"/>
      <c r="L73" s="244"/>
      <c r="R73" s="244" t="e">
        <f>リーグ１次!#REF!</f>
        <v>#REF!</v>
      </c>
      <c r="S73" s="244"/>
      <c r="T73" s="244"/>
      <c r="U73" s="244"/>
      <c r="V73" s="244"/>
      <c r="W73" s="244"/>
      <c r="X73" s="247" t="s">
        <v>128</v>
      </c>
      <c r="AB73" s="221" t="e">
        <f>リーグ１次!#REF!</f>
        <v>#REF!</v>
      </c>
      <c r="AC73" s="222"/>
      <c r="AD73" s="222"/>
      <c r="AE73" s="222"/>
      <c r="AG73" s="248"/>
      <c r="AH73" s="248"/>
      <c r="AJ73" s="234" t="s">
        <v>112</v>
      </c>
      <c r="AK73" s="235" t="s">
        <v>113</v>
      </c>
      <c r="AL73" s="235" t="s">
        <v>114</v>
      </c>
      <c r="AM73" s="235" t="s">
        <v>115</v>
      </c>
      <c r="AN73" s="235" t="s">
        <v>116</v>
      </c>
      <c r="AO73" s="235" t="s">
        <v>117</v>
      </c>
      <c r="AP73" s="235" t="s">
        <v>118</v>
      </c>
      <c r="AQ73" s="235" t="s">
        <v>119</v>
      </c>
      <c r="AR73" s="161"/>
    </row>
    <row r="74" spans="2:42" ht="13.5">
      <c r="B74" s="164" t="s">
        <v>120</v>
      </c>
      <c r="C74" s="165"/>
      <c r="D74" s="165" t="s">
        <v>90</v>
      </c>
      <c r="E74" s="165"/>
      <c r="F74" s="165"/>
      <c r="G74" s="165"/>
      <c r="H74" s="165"/>
      <c r="I74" s="165" t="s">
        <v>121</v>
      </c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 t="s">
        <v>122</v>
      </c>
      <c r="AC74" s="165"/>
      <c r="AD74" s="165"/>
      <c r="AE74" s="165"/>
      <c r="AF74" s="165"/>
      <c r="AG74" s="255"/>
      <c r="AM74" s="239"/>
      <c r="AN74" s="239"/>
      <c r="AO74" s="239"/>
      <c r="AP74" s="239"/>
    </row>
    <row r="75" spans="2:43" ht="13.5">
      <c r="B75" s="166">
        <v>1</v>
      </c>
      <c r="C75" s="167"/>
      <c r="D75" s="168" t="e">
        <f>AB73</f>
        <v>#REF!</v>
      </c>
      <c r="E75" s="169"/>
      <c r="F75" s="169"/>
      <c r="G75" s="169"/>
      <c r="H75" s="169"/>
      <c r="I75" s="188" t="e">
        <f>リーグ１次!#REF!</f>
        <v>#REF!</v>
      </c>
      <c r="J75" s="188"/>
      <c r="K75" s="188"/>
      <c r="L75" s="188"/>
      <c r="M75" s="188"/>
      <c r="N75" s="188"/>
      <c r="O75" s="189"/>
      <c r="P75" s="190"/>
      <c r="Q75" s="210">
        <v>0</v>
      </c>
      <c r="R75" s="356" t="s">
        <v>123</v>
      </c>
      <c r="S75" s="210">
        <v>0</v>
      </c>
      <c r="T75" s="190"/>
      <c r="U75" s="198" t="e">
        <f>リーグ１次!#REF!</f>
        <v>#REF!</v>
      </c>
      <c r="V75" s="198"/>
      <c r="W75" s="198"/>
      <c r="X75" s="198"/>
      <c r="Y75" s="198"/>
      <c r="Z75" s="198"/>
      <c r="AA75" s="198"/>
      <c r="AB75" s="249" t="e">
        <f>リーグ１次!#REF!</f>
        <v>#REF!</v>
      </c>
      <c r="AC75" s="250"/>
      <c r="AD75" s="250"/>
      <c r="AE75" s="250"/>
      <c r="AF75" s="250"/>
      <c r="AG75" s="256"/>
      <c r="AI75" s="161" t="e">
        <f>I75</f>
        <v>#REF!</v>
      </c>
      <c r="AJ75" s="239">
        <v>0</v>
      </c>
      <c r="AK75" s="239">
        <v>0</v>
      </c>
      <c r="AL75" s="239">
        <v>0</v>
      </c>
      <c r="AM75" s="239">
        <f>Q75+Q77</f>
        <v>0</v>
      </c>
      <c r="AN75" s="239">
        <f>S75+S77</f>
        <v>0</v>
      </c>
      <c r="AO75" s="239">
        <f>AM75-AN75</f>
        <v>0</v>
      </c>
      <c r="AP75" s="239">
        <f>AJ75*3+AL75*1</f>
        <v>0</v>
      </c>
      <c r="AQ75" s="242">
        <v>1</v>
      </c>
    </row>
    <row r="76" spans="2:43" ht="13.5">
      <c r="B76" s="166">
        <v>2</v>
      </c>
      <c r="C76" s="167"/>
      <c r="D76" s="170" t="e">
        <f>D75+"1:20"</f>
        <v>#REF!</v>
      </c>
      <c r="E76" s="167"/>
      <c r="F76" s="167"/>
      <c r="G76" s="167"/>
      <c r="H76" s="167"/>
      <c r="I76" s="199" t="e">
        <f>AB75</f>
        <v>#REF!</v>
      </c>
      <c r="J76" s="199"/>
      <c r="K76" s="199"/>
      <c r="L76" s="199"/>
      <c r="M76" s="199"/>
      <c r="N76" s="199"/>
      <c r="O76" s="193"/>
      <c r="P76" s="191"/>
      <c r="Q76" s="211">
        <v>0</v>
      </c>
      <c r="R76" s="357" t="s">
        <v>123</v>
      </c>
      <c r="S76" s="211">
        <v>0</v>
      </c>
      <c r="T76" s="191"/>
      <c r="U76" s="194" t="e">
        <f>U75</f>
        <v>#REF!</v>
      </c>
      <c r="V76" s="194"/>
      <c r="W76" s="194"/>
      <c r="X76" s="194"/>
      <c r="Y76" s="194"/>
      <c r="Z76" s="194"/>
      <c r="AA76" s="194"/>
      <c r="AB76" s="251" t="e">
        <f>I75</f>
        <v>#REF!</v>
      </c>
      <c r="AC76" s="252"/>
      <c r="AD76" s="252"/>
      <c r="AE76" s="252"/>
      <c r="AF76" s="252"/>
      <c r="AG76" s="257"/>
      <c r="AI76" s="161" t="e">
        <f>I76</f>
        <v>#REF!</v>
      </c>
      <c r="AJ76" s="239">
        <v>0</v>
      </c>
      <c r="AK76" s="239">
        <v>0</v>
      </c>
      <c r="AL76" s="239">
        <v>0</v>
      </c>
      <c r="AM76" s="239">
        <f>Q76+S77</f>
        <v>0</v>
      </c>
      <c r="AN76" s="239">
        <f>S76+Q77</f>
        <v>0</v>
      </c>
      <c r="AO76" s="239">
        <f>AM76-AN76</f>
        <v>0</v>
      </c>
      <c r="AP76" s="239">
        <f>AJ76*3+AL76*1</f>
        <v>0</v>
      </c>
      <c r="AQ76" s="242">
        <v>2</v>
      </c>
    </row>
    <row r="77" spans="2:43" ht="13.5">
      <c r="B77" s="184">
        <v>3</v>
      </c>
      <c r="C77" s="185"/>
      <c r="D77" s="245" t="e">
        <f>D76+"１：２０"</f>
        <v>#REF!</v>
      </c>
      <c r="E77" s="246"/>
      <c r="F77" s="246"/>
      <c r="G77" s="246"/>
      <c r="H77" s="246"/>
      <c r="I77" s="203" t="e">
        <f>I75</f>
        <v>#REF!</v>
      </c>
      <c r="J77" s="203"/>
      <c r="K77" s="203"/>
      <c r="L77" s="203"/>
      <c r="M77" s="203"/>
      <c r="N77" s="203"/>
      <c r="O77" s="204"/>
      <c r="P77" s="205"/>
      <c r="Q77" s="217">
        <v>0</v>
      </c>
      <c r="R77" s="360" t="s">
        <v>123</v>
      </c>
      <c r="S77" s="217">
        <v>0</v>
      </c>
      <c r="T77" s="205"/>
      <c r="U77" s="218" t="e">
        <f>AB75</f>
        <v>#REF!</v>
      </c>
      <c r="V77" s="218"/>
      <c r="W77" s="218"/>
      <c r="X77" s="218"/>
      <c r="Y77" s="218"/>
      <c r="Z77" s="218"/>
      <c r="AA77" s="218"/>
      <c r="AB77" s="253" t="e">
        <f>U75</f>
        <v>#REF!</v>
      </c>
      <c r="AC77" s="254"/>
      <c r="AD77" s="254"/>
      <c r="AE77" s="254"/>
      <c r="AF77" s="254"/>
      <c r="AG77" s="258"/>
      <c r="AI77" s="161" t="e">
        <f>U75</f>
        <v>#REF!</v>
      </c>
      <c r="AJ77" s="239">
        <v>0</v>
      </c>
      <c r="AK77" s="239">
        <v>0</v>
      </c>
      <c r="AL77" s="239">
        <v>0</v>
      </c>
      <c r="AM77" s="239">
        <f>S75+S76</f>
        <v>0</v>
      </c>
      <c r="AN77" s="239">
        <f>Q75+Q76</f>
        <v>0</v>
      </c>
      <c r="AO77" s="239">
        <f>AM77-AN77</f>
        <v>0</v>
      </c>
      <c r="AP77" s="239">
        <f>AJ77*3+AL77*1</f>
        <v>0</v>
      </c>
      <c r="AQ77" s="242">
        <v>3</v>
      </c>
    </row>
    <row r="78" spans="2:34" ht="13.5">
      <c r="B78" s="182"/>
      <c r="C78" s="182"/>
      <c r="D78" s="183"/>
      <c r="E78" s="183"/>
      <c r="F78" s="183"/>
      <c r="G78" s="183"/>
      <c r="H78" s="183"/>
      <c r="I78" s="198"/>
      <c r="J78" s="198"/>
      <c r="K78" s="198"/>
      <c r="L78" s="198"/>
      <c r="M78" s="198"/>
      <c r="N78" s="198"/>
      <c r="O78" s="198"/>
      <c r="P78" s="190"/>
      <c r="Q78" s="215"/>
      <c r="R78" s="215"/>
      <c r="S78" s="215"/>
      <c r="T78" s="190"/>
      <c r="U78" s="198"/>
      <c r="V78" s="198"/>
      <c r="W78" s="198"/>
      <c r="X78" s="198"/>
      <c r="Y78" s="198"/>
      <c r="Z78" s="198"/>
      <c r="AA78" s="198"/>
      <c r="AB78" s="233"/>
      <c r="AC78" s="233"/>
      <c r="AD78" s="233"/>
      <c r="AE78" s="233"/>
      <c r="AF78" s="233"/>
      <c r="AG78" s="233"/>
      <c r="AH78" s="233"/>
    </row>
    <row r="79" spans="2:34" ht="13.5">
      <c r="B79" s="182"/>
      <c r="C79" s="182"/>
      <c r="D79" s="183"/>
      <c r="E79" s="183"/>
      <c r="F79" s="183"/>
      <c r="G79" s="183"/>
      <c r="H79" s="183"/>
      <c r="I79" s="198"/>
      <c r="J79" s="198"/>
      <c r="K79" s="198"/>
      <c r="L79" s="198"/>
      <c r="M79" s="198"/>
      <c r="N79" s="198"/>
      <c r="O79" s="198"/>
      <c r="P79" s="190"/>
      <c r="Q79" s="215"/>
      <c r="R79" s="215"/>
      <c r="S79" s="215"/>
      <c r="T79" s="190"/>
      <c r="U79" s="198"/>
      <c r="V79" s="198"/>
      <c r="W79" s="198"/>
      <c r="X79" s="198"/>
      <c r="Y79" s="198"/>
      <c r="Z79" s="198"/>
      <c r="AA79" s="198"/>
      <c r="AB79" s="233"/>
      <c r="AC79" s="233"/>
      <c r="AD79" s="233"/>
      <c r="AE79" s="233"/>
      <c r="AF79" s="233"/>
      <c r="AG79" s="233"/>
      <c r="AH79" s="233"/>
    </row>
    <row r="80" spans="2:34" ht="13.5">
      <c r="B80" s="182"/>
      <c r="C80" s="182"/>
      <c r="D80" s="183"/>
      <c r="E80" s="183"/>
      <c r="F80" s="183"/>
      <c r="G80" s="183"/>
      <c r="H80" s="183"/>
      <c r="I80" s="198"/>
      <c r="J80" s="198"/>
      <c r="K80" s="198"/>
      <c r="L80" s="198"/>
      <c r="M80" s="198"/>
      <c r="N80" s="198"/>
      <c r="O80" s="198"/>
      <c r="P80" s="190"/>
      <c r="Q80" s="215"/>
      <c r="R80" s="215"/>
      <c r="S80" s="215"/>
      <c r="T80" s="190"/>
      <c r="U80" s="198"/>
      <c r="V80" s="198"/>
      <c r="W80" s="198"/>
      <c r="X80" s="198"/>
      <c r="Y80" s="198"/>
      <c r="Z80" s="198"/>
      <c r="AA80" s="198"/>
      <c r="AB80" s="233"/>
      <c r="AC80" s="233"/>
      <c r="AD80" s="233"/>
      <c r="AE80" s="233"/>
      <c r="AF80" s="233"/>
      <c r="AG80" s="233"/>
      <c r="AH80" s="233"/>
    </row>
    <row r="81" spans="2:34" ht="13.5">
      <c r="B81" s="182"/>
      <c r="C81" s="182"/>
      <c r="D81" s="183"/>
      <c r="E81" s="183"/>
      <c r="F81" s="183"/>
      <c r="G81" s="183"/>
      <c r="H81" s="183"/>
      <c r="I81" s="198"/>
      <c r="J81" s="198"/>
      <c r="K81" s="198"/>
      <c r="L81" s="198"/>
      <c r="M81" s="198"/>
      <c r="N81" s="198"/>
      <c r="O81" s="198"/>
      <c r="P81" s="190"/>
      <c r="Q81" s="215"/>
      <c r="R81" s="215"/>
      <c r="X81" s="198"/>
      <c r="Y81" s="198"/>
      <c r="Z81" s="198"/>
      <c r="AA81" s="198"/>
      <c r="AB81" s="233"/>
      <c r="AC81" s="233"/>
      <c r="AD81" s="233"/>
      <c r="AE81" s="233"/>
      <c r="AF81" s="233"/>
      <c r="AG81" s="233"/>
      <c r="AH81" s="233"/>
    </row>
    <row r="82" spans="2:34" ht="13.5">
      <c r="B82" s="182"/>
      <c r="C82" s="182"/>
      <c r="D82" s="183"/>
      <c r="E82" s="183"/>
      <c r="F82" s="183"/>
      <c r="G82" s="183"/>
      <c r="H82" s="183"/>
      <c r="I82" s="198"/>
      <c r="J82" s="198"/>
      <c r="K82" s="198"/>
      <c r="L82" s="198"/>
      <c r="M82" s="198"/>
      <c r="N82" s="198"/>
      <c r="O82" s="198"/>
      <c r="P82" s="190"/>
      <c r="Q82" s="215"/>
      <c r="R82" s="215"/>
      <c r="S82" s="215"/>
      <c r="T82" s="190"/>
      <c r="U82" s="198"/>
      <c r="V82" s="198"/>
      <c r="W82" s="198"/>
      <c r="X82" s="198"/>
      <c r="Y82" s="198"/>
      <c r="Z82" s="198"/>
      <c r="AA82" s="198"/>
      <c r="AB82" s="233"/>
      <c r="AC82" s="233"/>
      <c r="AD82" s="233"/>
      <c r="AE82" s="233"/>
      <c r="AF82" s="233"/>
      <c r="AG82" s="233"/>
      <c r="AH82" s="233"/>
    </row>
    <row r="83" spans="2:34" ht="13.5">
      <c r="B83" s="182"/>
      <c r="C83" s="182"/>
      <c r="D83" s="183"/>
      <c r="E83" s="183"/>
      <c r="F83" s="183"/>
      <c r="G83" s="183"/>
      <c r="H83" s="183"/>
      <c r="I83" s="198"/>
      <c r="J83" s="198"/>
      <c r="K83" s="198"/>
      <c r="L83" s="198"/>
      <c r="M83" s="198"/>
      <c r="N83" s="198"/>
      <c r="O83" s="198"/>
      <c r="P83" s="190"/>
      <c r="Q83" s="215"/>
      <c r="R83" s="215"/>
      <c r="S83" s="215"/>
      <c r="T83" s="190"/>
      <c r="U83" s="198"/>
      <c r="V83" s="198"/>
      <c r="W83" s="198"/>
      <c r="X83" s="198"/>
      <c r="Y83" s="198"/>
      <c r="Z83" s="198"/>
      <c r="AA83" s="198"/>
      <c r="AB83" s="233"/>
      <c r="AC83" s="233"/>
      <c r="AD83" s="233"/>
      <c r="AE83" s="233"/>
      <c r="AF83" s="233"/>
      <c r="AG83" s="233"/>
      <c r="AH83" s="233"/>
    </row>
    <row r="84" spans="2:34" ht="13.5">
      <c r="B84" s="182"/>
      <c r="C84" s="182"/>
      <c r="D84" s="183"/>
      <c r="E84" s="183"/>
      <c r="F84" s="183"/>
      <c r="G84" s="183"/>
      <c r="H84" s="183"/>
      <c r="I84" s="198"/>
      <c r="J84" s="198"/>
      <c r="K84" s="198"/>
      <c r="L84" s="198"/>
      <c r="M84" s="198"/>
      <c r="N84" s="198"/>
      <c r="O84" s="198"/>
      <c r="P84" s="190"/>
      <c r="Q84" s="215"/>
      <c r="R84" s="215"/>
      <c r="S84" s="215"/>
      <c r="T84" s="190"/>
      <c r="U84" s="198"/>
      <c r="V84" s="198"/>
      <c r="W84" s="198"/>
      <c r="X84" s="198"/>
      <c r="Y84" s="198"/>
      <c r="Z84" s="198"/>
      <c r="AA84" s="198"/>
      <c r="AB84" s="233"/>
      <c r="AC84" s="233"/>
      <c r="AD84" s="233"/>
      <c r="AE84" s="233"/>
      <c r="AF84" s="233"/>
      <c r="AG84" s="233"/>
      <c r="AH84" s="233"/>
    </row>
    <row r="85" spans="2:34" ht="13.5">
      <c r="B85" s="182"/>
      <c r="C85" s="182"/>
      <c r="D85" s="183"/>
      <c r="E85" s="183"/>
      <c r="F85" s="183"/>
      <c r="G85" s="183"/>
      <c r="H85" s="183"/>
      <c r="I85" s="198"/>
      <c r="J85" s="198"/>
      <c r="K85" s="198"/>
      <c r="L85" s="198"/>
      <c r="M85" s="198"/>
      <c r="N85" s="198"/>
      <c r="O85" s="198"/>
      <c r="P85" s="190"/>
      <c r="Q85" s="215"/>
      <c r="R85" s="215"/>
      <c r="S85" s="215"/>
      <c r="T85" s="190"/>
      <c r="U85" s="198"/>
      <c r="V85" s="198"/>
      <c r="W85" s="198"/>
      <c r="X85" s="198"/>
      <c r="Y85" s="198"/>
      <c r="Z85" s="198"/>
      <c r="AA85" s="198"/>
      <c r="AB85" s="233"/>
      <c r="AC85" s="233"/>
      <c r="AD85" s="233"/>
      <c r="AE85" s="233"/>
      <c r="AF85" s="233"/>
      <c r="AG85" s="233"/>
      <c r="AH85" s="233"/>
    </row>
    <row r="86" spans="2:34" ht="13.5">
      <c r="B86" s="182"/>
      <c r="C86" s="182"/>
      <c r="D86" s="183"/>
      <c r="E86" s="183"/>
      <c r="F86" s="183"/>
      <c r="G86" s="183"/>
      <c r="H86" s="183"/>
      <c r="I86" s="198"/>
      <c r="J86" s="198"/>
      <c r="K86" s="198"/>
      <c r="L86" s="198"/>
      <c r="M86" s="198"/>
      <c r="N86" s="198"/>
      <c r="O86" s="198"/>
      <c r="P86" s="190"/>
      <c r="Q86" s="215"/>
      <c r="R86" s="215"/>
      <c r="S86" s="215"/>
      <c r="T86" s="190"/>
      <c r="U86" s="198"/>
      <c r="V86" s="198"/>
      <c r="W86" s="198"/>
      <c r="X86" s="198"/>
      <c r="Y86" s="198"/>
      <c r="Z86" s="198"/>
      <c r="AA86" s="198"/>
      <c r="AB86" s="233"/>
      <c r="AC86" s="233"/>
      <c r="AD86" s="233"/>
      <c r="AE86" s="233"/>
      <c r="AF86" s="233"/>
      <c r="AG86" s="233"/>
      <c r="AH86" s="233"/>
    </row>
    <row r="87" spans="2:34" ht="13.5">
      <c r="B87" s="182"/>
      <c r="C87" s="182"/>
      <c r="D87" s="183"/>
      <c r="E87" s="183"/>
      <c r="F87" s="183"/>
      <c r="G87" s="183"/>
      <c r="H87" s="183"/>
      <c r="I87" s="198"/>
      <c r="J87" s="198"/>
      <c r="K87" s="198"/>
      <c r="L87" s="198"/>
      <c r="M87" s="198"/>
      <c r="N87" s="198"/>
      <c r="O87" s="198"/>
      <c r="P87" s="190"/>
      <c r="Q87" s="215"/>
      <c r="R87" s="215"/>
      <c r="S87" s="215"/>
      <c r="T87" s="190"/>
      <c r="U87" s="198"/>
      <c r="V87" s="198"/>
      <c r="W87" s="198"/>
      <c r="X87" s="198"/>
      <c r="Y87" s="198"/>
      <c r="Z87" s="198"/>
      <c r="AA87" s="198"/>
      <c r="AB87" s="233"/>
      <c r="AC87" s="233"/>
      <c r="AD87" s="233"/>
      <c r="AE87" s="233"/>
      <c r="AF87" s="233"/>
      <c r="AG87" s="233"/>
      <c r="AH87" s="233"/>
    </row>
  </sheetData>
  <sheetProtection/>
  <mergeCells count="172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6:K16"/>
    <mergeCell ref="R16:W16"/>
    <mergeCell ref="AB16:AE16"/>
    <mergeCell ref="B17:C17"/>
    <mergeCell ref="D17:H17"/>
    <mergeCell ref="I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7:K27"/>
    <mergeCell ref="R27:W27"/>
    <mergeCell ref="AB27:AE27"/>
    <mergeCell ref="B28:C28"/>
    <mergeCell ref="D28:H28"/>
    <mergeCell ref="I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F38:K38"/>
    <mergeCell ref="R38:W38"/>
    <mergeCell ref="AB38:AE38"/>
    <mergeCell ref="B39:C39"/>
    <mergeCell ref="D39:H39"/>
    <mergeCell ref="I39:AA39"/>
    <mergeCell ref="AB39:AG39"/>
    <mergeCell ref="B40:C40"/>
    <mergeCell ref="D40:H40"/>
    <mergeCell ref="I40:O40"/>
    <mergeCell ref="U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F73:L73"/>
    <mergeCell ref="R73:W73"/>
    <mergeCell ref="AB73:AE73"/>
    <mergeCell ref="B74:C74"/>
    <mergeCell ref="D74:H74"/>
    <mergeCell ref="I74:AA74"/>
    <mergeCell ref="AB74:AG74"/>
    <mergeCell ref="B75:C75"/>
    <mergeCell ref="D75:H75"/>
    <mergeCell ref="I75:O75"/>
    <mergeCell ref="U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3" sqref="G13:G14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50" customFormat="1" ht="13.5">
      <c r="A1" s="150" t="s">
        <v>129</v>
      </c>
      <c r="C1" s="150" t="s">
        <v>1</v>
      </c>
      <c r="E1" s="150" t="s">
        <v>3</v>
      </c>
      <c r="F1" s="150" t="s">
        <v>130</v>
      </c>
    </row>
    <row r="2" spans="1:6" ht="13.5">
      <c r="A2" s="151" t="s">
        <v>131</v>
      </c>
      <c r="B2" t="str">
        <f aca="true" t="shared" si="0" ref="B2:B9">C2&amp;ASC(F2)</f>
        <v>N011</v>
      </c>
      <c r="C2" s="152" t="s">
        <v>132</v>
      </c>
      <c r="D2" s="153"/>
      <c r="E2" s="154" t="str">
        <f>'予選リーグ対戦表'!AI10</f>
        <v>郡上八幡</v>
      </c>
      <c r="F2" s="155">
        <v>1</v>
      </c>
    </row>
    <row r="3" spans="1:6" ht="13.5">
      <c r="A3" s="151" t="s">
        <v>133</v>
      </c>
      <c r="B3" t="str">
        <f t="shared" si="0"/>
        <v>N012</v>
      </c>
      <c r="C3" s="156" t="s">
        <v>132</v>
      </c>
      <c r="D3" s="151"/>
      <c r="E3" s="157" t="str">
        <f>'予選リーグ対戦表'!AI30</f>
        <v>瀬尻</v>
      </c>
      <c r="F3" s="158">
        <v>2</v>
      </c>
    </row>
    <row r="4" spans="1:6" ht="13.5">
      <c r="A4" s="151" t="s">
        <v>134</v>
      </c>
      <c r="B4" t="str">
        <f t="shared" si="0"/>
        <v>N013</v>
      </c>
      <c r="C4" s="156" t="s">
        <v>132</v>
      </c>
      <c r="D4" s="151"/>
      <c r="E4" s="157" t="str">
        <f>'予選リーグ対戦表'!AI42</f>
        <v>武芸川</v>
      </c>
      <c r="F4" s="158">
        <v>3</v>
      </c>
    </row>
    <row r="5" spans="1:8" ht="17.25">
      <c r="A5" s="151" t="s">
        <v>135</v>
      </c>
      <c r="B5" t="str">
        <f t="shared" si="0"/>
        <v>N014</v>
      </c>
      <c r="C5" s="156" t="s">
        <v>132</v>
      </c>
      <c r="D5" s="151"/>
      <c r="E5" s="157" t="str">
        <f>'予選リーグ対戦表'!AI18</f>
        <v>太田</v>
      </c>
      <c r="F5" s="158">
        <v>4</v>
      </c>
      <c r="H5" s="159" t="s">
        <v>136</v>
      </c>
    </row>
    <row r="6" spans="1:6" ht="13.5">
      <c r="A6" s="151" t="s">
        <v>137</v>
      </c>
      <c r="B6" t="str">
        <f t="shared" si="0"/>
        <v>N015</v>
      </c>
      <c r="C6" s="156" t="s">
        <v>132</v>
      </c>
      <c r="D6" s="151"/>
      <c r="E6" s="157" t="str">
        <f>'予選リーグ対戦表'!AI19</f>
        <v>中部</v>
      </c>
      <c r="F6" s="158">
        <v>5</v>
      </c>
    </row>
    <row r="7" spans="1:6" ht="13.5">
      <c r="A7" s="151" t="s">
        <v>138</v>
      </c>
      <c r="B7" t="str">
        <f t="shared" si="0"/>
        <v>N016</v>
      </c>
      <c r="C7" s="156" t="s">
        <v>132</v>
      </c>
      <c r="D7" s="151"/>
      <c r="E7" s="157" t="str">
        <f>'予選リーグ対戦表'!AI40</f>
        <v>山手</v>
      </c>
      <c r="F7" s="158">
        <v>6</v>
      </c>
    </row>
    <row r="8" spans="1:6" ht="13.5">
      <c r="A8" s="151" t="s">
        <v>139</v>
      </c>
      <c r="B8" t="str">
        <f t="shared" si="0"/>
        <v>N017</v>
      </c>
      <c r="C8" s="156" t="s">
        <v>132</v>
      </c>
      <c r="D8" s="151"/>
      <c r="E8" s="157" t="str">
        <f>'予選リーグ対戦表'!AI29</f>
        <v>コヴィーダ</v>
      </c>
      <c r="F8" s="158">
        <v>7</v>
      </c>
    </row>
    <row r="9" spans="1:6" ht="13.5">
      <c r="A9" s="151" t="s">
        <v>140</v>
      </c>
      <c r="B9" s="160" t="str">
        <f t="shared" si="0"/>
        <v>N018</v>
      </c>
      <c r="C9" s="156" t="s">
        <v>132</v>
      </c>
      <c r="D9" s="151"/>
      <c r="E9" s="157" t="str">
        <f>'予選リーグ対戦表'!AI9</f>
        <v>白鳥</v>
      </c>
      <c r="F9" s="158">
        <v>8</v>
      </c>
    </row>
    <row r="10" spans="1:6" ht="13.5">
      <c r="A10" s="157"/>
      <c r="B10" s="157"/>
      <c r="C10" s="154"/>
      <c r="D10" s="154"/>
      <c r="E10" s="154"/>
      <c r="F10" s="154"/>
    </row>
    <row r="11" spans="1:6" ht="13.5">
      <c r="A11" s="157"/>
      <c r="B11" s="157"/>
      <c r="C11" s="157"/>
      <c r="D11" s="157"/>
      <c r="E11" s="157"/>
      <c r="F11" s="157"/>
    </row>
    <row r="12" spans="1:6" ht="13.5">
      <c r="A12" s="157"/>
      <c r="B12" s="157"/>
      <c r="C12" s="157"/>
      <c r="D12" s="157"/>
      <c r="E12" s="157"/>
      <c r="F12" s="157"/>
    </row>
    <row r="13" spans="1:6" ht="13.5">
      <c r="A13" s="157"/>
      <c r="B13" s="157"/>
      <c r="C13" s="157"/>
      <c r="D13" s="157"/>
      <c r="E13" s="157"/>
      <c r="F13" s="157"/>
    </row>
    <row r="14" spans="1:6" ht="13.5">
      <c r="A14" s="157"/>
      <c r="B14" s="157"/>
      <c r="C14" s="157"/>
      <c r="D14" s="157"/>
      <c r="E14" s="157"/>
      <c r="F14" s="157"/>
    </row>
    <row r="15" spans="1:6" ht="13.5">
      <c r="A15" s="157"/>
      <c r="B15" s="157"/>
      <c r="C15" s="157"/>
      <c r="D15" s="157"/>
      <c r="E15" s="157"/>
      <c r="F15" s="157"/>
    </row>
    <row r="16" spans="1:6" ht="13.5">
      <c r="A16" s="157"/>
      <c r="B16" s="157"/>
      <c r="C16" s="157"/>
      <c r="D16" s="157"/>
      <c r="E16" s="157"/>
      <c r="F16" s="157"/>
    </row>
    <row r="17" spans="1:6" ht="13.5">
      <c r="A17" s="157"/>
      <c r="B17" s="157"/>
      <c r="C17" s="157"/>
      <c r="D17" s="157"/>
      <c r="E17" s="157"/>
      <c r="F17" s="157"/>
    </row>
    <row r="18" spans="1:6" ht="13.5">
      <c r="A18" s="157"/>
      <c r="B18" s="157"/>
      <c r="C18" s="157"/>
      <c r="D18" s="157"/>
      <c r="E18" s="157"/>
      <c r="F18" s="157"/>
    </row>
    <row r="19" spans="1:6" ht="13.5">
      <c r="A19" s="157"/>
      <c r="B19" s="157"/>
      <c r="C19" s="157"/>
      <c r="D19" s="157"/>
      <c r="E19" s="157"/>
      <c r="F19" s="157"/>
    </row>
    <row r="20" spans="1:6" ht="13.5">
      <c r="A20" s="157"/>
      <c r="B20" s="157"/>
      <c r="C20" s="157"/>
      <c r="D20" s="157"/>
      <c r="E20" s="157"/>
      <c r="F20" s="157"/>
    </row>
    <row r="21" spans="1:6" ht="13.5">
      <c r="A21" s="157"/>
      <c r="B21" s="157"/>
      <c r="C21" s="157"/>
      <c r="D21" s="157"/>
      <c r="E21" s="157"/>
      <c r="F21" s="157"/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5"/>
  <sheetViews>
    <sheetView tabSelected="1" workbookViewId="0" topLeftCell="A22">
      <selection activeCell="AV23" sqref="AV23:AV24"/>
    </sheetView>
  </sheetViews>
  <sheetFormatPr defaultColWidth="2.50390625" defaultRowHeight="13.5"/>
  <cols>
    <col min="1" max="1" width="2.50390625" style="2" customWidth="1"/>
    <col min="2" max="2" width="2.625" style="2" bestFit="1" customWidth="1"/>
    <col min="3" max="4" width="2.50390625" style="2" customWidth="1"/>
    <col min="5" max="5" width="2.625" style="2" bestFit="1" customWidth="1"/>
    <col min="6" max="7" width="2.50390625" style="2" customWidth="1"/>
    <col min="8" max="11" width="2.625" style="2" bestFit="1" customWidth="1"/>
    <col min="12" max="13" width="2.50390625" style="2" customWidth="1"/>
    <col min="14" max="14" width="4.00390625" style="2" bestFit="1" customWidth="1"/>
    <col min="15" max="16" width="2.625" style="2" bestFit="1" customWidth="1"/>
    <col min="17" max="17" width="3.50390625" style="2" customWidth="1"/>
    <col min="18" max="18" width="2.50390625" style="2" customWidth="1"/>
    <col min="19" max="19" width="2.625" style="2" bestFit="1" customWidth="1"/>
    <col min="20" max="20" width="3.25390625" style="2" bestFit="1" customWidth="1"/>
    <col min="21" max="21" width="2.50390625" style="2" customWidth="1"/>
    <col min="22" max="22" width="2.625" style="2" bestFit="1" customWidth="1"/>
    <col min="23" max="32" width="2.50390625" style="2" customWidth="1"/>
    <col min="33" max="33" width="2.625" style="2" bestFit="1" customWidth="1"/>
    <col min="34" max="35" width="2.50390625" style="2" customWidth="1"/>
    <col min="36" max="36" width="2.625" style="2" bestFit="1" customWidth="1"/>
    <col min="37" max="37" width="4.00390625" style="2" bestFit="1" customWidth="1"/>
    <col min="38" max="39" width="2.50390625" style="2" customWidth="1"/>
    <col min="40" max="40" width="2.75390625" style="2" customWidth="1"/>
    <col min="41" max="42" width="2.50390625" style="2" customWidth="1"/>
    <col min="43" max="43" width="3.25390625" style="2" bestFit="1" customWidth="1"/>
    <col min="44" max="44" width="2.50390625" style="2" customWidth="1"/>
    <col min="45" max="45" width="2.625" style="2" bestFit="1" customWidth="1"/>
    <col min="46" max="46" width="2.50390625" style="2" customWidth="1"/>
    <col min="47" max="47" width="2.875" style="2" customWidth="1"/>
    <col min="48" max="49" width="2.625" style="2" bestFit="1" customWidth="1"/>
    <col min="50" max="51" width="2.50390625" style="2" customWidth="1"/>
    <col min="52" max="52" width="2.625" style="2" bestFit="1" customWidth="1"/>
    <col min="53" max="16384" width="2.50390625" style="2" customWidth="1"/>
  </cols>
  <sheetData>
    <row r="1" spans="3:53" ht="14.25" customHeight="1">
      <c r="C1" s="3" t="s">
        <v>141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S1" s="128">
        <v>44318</v>
      </c>
      <c r="AT1" s="128"/>
      <c r="AU1" s="128"/>
      <c r="AV1" s="128"/>
      <c r="AW1" s="128"/>
      <c r="AX1" s="128"/>
      <c r="AY1" s="128"/>
      <c r="AZ1" s="128"/>
      <c r="BA1" s="128"/>
    </row>
    <row r="2" spans="3:53" ht="13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S2" s="1"/>
      <c r="AT2" s="129" t="s">
        <v>142</v>
      </c>
      <c r="AU2" s="129"/>
      <c r="AV2" s="129"/>
      <c r="AW2" s="129"/>
      <c r="AX2" s="129"/>
      <c r="AY2" s="129"/>
      <c r="AZ2" s="129"/>
      <c r="BA2" s="129"/>
    </row>
    <row r="3" s="1" customFormat="1" ht="14.25"/>
    <row r="4" spans="27:28" s="1" customFormat="1" ht="14.25">
      <c r="AA4" s="95" t="s">
        <v>143</v>
      </c>
      <c r="AB4" s="96"/>
    </row>
    <row r="5" spans="10:43" s="1" customFormat="1" ht="15">
      <c r="J5" s="4">
        <v>0</v>
      </c>
      <c r="AA5" s="97"/>
      <c r="AB5" s="98"/>
      <c r="AC5" s="5"/>
      <c r="AD5" s="5"/>
      <c r="AE5" s="5"/>
      <c r="AO5" s="5"/>
      <c r="AP5" s="5"/>
      <c r="AQ5" s="4">
        <v>1</v>
      </c>
    </row>
    <row r="6" spans="11:43" s="1" customFormat="1" ht="15"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  <c r="AF6" s="7"/>
      <c r="AG6" s="7"/>
      <c r="AH6" s="7"/>
      <c r="AI6" s="7"/>
      <c r="AJ6" s="7"/>
      <c r="AK6" s="7"/>
      <c r="AL6" s="7"/>
      <c r="AM6" s="7"/>
      <c r="AN6" s="7"/>
      <c r="AO6" s="11"/>
      <c r="AP6" s="11"/>
      <c r="AQ6" s="12"/>
    </row>
    <row r="7" spans="11:43" s="1" customFormat="1" ht="14.25"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99" t="s">
        <v>144</v>
      </c>
      <c r="AB7" s="95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</row>
    <row r="8" spans="5:49" s="1" customFormat="1" ht="15">
      <c r="E8" s="4">
        <v>2</v>
      </c>
      <c r="F8" s="5"/>
      <c r="H8" s="5"/>
      <c r="K8" s="12"/>
      <c r="L8" s="11"/>
      <c r="M8" s="11"/>
      <c r="N8" s="11"/>
      <c r="O8" s="11"/>
      <c r="P8" s="5"/>
      <c r="Q8" s="5"/>
      <c r="R8" s="5"/>
      <c r="S8" s="5"/>
      <c r="T8" s="11"/>
      <c r="U8" s="11"/>
      <c r="V8" s="11"/>
      <c r="W8" s="11"/>
      <c r="X8" s="11"/>
      <c r="Y8" s="5"/>
      <c r="Z8" s="5"/>
      <c r="AA8" s="100"/>
      <c r="AB8" s="97"/>
      <c r="AC8" s="11"/>
      <c r="AD8" s="11"/>
      <c r="AE8" s="11"/>
      <c r="AF8" s="11"/>
      <c r="AG8" s="11"/>
      <c r="AH8" s="11"/>
      <c r="AI8" s="11"/>
      <c r="AJ8" s="11"/>
      <c r="AK8" s="11"/>
      <c r="AL8" s="85"/>
      <c r="AM8" s="85"/>
      <c r="AN8" s="85"/>
      <c r="AO8" s="85"/>
      <c r="AP8" s="11"/>
      <c r="AQ8" s="12"/>
      <c r="AR8" s="85"/>
      <c r="AS8" s="85"/>
      <c r="AT8" s="85"/>
      <c r="AU8" s="85"/>
      <c r="AW8" s="56">
        <v>1</v>
      </c>
    </row>
    <row r="9" spans="5:49" s="1" customFormat="1" ht="15">
      <c r="E9" s="6"/>
      <c r="G9" s="7"/>
      <c r="I9" s="7"/>
      <c r="K9" s="12"/>
      <c r="L9" s="7"/>
      <c r="M9" s="7"/>
      <c r="N9" s="7"/>
      <c r="O9" s="7"/>
      <c r="P9" s="11"/>
      <c r="Q9" s="11"/>
      <c r="R9" s="58"/>
      <c r="S9" s="11"/>
      <c r="T9" s="7"/>
      <c r="U9" s="7"/>
      <c r="V9" s="7"/>
      <c r="W9" s="7"/>
      <c r="X9" s="7"/>
      <c r="Y9" s="11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/>
      <c r="AN9" s="11"/>
      <c r="AO9" s="11"/>
      <c r="AP9" s="6"/>
      <c r="AV9" s="130"/>
      <c r="AW9" s="12"/>
    </row>
    <row r="10" spans="5:49" s="1" customFormat="1" ht="15">
      <c r="E10" s="4">
        <v>0</v>
      </c>
      <c r="F10" s="8"/>
      <c r="I10" s="54" t="s">
        <v>145</v>
      </c>
      <c r="J10" s="4">
        <v>4</v>
      </c>
      <c r="K10" s="55">
        <v>5</v>
      </c>
      <c r="L10" s="5"/>
      <c r="M10" s="11"/>
      <c r="N10" s="11"/>
      <c r="O10" s="11"/>
      <c r="P10" s="5"/>
      <c r="Q10" s="11"/>
      <c r="R10" s="58"/>
      <c r="S10" s="56">
        <v>0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56">
        <v>1</v>
      </c>
      <c r="AK10" s="5"/>
      <c r="AL10" s="5"/>
      <c r="AM10" s="5"/>
      <c r="AN10" s="5"/>
      <c r="AO10" s="5"/>
      <c r="AP10" s="131"/>
      <c r="AQ10" s="8"/>
      <c r="AW10" s="142">
        <v>0</v>
      </c>
    </row>
    <row r="11" spans="6:49" s="1" customFormat="1" ht="19.5">
      <c r="F11" s="9"/>
      <c r="G11" s="10"/>
      <c r="H11" s="10"/>
      <c r="I11" s="10"/>
      <c r="J11" s="14" t="s">
        <v>146</v>
      </c>
      <c r="K11" s="13"/>
      <c r="L11" s="13"/>
      <c r="M11" s="7"/>
      <c r="N11" s="7"/>
      <c r="O11" s="7"/>
      <c r="P11" s="11"/>
      <c r="Q11" s="7"/>
      <c r="R11" s="81"/>
      <c r="AK11" s="12"/>
      <c r="AL11" s="11"/>
      <c r="AM11" s="11"/>
      <c r="AN11" s="11"/>
      <c r="AO11" s="11"/>
      <c r="AP11" s="13" t="s">
        <v>147</v>
      </c>
      <c r="AQ11" s="13"/>
      <c r="AR11" s="10"/>
      <c r="AS11" s="10"/>
      <c r="AT11" s="10"/>
      <c r="AU11" s="10"/>
      <c r="AV11" s="10"/>
      <c r="AW11" s="12"/>
    </row>
    <row r="12" spans="2:52" s="1" customFormat="1" ht="19.5">
      <c r="B12" s="4">
        <v>4</v>
      </c>
      <c r="C12" s="5"/>
      <c r="D12" s="5"/>
      <c r="E12" s="5"/>
      <c r="F12" s="8"/>
      <c r="G12" s="11"/>
      <c r="H12" s="11"/>
      <c r="I12" s="56">
        <v>0</v>
      </c>
      <c r="J12" s="13"/>
      <c r="K12" s="13"/>
      <c r="L12" s="13"/>
      <c r="M12" s="11"/>
      <c r="N12" s="11"/>
      <c r="O12" s="56">
        <v>0</v>
      </c>
      <c r="P12" s="11"/>
      <c r="Q12" s="11"/>
      <c r="R12" s="11"/>
      <c r="S12" s="82"/>
      <c r="T12" s="5"/>
      <c r="U12" s="5"/>
      <c r="V12" s="4">
        <v>1</v>
      </c>
      <c r="AG12" s="4">
        <v>0</v>
      </c>
      <c r="AK12" s="82"/>
      <c r="AL12" s="5"/>
      <c r="AM12" s="5"/>
      <c r="AN12" s="56">
        <v>1</v>
      </c>
      <c r="AO12" s="11"/>
      <c r="AP12" s="13"/>
      <c r="AQ12" s="13"/>
      <c r="AR12" s="11"/>
      <c r="AS12" s="56">
        <v>0</v>
      </c>
      <c r="AT12" s="11"/>
      <c r="AU12" s="132" t="s">
        <v>145</v>
      </c>
      <c r="AV12" s="133">
        <v>2</v>
      </c>
      <c r="AW12" s="143">
        <v>0</v>
      </c>
      <c r="AZ12" s="4">
        <v>0</v>
      </c>
    </row>
    <row r="13" spans="3:51" s="1" customFormat="1" ht="15">
      <c r="C13" s="12"/>
      <c r="D13" s="11"/>
      <c r="E13" s="13" t="s">
        <v>148</v>
      </c>
      <c r="F13" s="14"/>
      <c r="G13" s="10"/>
      <c r="H13" s="15"/>
      <c r="P13" s="57"/>
      <c r="Q13" s="10"/>
      <c r="R13" s="14" t="s">
        <v>149</v>
      </c>
      <c r="S13" s="13"/>
      <c r="T13" s="11"/>
      <c r="U13" s="11"/>
      <c r="V13" s="12"/>
      <c r="AH13" s="57"/>
      <c r="AI13" s="10"/>
      <c r="AJ13" s="14" t="s">
        <v>150</v>
      </c>
      <c r="AK13" s="13"/>
      <c r="AL13" s="11"/>
      <c r="AM13" s="11"/>
      <c r="AN13" s="12"/>
      <c r="AT13" s="134"/>
      <c r="AU13" s="11"/>
      <c r="AV13" s="13" t="s">
        <v>151</v>
      </c>
      <c r="AW13" s="14"/>
      <c r="AX13" s="10"/>
      <c r="AY13" s="15"/>
    </row>
    <row r="14" spans="3:51" s="1" customFormat="1" ht="14.25">
      <c r="C14" s="12"/>
      <c r="D14" s="11"/>
      <c r="E14" s="13"/>
      <c r="F14" s="13"/>
      <c r="G14" s="11"/>
      <c r="H14" s="16"/>
      <c r="P14" s="58"/>
      <c r="Q14" s="11"/>
      <c r="R14" s="13"/>
      <c r="S14" s="13"/>
      <c r="T14" s="11"/>
      <c r="U14" s="11"/>
      <c r="V14" s="12"/>
      <c r="AH14" s="58"/>
      <c r="AI14" s="11"/>
      <c r="AJ14" s="13"/>
      <c r="AK14" s="13"/>
      <c r="AL14" s="11"/>
      <c r="AM14" s="6"/>
      <c r="AT14" s="12"/>
      <c r="AU14" s="11"/>
      <c r="AV14" s="13"/>
      <c r="AW14" s="13"/>
      <c r="AX14" s="11"/>
      <c r="AY14" s="16"/>
    </row>
    <row r="15" spans="2:52" s="1" customFormat="1" ht="18.75">
      <c r="B15" s="17" t="s">
        <v>152</v>
      </c>
      <c r="C15" s="17"/>
      <c r="D15" s="11"/>
      <c r="E15" s="13"/>
      <c r="F15" s="13"/>
      <c r="G15" s="11"/>
      <c r="H15" s="17" t="s">
        <v>153</v>
      </c>
      <c r="I15" s="17"/>
      <c r="O15" s="17" t="s">
        <v>154</v>
      </c>
      <c r="P15" s="17"/>
      <c r="Q15" s="11"/>
      <c r="R15" s="13"/>
      <c r="S15" s="13"/>
      <c r="T15" s="11"/>
      <c r="U15" s="17" t="s">
        <v>155</v>
      </c>
      <c r="V15" s="17"/>
      <c r="AG15" s="17" t="s">
        <v>156</v>
      </c>
      <c r="AH15" s="17"/>
      <c r="AI15" s="11"/>
      <c r="AJ15" s="13"/>
      <c r="AK15" s="13"/>
      <c r="AL15" s="11"/>
      <c r="AM15" s="17" t="s">
        <v>157</v>
      </c>
      <c r="AN15" s="17"/>
      <c r="AS15" s="17" t="s">
        <v>158</v>
      </c>
      <c r="AT15" s="17"/>
      <c r="AU15" s="11"/>
      <c r="AV15" s="13"/>
      <c r="AW15" s="13"/>
      <c r="AX15" s="11"/>
      <c r="AY15" s="17" t="s">
        <v>159</v>
      </c>
      <c r="AZ15" s="17"/>
    </row>
    <row r="16" spans="2:52" s="1" customFormat="1" ht="14.25" customHeight="1">
      <c r="B16" s="18" t="str">
        <f>'決勝トーナメント組合せ'!E2</f>
        <v>郡上八幡</v>
      </c>
      <c r="C16" s="19"/>
      <c r="H16" s="18" t="str">
        <f>'決勝トーナメント組合せ'!E3</f>
        <v>瀬尻</v>
      </c>
      <c r="I16" s="19"/>
      <c r="O16" s="18" t="str">
        <f>'決勝トーナメント組合せ'!E4</f>
        <v>武芸川</v>
      </c>
      <c r="P16" s="19"/>
      <c r="U16" s="18" t="str">
        <f>'決勝トーナメント組合せ'!E5</f>
        <v>太田</v>
      </c>
      <c r="V16" s="19"/>
      <c r="X16" s="83"/>
      <c r="AG16" s="18" t="str">
        <f>'決勝トーナメント組合せ'!E6</f>
        <v>中部</v>
      </c>
      <c r="AH16" s="19"/>
      <c r="AM16" s="115" t="str">
        <f>'決勝トーナメント組合せ'!E7</f>
        <v>山手</v>
      </c>
      <c r="AN16" s="116"/>
      <c r="AS16" s="18" t="str">
        <f>'決勝トーナメント組合せ'!E8</f>
        <v>コヴィーダ</v>
      </c>
      <c r="AT16" s="19"/>
      <c r="AY16" s="18" t="str">
        <f>'決勝トーナメント組合せ'!E9</f>
        <v>白鳥</v>
      </c>
      <c r="AZ16" s="19"/>
    </row>
    <row r="17" spans="2:52" s="1" customFormat="1" ht="14.25" customHeight="1">
      <c r="B17" s="20"/>
      <c r="C17" s="21"/>
      <c r="H17" s="20"/>
      <c r="I17" s="21"/>
      <c r="O17" s="20"/>
      <c r="P17" s="21"/>
      <c r="U17" s="20"/>
      <c r="V17" s="21"/>
      <c r="AG17" s="20"/>
      <c r="AH17" s="21"/>
      <c r="AM17" s="117"/>
      <c r="AN17" s="118"/>
      <c r="AS17" s="20"/>
      <c r="AT17" s="21"/>
      <c r="AY17" s="20"/>
      <c r="AZ17" s="21"/>
    </row>
    <row r="18" spans="2:52" s="1" customFormat="1" ht="14.25" customHeight="1">
      <c r="B18" s="20"/>
      <c r="C18" s="21"/>
      <c r="H18" s="20"/>
      <c r="I18" s="21"/>
      <c r="O18" s="20"/>
      <c r="P18" s="21"/>
      <c r="U18" s="20"/>
      <c r="V18" s="21"/>
      <c r="AG18" s="20"/>
      <c r="AH18" s="21"/>
      <c r="AM18" s="117"/>
      <c r="AN18" s="118"/>
      <c r="AS18" s="20"/>
      <c r="AT18" s="21"/>
      <c r="AY18" s="20"/>
      <c r="AZ18" s="21"/>
    </row>
    <row r="19" spans="2:52" s="1" customFormat="1" ht="14.25" customHeight="1">
      <c r="B19" s="20"/>
      <c r="C19" s="21"/>
      <c r="H19" s="20"/>
      <c r="I19" s="21"/>
      <c r="O19" s="20"/>
      <c r="P19" s="21"/>
      <c r="U19" s="20"/>
      <c r="V19" s="21"/>
      <c r="AG19" s="20"/>
      <c r="AH19" s="21"/>
      <c r="AM19" s="117"/>
      <c r="AN19" s="118"/>
      <c r="AS19" s="20"/>
      <c r="AT19" s="21"/>
      <c r="AY19" s="20"/>
      <c r="AZ19" s="21"/>
    </row>
    <row r="20" spans="2:52" s="1" customFormat="1" ht="14.25" customHeight="1">
      <c r="B20" s="20"/>
      <c r="C20" s="21"/>
      <c r="H20" s="20"/>
      <c r="I20" s="21"/>
      <c r="O20" s="20"/>
      <c r="P20" s="21"/>
      <c r="T20" s="84"/>
      <c r="U20" s="20"/>
      <c r="V20" s="21"/>
      <c r="AG20" s="20"/>
      <c r="AH20" s="21"/>
      <c r="AM20" s="117"/>
      <c r="AN20" s="118"/>
      <c r="AS20" s="20"/>
      <c r="AT20" s="21"/>
      <c r="AY20" s="20"/>
      <c r="AZ20" s="21"/>
    </row>
    <row r="21" spans="2:52" s="1" customFormat="1" ht="14.25" customHeight="1">
      <c r="B21" s="22"/>
      <c r="C21" s="23"/>
      <c r="H21" s="22"/>
      <c r="I21" s="23"/>
      <c r="L21" s="59" t="s">
        <v>160</v>
      </c>
      <c r="M21" s="59"/>
      <c r="O21" s="22"/>
      <c r="P21" s="23"/>
      <c r="U21" s="22"/>
      <c r="V21" s="23"/>
      <c r="AG21" s="22"/>
      <c r="AH21" s="23"/>
      <c r="AM21" s="119"/>
      <c r="AN21" s="120"/>
      <c r="AP21" s="59" t="s">
        <v>161</v>
      </c>
      <c r="AQ21" s="59"/>
      <c r="AS21" s="22"/>
      <c r="AT21" s="23"/>
      <c r="AY21" s="22"/>
      <c r="AZ21" s="23"/>
    </row>
    <row r="22" spans="5:52" s="1" customFormat="1" ht="15">
      <c r="E22" s="11"/>
      <c r="F22" s="11"/>
      <c r="G22" s="11"/>
      <c r="H22" s="10"/>
      <c r="I22" s="9"/>
      <c r="J22" s="11"/>
      <c r="K22" s="11"/>
      <c r="L22" s="60"/>
      <c r="M22" s="60"/>
      <c r="N22" s="11"/>
      <c r="O22" s="11"/>
      <c r="P22" s="9"/>
      <c r="Q22" s="11"/>
      <c r="R22" s="11"/>
      <c r="S22" s="11"/>
      <c r="AH22" s="121"/>
      <c r="AJ22" s="5"/>
      <c r="AK22" s="5"/>
      <c r="AL22" s="5"/>
      <c r="AM22" s="10"/>
      <c r="AN22" s="10"/>
      <c r="AP22" s="59"/>
      <c r="AQ22" s="59"/>
      <c r="AR22" s="5"/>
      <c r="AS22" s="135"/>
      <c r="AT22" s="135"/>
      <c r="AU22" s="5"/>
      <c r="AV22" s="5"/>
      <c r="AW22" s="5"/>
      <c r="AX22" s="5"/>
      <c r="AZ22" s="9"/>
    </row>
    <row r="23" spans="2:53" s="1" customFormat="1" ht="33.75" customHeight="1">
      <c r="B23" s="11"/>
      <c r="C23" s="11"/>
      <c r="D23" s="11"/>
      <c r="E23" s="11"/>
      <c r="F23" s="11"/>
      <c r="G23" s="11"/>
      <c r="H23" s="24">
        <v>1</v>
      </c>
      <c r="I23" s="7"/>
      <c r="J23" s="7"/>
      <c r="K23" s="7"/>
      <c r="L23" s="11"/>
      <c r="M23" s="11"/>
      <c r="N23" s="61"/>
      <c r="O23" s="61"/>
      <c r="P23" s="62">
        <v>3</v>
      </c>
      <c r="Q23" s="85"/>
      <c r="R23" s="85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4">
        <v>3</v>
      </c>
      <c r="AH23" s="11"/>
      <c r="AI23" s="7"/>
      <c r="AJ23" s="85"/>
      <c r="AK23" s="85"/>
      <c r="AL23" s="85"/>
      <c r="AM23" s="61"/>
      <c r="AN23" s="61"/>
      <c r="AO23" s="61"/>
      <c r="AP23" s="7"/>
      <c r="AQ23" s="7"/>
      <c r="AR23" s="11"/>
      <c r="AS23" s="11"/>
      <c r="AT23" s="11"/>
      <c r="AU23" s="11"/>
      <c r="AV23" s="11"/>
      <c r="AW23" s="11"/>
      <c r="AX23" s="11"/>
      <c r="AY23" s="7"/>
      <c r="AZ23" s="24">
        <v>0</v>
      </c>
      <c r="BA23" s="11"/>
    </row>
    <row r="24" spans="1:54" s="1" customFormat="1" ht="33.75" customHeight="1">
      <c r="A24" s="11"/>
      <c r="B24" s="25"/>
      <c r="C24" s="25"/>
      <c r="D24" s="25"/>
      <c r="E24" s="25"/>
      <c r="F24" s="25"/>
      <c r="G24" s="26"/>
      <c r="H24" s="25"/>
      <c r="I24" s="25"/>
      <c r="J24" s="25"/>
      <c r="K24" s="25"/>
      <c r="L24" s="63"/>
      <c r="M24" s="64" t="s">
        <v>162</v>
      </c>
      <c r="N24" s="65"/>
      <c r="O24" s="65"/>
      <c r="P24" s="65"/>
      <c r="Q24" s="65"/>
      <c r="R24" s="65"/>
      <c r="S24" s="86"/>
      <c r="T24" s="25"/>
      <c r="U24" s="25"/>
      <c r="V24" s="25"/>
      <c r="W24" s="25"/>
      <c r="X24" s="25"/>
      <c r="Y24" s="26"/>
      <c r="Z24" s="25"/>
      <c r="AA24" s="25"/>
      <c r="AB24" s="25"/>
      <c r="AC24" s="25"/>
      <c r="AD24" s="26"/>
      <c r="AE24" s="26"/>
      <c r="AF24" s="25"/>
      <c r="AG24" s="25"/>
      <c r="AH24" s="25"/>
      <c r="AI24" s="25"/>
      <c r="AJ24" s="64" t="s">
        <v>163</v>
      </c>
      <c r="AK24" s="65"/>
      <c r="AL24" s="65"/>
      <c r="AM24" s="65"/>
      <c r="AN24" s="65"/>
      <c r="AO24" s="136"/>
      <c r="AP24" s="86"/>
      <c r="AQ24" s="26"/>
      <c r="AR24" s="25"/>
      <c r="AS24" s="25"/>
      <c r="AT24" s="25"/>
      <c r="AU24" s="25"/>
      <c r="AV24" s="25"/>
      <c r="AW24" s="26"/>
      <c r="AX24" s="25"/>
      <c r="AY24" s="25"/>
      <c r="AZ24" s="25"/>
      <c r="BA24" s="25"/>
      <c r="BB24" s="11"/>
    </row>
    <row r="25" spans="2:53" s="1" customFormat="1" ht="33.75" customHeight="1">
      <c r="B25" s="27" t="s">
        <v>90</v>
      </c>
      <c r="C25" s="28"/>
      <c r="D25" s="28"/>
      <c r="E25" s="28"/>
      <c r="F25" s="29"/>
      <c r="G25" s="27" t="s">
        <v>121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9"/>
      <c r="Z25" s="27" t="s">
        <v>122</v>
      </c>
      <c r="AA25" s="28"/>
      <c r="AB25" s="28"/>
      <c r="AC25" s="28"/>
      <c r="AD25" s="29"/>
      <c r="AE25" s="27" t="s">
        <v>121</v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9"/>
      <c r="AW25" s="27" t="s">
        <v>122</v>
      </c>
      <c r="AX25" s="28"/>
      <c r="AY25" s="28"/>
      <c r="AZ25" s="28"/>
      <c r="BA25" s="29"/>
    </row>
    <row r="26" spans="2:53" s="1" customFormat="1" ht="33.75" customHeight="1">
      <c r="B26" s="30">
        <v>0.4270833333333333</v>
      </c>
      <c r="C26" s="31"/>
      <c r="D26" s="31"/>
      <c r="E26" s="31"/>
      <c r="F26" s="32"/>
      <c r="G26" s="33" t="s">
        <v>148</v>
      </c>
      <c r="H26" s="34" t="str">
        <f>B16</f>
        <v>郡上八幡</v>
      </c>
      <c r="I26" s="34"/>
      <c r="J26" s="34"/>
      <c r="K26" s="34"/>
      <c r="L26" s="34"/>
      <c r="M26" s="34"/>
      <c r="N26" s="66">
        <v>4</v>
      </c>
      <c r="O26" s="67" t="s">
        <v>164</v>
      </c>
      <c r="P26" s="67"/>
      <c r="Q26" s="361" t="s">
        <v>123</v>
      </c>
      <c r="R26" s="67" t="s">
        <v>165</v>
      </c>
      <c r="S26" s="67"/>
      <c r="T26" s="66">
        <v>0</v>
      </c>
      <c r="U26" s="34" t="str">
        <f>H16</f>
        <v>瀬尻</v>
      </c>
      <c r="V26" s="34"/>
      <c r="W26" s="34"/>
      <c r="X26" s="34"/>
      <c r="Y26" s="101"/>
      <c r="Z26" s="102" t="s">
        <v>166</v>
      </c>
      <c r="AA26" s="102"/>
      <c r="AB26" s="102"/>
      <c r="AC26" s="102"/>
      <c r="AD26" s="103"/>
      <c r="AE26" s="33" t="s">
        <v>149</v>
      </c>
      <c r="AF26" s="34" t="str">
        <f>O16</f>
        <v>武芸川</v>
      </c>
      <c r="AG26" s="34"/>
      <c r="AH26" s="34"/>
      <c r="AI26" s="34"/>
      <c r="AJ26" s="34"/>
      <c r="AK26" s="66">
        <v>0</v>
      </c>
      <c r="AL26" s="67" t="s">
        <v>165</v>
      </c>
      <c r="AM26" s="67"/>
      <c r="AN26" s="361" t="s">
        <v>123</v>
      </c>
      <c r="AO26" s="69" t="s">
        <v>167</v>
      </c>
      <c r="AP26" s="69"/>
      <c r="AQ26" s="137">
        <v>1</v>
      </c>
      <c r="AR26" s="34" t="str">
        <f>U16</f>
        <v>太田</v>
      </c>
      <c r="AS26" s="34"/>
      <c r="AT26" s="34"/>
      <c r="AU26" s="34"/>
      <c r="AV26" s="101"/>
      <c r="AW26" s="144" t="s">
        <v>168</v>
      </c>
      <c r="AX26" s="144"/>
      <c r="AY26" s="144"/>
      <c r="AZ26" s="144"/>
      <c r="BA26" s="145"/>
    </row>
    <row r="27" spans="2:53" s="1" customFormat="1" ht="45" customHeight="1">
      <c r="B27" s="35">
        <f>B26+"０：35"</f>
        <v>0.4513888888888889</v>
      </c>
      <c r="C27" s="36"/>
      <c r="D27" s="36"/>
      <c r="E27" s="36"/>
      <c r="F27" s="37"/>
      <c r="G27" s="38" t="s">
        <v>150</v>
      </c>
      <c r="H27" s="39" t="str">
        <f>AG16</f>
        <v>中部</v>
      </c>
      <c r="I27" s="39"/>
      <c r="J27" s="39"/>
      <c r="K27" s="39"/>
      <c r="L27" s="39"/>
      <c r="M27" s="39"/>
      <c r="N27" s="68">
        <v>0</v>
      </c>
      <c r="O27" s="69" t="s">
        <v>169</v>
      </c>
      <c r="P27" s="69"/>
      <c r="Q27" s="362" t="s">
        <v>123</v>
      </c>
      <c r="R27" s="69" t="s">
        <v>170</v>
      </c>
      <c r="S27" s="69"/>
      <c r="T27" s="68">
        <v>1</v>
      </c>
      <c r="U27" s="39" t="str">
        <f>AM16</f>
        <v>山手</v>
      </c>
      <c r="V27" s="39"/>
      <c r="W27" s="39"/>
      <c r="X27" s="39"/>
      <c r="Y27" s="104"/>
      <c r="Z27" s="105" t="s">
        <v>171</v>
      </c>
      <c r="AA27" s="105"/>
      <c r="AB27" s="105"/>
      <c r="AC27" s="105"/>
      <c r="AD27" s="106"/>
      <c r="AE27" s="38" t="s">
        <v>151</v>
      </c>
      <c r="AF27" s="107" t="str">
        <f>AS16</f>
        <v>コヴィーダ</v>
      </c>
      <c r="AG27" s="107"/>
      <c r="AH27" s="107"/>
      <c r="AI27" s="107"/>
      <c r="AJ27" s="107"/>
      <c r="AK27" s="68">
        <v>0</v>
      </c>
      <c r="AL27" s="122" t="s">
        <v>172</v>
      </c>
      <c r="AM27" s="122"/>
      <c r="AN27" s="363" t="s">
        <v>173</v>
      </c>
      <c r="AO27" s="122" t="s">
        <v>174</v>
      </c>
      <c r="AP27" s="122"/>
      <c r="AQ27" s="68">
        <v>0</v>
      </c>
      <c r="AR27" s="39" t="str">
        <f>AY16</f>
        <v>白鳥</v>
      </c>
      <c r="AS27" s="39"/>
      <c r="AT27" s="39"/>
      <c r="AU27" s="39"/>
      <c r="AV27" s="104"/>
      <c r="AW27" s="105" t="s">
        <v>175</v>
      </c>
      <c r="AX27" s="105"/>
      <c r="AY27" s="105"/>
      <c r="AZ27" s="105"/>
      <c r="BA27" s="106"/>
    </row>
    <row r="28" spans="2:53" s="1" customFormat="1" ht="45" customHeight="1">
      <c r="B28" s="35">
        <f>B27+"０：60"</f>
        <v>0.4930555555555556</v>
      </c>
      <c r="C28" s="36"/>
      <c r="D28" s="36"/>
      <c r="E28" s="36"/>
      <c r="F28" s="37"/>
      <c r="G28" s="33" t="s">
        <v>146</v>
      </c>
      <c r="H28" s="39" t="s">
        <v>16</v>
      </c>
      <c r="I28" s="39"/>
      <c r="J28" s="39"/>
      <c r="K28" s="39"/>
      <c r="L28" s="39"/>
      <c r="M28" s="39"/>
      <c r="N28" s="68">
        <v>0</v>
      </c>
      <c r="O28" s="70" t="s">
        <v>176</v>
      </c>
      <c r="P28" s="70"/>
      <c r="Q28" s="363" t="s">
        <v>173</v>
      </c>
      <c r="R28" s="70" t="s">
        <v>177</v>
      </c>
      <c r="S28" s="70"/>
      <c r="T28" s="68">
        <v>0</v>
      </c>
      <c r="U28" s="39" t="s">
        <v>20</v>
      </c>
      <c r="V28" s="39"/>
      <c r="W28" s="39"/>
      <c r="X28" s="39"/>
      <c r="Y28" s="104"/>
      <c r="Z28" s="108" t="s">
        <v>178</v>
      </c>
      <c r="AA28" s="108"/>
      <c r="AB28" s="108"/>
      <c r="AC28" s="108"/>
      <c r="AD28" s="109"/>
      <c r="AE28" s="33" t="s">
        <v>147</v>
      </c>
      <c r="AF28" s="39" t="s">
        <v>26</v>
      </c>
      <c r="AG28" s="39"/>
      <c r="AH28" s="39"/>
      <c r="AI28" s="39"/>
      <c r="AJ28" s="39"/>
      <c r="AK28" s="68">
        <v>1</v>
      </c>
      <c r="AL28" s="73" t="s">
        <v>179</v>
      </c>
      <c r="AM28" s="73"/>
      <c r="AN28" s="361" t="s">
        <v>123</v>
      </c>
      <c r="AO28" s="67" t="s">
        <v>165</v>
      </c>
      <c r="AP28" s="67"/>
      <c r="AQ28" s="68">
        <v>0</v>
      </c>
      <c r="AR28" s="107" t="s">
        <v>29</v>
      </c>
      <c r="AS28" s="107"/>
      <c r="AT28" s="107"/>
      <c r="AU28" s="107"/>
      <c r="AV28" s="138"/>
      <c r="AW28" s="105" t="s">
        <v>180</v>
      </c>
      <c r="AX28" s="105"/>
      <c r="AY28" s="105"/>
      <c r="AZ28" s="105"/>
      <c r="BA28" s="106"/>
    </row>
    <row r="29" spans="2:53" ht="33" customHeight="1">
      <c r="B29" s="35">
        <f>B28+"０：35"</f>
        <v>0.5173611111111112</v>
      </c>
      <c r="C29" s="36"/>
      <c r="D29" s="36"/>
      <c r="E29" s="36"/>
      <c r="F29" s="37"/>
      <c r="G29" s="38" t="s">
        <v>160</v>
      </c>
      <c r="H29" s="39" t="s">
        <v>11</v>
      </c>
      <c r="I29" s="39"/>
      <c r="J29" s="39"/>
      <c r="K29" s="39"/>
      <c r="L29" s="39"/>
      <c r="M29" s="39"/>
      <c r="N29" s="71">
        <v>1</v>
      </c>
      <c r="O29" s="69" t="s">
        <v>167</v>
      </c>
      <c r="P29" s="69"/>
      <c r="Q29" s="362" t="s">
        <v>123</v>
      </c>
      <c r="R29" s="69" t="s">
        <v>181</v>
      </c>
      <c r="S29" s="69"/>
      <c r="T29" s="68">
        <v>3</v>
      </c>
      <c r="U29" s="39" t="s">
        <v>15</v>
      </c>
      <c r="V29" s="39"/>
      <c r="W29" s="39"/>
      <c r="X29" s="39"/>
      <c r="Y29" s="104"/>
      <c r="Z29" s="108" t="s">
        <v>182</v>
      </c>
      <c r="AA29" s="108"/>
      <c r="AB29" s="108"/>
      <c r="AC29" s="108"/>
      <c r="AD29" s="109"/>
      <c r="AE29" s="38" t="s">
        <v>161</v>
      </c>
      <c r="AF29" s="39" t="s">
        <v>22</v>
      </c>
      <c r="AG29" s="39"/>
      <c r="AH29" s="39"/>
      <c r="AI29" s="39"/>
      <c r="AJ29" s="39"/>
      <c r="AK29" s="68">
        <v>3</v>
      </c>
      <c r="AL29" s="69" t="s">
        <v>183</v>
      </c>
      <c r="AM29" s="69"/>
      <c r="AN29" s="362" t="s">
        <v>123</v>
      </c>
      <c r="AO29" s="67" t="s">
        <v>165</v>
      </c>
      <c r="AP29" s="67"/>
      <c r="AQ29" s="71">
        <v>0</v>
      </c>
      <c r="AR29" s="139" t="s">
        <v>13</v>
      </c>
      <c r="AS29" s="139"/>
      <c r="AT29" s="139"/>
      <c r="AU29" s="139"/>
      <c r="AV29" s="140"/>
      <c r="AW29" s="146" t="s">
        <v>184</v>
      </c>
      <c r="AX29" s="146"/>
      <c r="AY29" s="146"/>
      <c r="AZ29" s="146"/>
      <c r="BA29" s="147"/>
    </row>
    <row r="30" spans="2:63" ht="45" customHeight="1">
      <c r="B30" s="40">
        <f>B29+"０：35"</f>
        <v>0.5416666666666667</v>
      </c>
      <c r="C30" s="41"/>
      <c r="D30" s="41"/>
      <c r="E30" s="41"/>
      <c r="F30" s="42"/>
      <c r="G30" s="43" t="s">
        <v>144</v>
      </c>
      <c r="H30" s="44" t="s">
        <v>16</v>
      </c>
      <c r="I30" s="44"/>
      <c r="J30" s="44"/>
      <c r="K30" s="44"/>
      <c r="L30" s="44"/>
      <c r="M30" s="44"/>
      <c r="N30" s="72">
        <v>2</v>
      </c>
      <c r="O30" s="73" t="s">
        <v>185</v>
      </c>
      <c r="P30" s="73"/>
      <c r="Q30" s="361" t="s">
        <v>123</v>
      </c>
      <c r="R30" s="73" t="s">
        <v>179</v>
      </c>
      <c r="S30" s="73"/>
      <c r="T30" s="3">
        <v>1</v>
      </c>
      <c r="U30" s="90" t="s">
        <v>29</v>
      </c>
      <c r="V30" s="90"/>
      <c r="W30" s="90"/>
      <c r="X30" s="90"/>
      <c r="Y30" s="90"/>
      <c r="Z30" s="110" t="s">
        <v>186</v>
      </c>
      <c r="AA30" s="111"/>
      <c r="AB30" s="111"/>
      <c r="AC30" s="111"/>
      <c r="AD30" s="112"/>
      <c r="AE30" s="43" t="s">
        <v>143</v>
      </c>
      <c r="AF30" s="44" t="s">
        <v>20</v>
      </c>
      <c r="AG30" s="44"/>
      <c r="AH30" s="44"/>
      <c r="AI30" s="44"/>
      <c r="AJ30" s="44"/>
      <c r="AK30" s="44">
        <v>0</v>
      </c>
      <c r="AL30" s="123" t="s">
        <v>187</v>
      </c>
      <c r="AM30" s="123"/>
      <c r="AN30" s="364" t="s">
        <v>188</v>
      </c>
      <c r="AO30" s="123" t="s">
        <v>189</v>
      </c>
      <c r="AP30" s="123"/>
      <c r="AQ30" s="111">
        <v>1</v>
      </c>
      <c r="AR30" s="111" t="s">
        <v>26</v>
      </c>
      <c r="AS30" s="111"/>
      <c r="AT30" s="111"/>
      <c r="AU30" s="111"/>
      <c r="AV30" s="112"/>
      <c r="AW30" s="110" t="s">
        <v>186</v>
      </c>
      <c r="AX30" s="111"/>
      <c r="AY30" s="111"/>
      <c r="AZ30" s="111"/>
      <c r="BA30" s="112"/>
      <c r="BB30" s="148"/>
      <c r="BC30" s="149"/>
      <c r="BK30" s="127"/>
    </row>
    <row r="31" spans="7:53" ht="24">
      <c r="G31" s="45"/>
      <c r="H31" s="45"/>
      <c r="I31" s="74"/>
      <c r="J31" s="75"/>
      <c r="K31" s="75"/>
      <c r="L31" s="75"/>
      <c r="M31" s="74"/>
      <c r="N31" s="76"/>
      <c r="O31" s="76"/>
      <c r="P31" s="76"/>
      <c r="Q31" s="76"/>
      <c r="R31" s="76"/>
      <c r="S31" s="91"/>
      <c r="T31" s="91"/>
      <c r="U31" s="91"/>
      <c r="V31" s="91"/>
      <c r="W31" s="91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</row>
    <row r="32" spans="7:42" ht="24">
      <c r="G32" s="45" t="s">
        <v>190</v>
      </c>
      <c r="H32" s="45"/>
      <c r="I32" s="45"/>
      <c r="K32" s="77" t="s">
        <v>191</v>
      </c>
      <c r="L32" s="78"/>
      <c r="M32" s="45"/>
      <c r="N32" s="45"/>
      <c r="O32" s="45"/>
      <c r="P32" s="45"/>
      <c r="Q32" s="45"/>
      <c r="R32" s="45"/>
      <c r="V32" s="45" t="s">
        <v>192</v>
      </c>
      <c r="X32" s="93"/>
      <c r="Y32" s="93"/>
      <c r="Z32" s="77" t="s">
        <v>193</v>
      </c>
      <c r="AA32" s="78"/>
      <c r="AB32" s="93"/>
      <c r="AC32" s="93"/>
      <c r="AD32" s="93"/>
      <c r="AE32" s="93"/>
      <c r="AF32" s="93"/>
      <c r="AH32" s="93"/>
      <c r="AI32" s="93"/>
      <c r="AJ32" s="93"/>
      <c r="AK32" s="45" t="s">
        <v>194</v>
      </c>
      <c r="AL32" s="93"/>
      <c r="AM32" s="93"/>
      <c r="AN32" s="125" t="s">
        <v>195</v>
      </c>
      <c r="AO32" s="93"/>
      <c r="AP32" s="78"/>
    </row>
    <row r="33" spans="7:41" ht="24">
      <c r="G33" s="46" t="s">
        <v>196</v>
      </c>
      <c r="H33" s="45"/>
      <c r="I33" s="45"/>
      <c r="M33" s="45"/>
      <c r="N33" s="45"/>
      <c r="O33" s="77" t="s">
        <v>197</v>
      </c>
      <c r="P33" s="45"/>
      <c r="Q33" s="45"/>
      <c r="R33" s="45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</row>
    <row r="34" spans="2:45" ht="13.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2:45" ht="13.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2:59" ht="17.25">
      <c r="B36" s="48" t="s">
        <v>69</v>
      </c>
      <c r="C36" s="49" t="s">
        <v>90</v>
      </c>
      <c r="D36" s="49"/>
      <c r="E36" s="49"/>
      <c r="F36" s="48"/>
      <c r="G36" s="48"/>
      <c r="H36" s="49" t="s">
        <v>91</v>
      </c>
      <c r="I36" s="49"/>
      <c r="J36" s="48"/>
      <c r="K36" s="48"/>
      <c r="L36" s="48"/>
      <c r="M36" s="49"/>
      <c r="N36" s="49"/>
      <c r="O36" s="49"/>
      <c r="P36" s="48" t="s">
        <v>92</v>
      </c>
      <c r="Q36" s="49" t="s">
        <v>94</v>
      </c>
      <c r="R36" s="49"/>
      <c r="S36" s="48"/>
      <c r="T36" s="48"/>
      <c r="U36" s="48"/>
      <c r="V36" s="48"/>
      <c r="W36" s="49" t="s">
        <v>95</v>
      </c>
      <c r="X36" s="49"/>
      <c r="Y36" s="48"/>
      <c r="Z36" s="48"/>
      <c r="AA36" s="48"/>
      <c r="AB36" s="48"/>
      <c r="AE36" s="48" t="s">
        <v>69</v>
      </c>
      <c r="AF36" s="49" t="s">
        <v>96</v>
      </c>
      <c r="AG36" s="48"/>
      <c r="AH36" s="48"/>
      <c r="AI36" s="48"/>
      <c r="AJ36" s="48"/>
      <c r="AK36" s="48"/>
      <c r="AM36" s="2" t="s">
        <v>198</v>
      </c>
      <c r="BC36" s="93"/>
      <c r="BD36" s="93"/>
      <c r="BE36" s="93"/>
      <c r="BF36" s="93"/>
      <c r="BG36" s="93"/>
    </row>
    <row r="37" spans="2:59" ht="17.25">
      <c r="B37" s="48"/>
      <c r="C37" s="49"/>
      <c r="D37" s="49"/>
      <c r="E37" s="49"/>
      <c r="F37" s="48"/>
      <c r="G37" s="48"/>
      <c r="H37" s="49"/>
      <c r="I37" s="49"/>
      <c r="J37" s="48"/>
      <c r="K37" s="48"/>
      <c r="L37" s="48"/>
      <c r="M37" s="49"/>
      <c r="N37" s="49"/>
      <c r="O37" s="49"/>
      <c r="P37" s="48"/>
      <c r="Q37" s="49"/>
      <c r="R37" s="49"/>
      <c r="S37" s="48"/>
      <c r="T37" s="48"/>
      <c r="U37" s="48"/>
      <c r="V37" s="48"/>
      <c r="W37" s="49"/>
      <c r="X37" s="49"/>
      <c r="Y37" s="48"/>
      <c r="Z37" s="48"/>
      <c r="AA37" s="48"/>
      <c r="AB37" s="48"/>
      <c r="AE37" s="48"/>
      <c r="AF37" s="49"/>
      <c r="AG37" s="48"/>
      <c r="AH37" s="48"/>
      <c r="AI37" s="48"/>
      <c r="AJ37" s="48"/>
      <c r="AK37" s="48"/>
      <c r="AM37" s="2" t="s">
        <v>190</v>
      </c>
      <c r="AP37" s="2" t="s">
        <v>199</v>
      </c>
      <c r="BC37" s="93"/>
      <c r="BD37" s="93"/>
      <c r="BE37" s="93"/>
      <c r="BF37" s="93"/>
      <c r="BG37" s="93"/>
    </row>
    <row r="38" spans="2:59" ht="17.25">
      <c r="B38" s="48" t="s">
        <v>69</v>
      </c>
      <c r="C38" s="49" t="s">
        <v>200</v>
      </c>
      <c r="H38" s="49" t="s">
        <v>201</v>
      </c>
      <c r="Q38" s="49"/>
      <c r="T38" s="49" t="s">
        <v>202</v>
      </c>
      <c r="V38" s="48"/>
      <c r="X38" s="49" t="s">
        <v>203</v>
      </c>
      <c r="AE38" s="48" t="s">
        <v>69</v>
      </c>
      <c r="AF38" s="49" t="s">
        <v>93</v>
      </c>
      <c r="AG38" s="48"/>
      <c r="AH38" s="48"/>
      <c r="AI38" s="48"/>
      <c r="AJ38" s="48"/>
      <c r="AK38" s="48"/>
      <c r="AL38" s="48"/>
      <c r="AM38" s="2" t="s">
        <v>192</v>
      </c>
      <c r="AP38" s="2" t="s">
        <v>204</v>
      </c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</row>
    <row r="39" spans="3:59" ht="17.25">
      <c r="C39" s="50"/>
      <c r="W39" s="50"/>
      <c r="X39" s="50"/>
      <c r="Y39" s="49"/>
      <c r="Z39" s="48"/>
      <c r="AA39" s="48"/>
      <c r="AB39" s="48"/>
      <c r="AC39" s="48"/>
      <c r="AD39" s="48"/>
      <c r="AE39" s="48"/>
      <c r="AF39" s="48"/>
      <c r="AG39" s="48"/>
      <c r="AH39" s="48"/>
      <c r="AI39" s="50"/>
      <c r="AJ39" s="50"/>
      <c r="AK39" s="49"/>
      <c r="AL39" s="48"/>
      <c r="AM39" s="2" t="s">
        <v>194</v>
      </c>
      <c r="AP39" s="2" t="s">
        <v>205</v>
      </c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</row>
    <row r="40" spans="2:59" ht="17.25">
      <c r="B40" s="48" t="s">
        <v>69</v>
      </c>
      <c r="C40" s="51" t="s">
        <v>102</v>
      </c>
      <c r="J40" s="2" t="s">
        <v>69</v>
      </c>
      <c r="K40" s="79" t="s">
        <v>99</v>
      </c>
      <c r="L40" s="79"/>
      <c r="M40" s="79"/>
      <c r="N40" s="79"/>
      <c r="O40" s="79"/>
      <c r="P40" s="79"/>
      <c r="Q40" s="79" t="s">
        <v>100</v>
      </c>
      <c r="R40" s="79"/>
      <c r="T40" s="94"/>
      <c r="U40" s="4"/>
      <c r="V40" s="48"/>
      <c r="W40" s="94" t="s">
        <v>92</v>
      </c>
      <c r="X40" s="4" t="s">
        <v>101</v>
      </c>
      <c r="Y40" s="48"/>
      <c r="Z40" s="113"/>
      <c r="AG40" s="48"/>
      <c r="AH40" s="48"/>
      <c r="AI40" s="48"/>
      <c r="AJ40" s="48"/>
      <c r="AK40" s="48"/>
      <c r="AL40" s="48"/>
      <c r="AM40" s="48"/>
      <c r="AO40" s="48"/>
      <c r="AP40" s="48"/>
      <c r="AQ40" s="48"/>
      <c r="AR40" s="48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</row>
    <row r="41" spans="2:59" ht="18.75">
      <c r="B41" s="48"/>
      <c r="C41" s="49"/>
      <c r="D41" s="52" t="s">
        <v>92</v>
      </c>
      <c r="E41" s="53" t="s">
        <v>206</v>
      </c>
      <c r="F41" s="53"/>
      <c r="G41" s="53"/>
      <c r="H41" s="53"/>
      <c r="I41" s="53"/>
      <c r="J41" s="53"/>
      <c r="K41" s="53"/>
      <c r="L41" s="53"/>
      <c r="M41" s="80"/>
      <c r="N41" s="80"/>
      <c r="O41" s="80"/>
      <c r="P41" s="52" t="s">
        <v>92</v>
      </c>
      <c r="Q41" s="53" t="s">
        <v>207</v>
      </c>
      <c r="R41" s="53"/>
      <c r="S41" s="53"/>
      <c r="T41" s="53"/>
      <c r="U41" s="80"/>
      <c r="V41" s="80"/>
      <c r="W41" s="93"/>
      <c r="X41" s="93"/>
      <c r="Y41" s="93"/>
      <c r="Z41" s="93"/>
      <c r="AA41" s="93"/>
      <c r="AB41" s="52" t="s">
        <v>92</v>
      </c>
      <c r="AC41" s="114" t="s">
        <v>208</v>
      </c>
      <c r="AD41" s="79"/>
      <c r="AE41" s="53"/>
      <c r="AF41" s="53"/>
      <c r="AG41" s="77"/>
      <c r="AH41" s="77"/>
      <c r="AI41" s="46"/>
      <c r="AJ41" s="93"/>
      <c r="AK41" s="93"/>
      <c r="AL41" s="93"/>
      <c r="AM41" s="93"/>
      <c r="AN41" s="126"/>
      <c r="AO41" s="141"/>
      <c r="AP41" s="141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</row>
    <row r="42" ht="13.5">
      <c r="AI42" s="127"/>
    </row>
    <row r="43" ht="13.5">
      <c r="AI43" s="127"/>
    </row>
    <row r="44" ht="13.5">
      <c r="AI44" s="127"/>
    </row>
    <row r="45" ht="13.5">
      <c r="AI45" s="127"/>
    </row>
  </sheetData>
  <sheetProtection/>
  <mergeCells count="91">
    <mergeCell ref="AS1:BA1"/>
    <mergeCell ref="AT2:BA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M24:R24"/>
    <mergeCell ref="AJ24:AO24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O16:P21"/>
    <mergeCell ref="U16:V21"/>
    <mergeCell ref="AG16:AH21"/>
    <mergeCell ref="AM16:AN21"/>
    <mergeCell ref="AS16:AT21"/>
    <mergeCell ref="AY16:AZ21"/>
    <mergeCell ref="C1:AJ2"/>
    <mergeCell ref="AA4:AB5"/>
    <mergeCell ref="AA7:AB8"/>
    <mergeCell ref="R13:S14"/>
    <mergeCell ref="AJ13:AK14"/>
    <mergeCell ref="AV13:AW14"/>
    <mergeCell ref="L21:M22"/>
    <mergeCell ref="AP21:AQ22"/>
    <mergeCell ref="J11:K12"/>
    <mergeCell ref="AP11:AQ12"/>
    <mergeCell ref="E13:F14"/>
    <mergeCell ref="B16:C21"/>
    <mergeCell ref="H16:I21"/>
  </mergeCell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45"/>
  <rowBreaks count="1" manualBreakCount="1">
    <brk id="30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2021-05-01T06:56:21Z</cp:lastPrinted>
  <dcterms:created xsi:type="dcterms:W3CDTF">2009-07-05T15:09:22Z</dcterms:created>
  <dcterms:modified xsi:type="dcterms:W3CDTF">2021-06-30T00:40:07Z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