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892" activeTab="4"/>
  </bookViews>
  <sheets>
    <sheet name="予選リーグ組合せ" sheetId="1" r:id="rId1"/>
    <sheet name="リーグ１次" sheetId="2" r:id="rId2"/>
    <sheet name="予選リーグ対戦表" sheetId="3" r:id="rId3"/>
    <sheet name="決勝トーナメント組合せ" sheetId="4" r:id="rId4"/>
    <sheet name="決勝トーナメント" sheetId="5" r:id="rId5"/>
  </sheets>
  <externalReferences>
    <externalReference r:id="rId8"/>
  </externalReferences>
  <definedNames>
    <definedName name="ku">#REF!</definedName>
    <definedName name="_xlnm.Print_Area" localSheetId="1">'リーグ１次'!$A$1:$AW$59</definedName>
    <definedName name="_xlnm.Print_Area" localSheetId="4">'決勝トーナメント'!$A$1:$BB$78</definedName>
    <definedName name="_xlnm.Print_Area" localSheetId="2">'予選リーグ対戦表'!$A$3:$AG$72</definedName>
    <definedName name="組合せ" localSheetId="4">'[1]予選リーグ組合せ'!$A$2:$E$27</definedName>
    <definedName name="組合せ">'予選リーグ組合せ'!$A$2:$E$24</definedName>
    <definedName name="組合せ2次" localSheetId="3">#REF!</definedName>
    <definedName name="組合せ2次">#REF!</definedName>
    <definedName name="組合せ3次">'決勝トーナメント組合せ'!$B$2:$E$21</definedName>
  </definedNames>
  <calcPr fullCalcOnLoad="1"/>
</workbook>
</file>

<file path=xl/sharedStrings.xml><?xml version="1.0" encoding="utf-8"?>
<sst xmlns="http://schemas.openxmlformats.org/spreadsheetml/2006/main" count="334" uniqueCount="186">
  <si>
    <t>１次ブロック順位</t>
  </si>
  <si>
    <t>ブロック</t>
  </si>
  <si>
    <t>No</t>
  </si>
  <si>
    <t>チーム名</t>
  </si>
  <si>
    <t>１次リーグブロック順位想定</t>
  </si>
  <si>
    <t>A</t>
  </si>
  <si>
    <t>川辺</t>
  </si>
  <si>
    <t>中濃１</t>
  </si>
  <si>
    <t>旭ヶ丘</t>
  </si>
  <si>
    <t>郡上八幡</t>
  </si>
  <si>
    <t>中濃２</t>
  </si>
  <si>
    <t>太田</t>
  </si>
  <si>
    <t>今渡</t>
  </si>
  <si>
    <t>中濃３</t>
  </si>
  <si>
    <t>山手</t>
  </si>
  <si>
    <t>B</t>
  </si>
  <si>
    <t>中濃４</t>
  </si>
  <si>
    <t>コヴィーダ</t>
  </si>
  <si>
    <t>大和</t>
  </si>
  <si>
    <t>中濃５</t>
  </si>
  <si>
    <t>中濃６</t>
  </si>
  <si>
    <t>土田</t>
  </si>
  <si>
    <t>B4</t>
  </si>
  <si>
    <t>中濃７</t>
  </si>
  <si>
    <t>C</t>
  </si>
  <si>
    <t>中濃８</t>
  </si>
  <si>
    <t>白鳥</t>
  </si>
  <si>
    <t>中濃９</t>
  </si>
  <si>
    <t>中濃１０</t>
  </si>
  <si>
    <t>中濃１１</t>
  </si>
  <si>
    <t>中濃１２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</si>
  <si>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</si>
  <si>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</si>
  <si>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</si>
  <si>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</si>
  <si>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</si>
  <si>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</si>
  <si>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</si>
  <si>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</si>
  <si>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</si>
  <si>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</si>
  <si>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</si>
  <si>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</si>
  <si>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</si>
  <si>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</si>
  <si>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</si>
  <si>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第16回めぐみのカップ中濃地区大会一次リーグ</t>
  </si>
  <si>
    <t>抽選</t>
  </si>
  <si>
    <t>Ｅクラス</t>
  </si>
  <si>
    <t>Ａ・Ｂ各ブロック３位上り　Ｃブロック２位上り</t>
  </si>
  <si>
    <t>Ａ</t>
  </si>
  <si>
    <t>Ｂ</t>
  </si>
  <si>
    <t>Ｃ</t>
  </si>
  <si>
    <t>結果報告責任チーム</t>
  </si>
  <si>
    <t>会場</t>
  </si>
  <si>
    <t>中池多目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</si>
  <si>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</si>
  <si>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</si>
  <si>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</si>
  <si>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</si>
  <si>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</si>
  <si>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</si>
  <si>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</si>
  <si>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</si>
  <si>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</si>
  <si>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</si>
  <si>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</si>
  <si>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</si>
  <si>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</si>
  <si>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</si>
  <si>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</si>
  <si>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</si>
  <si>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</si>
  <si>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８人制</t>
  </si>
  <si>
    <t>牧野グランド</t>
  </si>
  <si>
    <t>エコパ＝あじさいエコパーク</t>
  </si>
  <si>
    <t>試合時間</t>
  </si>
  <si>
    <t>１0*5*１0</t>
  </si>
  <si>
    <t>中濃ルール有</t>
  </si>
  <si>
    <t>再出場可</t>
  </si>
  <si>
    <t>坂祝総＝坂祝町総合運動場</t>
  </si>
  <si>
    <t>川辺北＝川辺町立川辺北小学校</t>
  </si>
  <si>
    <t>ピッチサイズ　　</t>
  </si>
  <si>
    <t>50×30</t>
  </si>
  <si>
    <t>*　メンバー表必要</t>
  </si>
  <si>
    <t>*　フットサル又は少年用ゴール</t>
  </si>
  <si>
    <t>蘇水＝蘇水公園多目的広場</t>
  </si>
  <si>
    <t>南帷子＝可児市立南帷子小学校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</si>
  <si>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</si>
  <si>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</si>
  <si>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</si>
  <si>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</si>
  <si>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</si>
  <si>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</si>
  <si>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</si>
  <si>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</si>
  <si>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第16回めぐみのカップ中濃地区大会Eクラス対戦表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</si>
  <si>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</si>
  <si>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</si>
  <si>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</si>
  <si>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</si>
  <si>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</si>
  <si>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</si>
  <si>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</si>
  <si>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</si>
  <si>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</si>
  <si>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</si>
  <si>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</si>
  <si>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</si>
  <si>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</si>
  <si>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</si>
  <si>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Ｂブロック</t>
  </si>
  <si>
    <t>Ｃブロック</t>
  </si>
  <si>
    <t>Ｈブロック</t>
  </si>
  <si>
    <t>Ｇ</t>
  </si>
  <si>
    <t>1次ブロック順位</t>
  </si>
  <si>
    <r>
      <rPr>
        <b/>
        <sz val="11"/>
        <color indexed="10"/>
        <rFont val="ＭＳ Ｐゴシック"/>
        <family val="3"/>
      </rPr>
      <t>2次リーグ</t>
    </r>
    <r>
      <rPr>
        <b/>
        <sz val="11"/>
        <rFont val="ＭＳ Ｐゴシック"/>
        <family val="3"/>
      </rPr>
      <t>ブロック順位</t>
    </r>
  </si>
  <si>
    <t>A1</t>
  </si>
  <si>
    <t>N01</t>
  </si>
  <si>
    <t>C2</t>
  </si>
  <si>
    <t>Ａ３</t>
  </si>
  <si>
    <t>B2</t>
  </si>
  <si>
    <t>決勝トーナメント</t>
  </si>
  <si>
    <t>B1</t>
  </si>
  <si>
    <t>A2</t>
  </si>
  <si>
    <t>C1</t>
  </si>
  <si>
    <t>Ｂ３</t>
  </si>
  <si>
    <t>第16回めぐみのカップ中濃地区大会決勝トーナメントEクラス</t>
  </si>
  <si>
    <t>坂祝総合Ｇ</t>
  </si>
  <si>
    <t>⑩</t>
  </si>
  <si>
    <t>⑨</t>
  </si>
  <si>
    <t>⑤</t>
  </si>
  <si>
    <t>⑥</t>
  </si>
  <si>
    <t>Pk</t>
  </si>
  <si>
    <t>①</t>
  </si>
  <si>
    <t>②</t>
  </si>
  <si>
    <t>③</t>
  </si>
  <si>
    <t>④</t>
  </si>
  <si>
    <t>Ａ１</t>
  </si>
  <si>
    <t>Ｃ２</t>
  </si>
  <si>
    <t>Ｂ２</t>
  </si>
  <si>
    <t>Ｂ１</t>
  </si>
  <si>
    <t>Ａ２</t>
  </si>
  <si>
    <t>Ｃ１</t>
  </si>
  <si>
    <t>⑦</t>
  </si>
  <si>
    <t>⑧</t>
  </si>
  <si>
    <t>北　面</t>
  </si>
  <si>
    <t>南　面</t>
  </si>
  <si>
    <t>4　　　　2</t>
  </si>
  <si>
    <t>2　　　　　0</t>
  </si>
  <si>
    <t>山手　　　　　川辺</t>
  </si>
  <si>
    <t>2　　　　　1　　　</t>
  </si>
  <si>
    <t>4　　　　6</t>
  </si>
  <si>
    <t>コヴィーダ　　　　旭ヶ丘</t>
  </si>
  <si>
    <t>1　　　　0　　　　3</t>
  </si>
  <si>
    <t>ｰ            　　　　　　　Pk</t>
  </si>
  <si>
    <t>0　　　　1　　　　2　　　　</t>
  </si>
  <si>
    <t>郡上八幡　　　　土田</t>
  </si>
  <si>
    <t>1　　　　　1</t>
  </si>
  <si>
    <t>0　　　　0</t>
  </si>
  <si>
    <t>今渡　　　　太田</t>
  </si>
  <si>
    <t>6　　　　　5</t>
  </si>
  <si>
    <t>太　田</t>
  </si>
  <si>
    <t>審判部　　　川辺</t>
  </si>
  <si>
    <t>山　手</t>
  </si>
  <si>
    <t>0　　　　　　1</t>
  </si>
  <si>
    <t>1　　　　1</t>
  </si>
  <si>
    <t>審判部　　旭ヶ丘</t>
  </si>
  <si>
    <t>土　　田</t>
  </si>
  <si>
    <t>3　　　　　1</t>
  </si>
  <si>
    <t>今　渡</t>
  </si>
  <si>
    <t>郡上八幡　　　　　太田</t>
  </si>
  <si>
    <t>川　辺</t>
  </si>
  <si>
    <t>太　　田</t>
  </si>
  <si>
    <t>　審判部　　　</t>
  </si>
  <si>
    <t>0　　　　2</t>
  </si>
  <si>
    <t>ｗ</t>
  </si>
  <si>
    <t>ヒマラヤカップ岐阜ジュニア2021　U-8　8人制サッカー県大会　3チーム出場</t>
  </si>
  <si>
    <t>１位</t>
  </si>
  <si>
    <t>郡上八幡FC</t>
  </si>
  <si>
    <t>２位</t>
  </si>
  <si>
    <t>美濃加茂コヴィーダ・加茂野JFC</t>
  </si>
  <si>
    <t>3位</t>
  </si>
  <si>
    <t>山手サッカー少年団</t>
  </si>
  <si>
    <t>フェアプレー賞</t>
  </si>
  <si>
    <t>太田サッカー少年団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</si>
</sst>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67"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b/>
      <sz val="11"/>
      <name val="ＭＳ ゴシック"/>
      <family val="3"/>
    </font>
    <font>
      <b/>
      <sz val="18"/>
      <name val="ＭＳ 明朝"/>
      <family val="1"/>
    </font>
    <font>
      <sz val="20"/>
      <name val="ＭＳ 明朝"/>
      <family val="1"/>
    </font>
    <font>
      <b/>
      <sz val="10"/>
      <name val="ＭＳ 明朝"/>
      <family val="1"/>
    </font>
    <font>
      <b/>
      <sz val="12"/>
      <color indexed="10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4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" borderId="1" applyNumberFormat="0" applyAlignment="0" applyProtection="0"/>
    <xf numFmtId="176" fontId="4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" borderId="0" applyNumberFormat="0" applyBorder="0" applyAlignment="0" applyProtection="0"/>
    <xf numFmtId="177" fontId="47" fillId="0" borderId="0" applyFont="0" applyFill="0" applyBorder="0" applyAlignment="0" applyProtection="0"/>
    <xf numFmtId="0" fontId="48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5" fillId="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9" borderId="1" applyNumberFormat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60" fillId="11" borderId="8" applyNumberFormat="0" applyAlignment="0" applyProtection="0"/>
    <xf numFmtId="0" fontId="48" fillId="12" borderId="0" applyNumberFormat="0" applyBorder="0" applyAlignment="0" applyProtection="0"/>
    <xf numFmtId="0" fontId="61" fillId="0" borderId="9" applyNumberFormat="0" applyFill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6" fillId="0" borderId="17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0" fontId="6" fillId="0" borderId="22" xfId="0" applyFont="1" applyBorder="1" applyAlignment="1">
      <alignment horizontal="center" vertical="distributed"/>
    </xf>
    <xf numFmtId="0" fontId="4" fillId="0" borderId="0" xfId="0" applyFont="1" applyBorder="1" applyAlignment="1">
      <alignment vertical="top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distributed"/>
    </xf>
    <xf numFmtId="20" fontId="7" fillId="0" borderId="30" xfId="0" applyNumberFormat="1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distributed"/>
    </xf>
    <xf numFmtId="0" fontId="8" fillId="0" borderId="34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0" fontId="7" fillId="0" borderId="14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6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4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distributed"/>
    </xf>
    <xf numFmtId="0" fontId="9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distributed"/>
    </xf>
    <xf numFmtId="0" fontId="14" fillId="0" borderId="0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9" fillId="0" borderId="43" xfId="0" applyFont="1" applyBorder="1" applyAlignment="1">
      <alignment horizontal="distributed" vertical="center"/>
    </xf>
    <xf numFmtId="0" fontId="14" fillId="0" borderId="18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4" fillId="0" borderId="14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50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5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distributed" vertical="center"/>
    </xf>
    <xf numFmtId="0" fontId="14" fillId="0" borderId="3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16" fillId="0" borderId="0" xfId="0" applyFont="1" applyAlignment="1">
      <alignment/>
    </xf>
    <xf numFmtId="0" fontId="16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0" xfId="0" applyBorder="1" applyAlignment="1">
      <alignment/>
    </xf>
    <xf numFmtId="0" fontId="0" fillId="33" borderId="17" xfId="0" applyFill="1" applyBorder="1" applyAlignment="1">
      <alignment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56" fontId="0" fillId="0" borderId="18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0" fontId="0" fillId="0" borderId="33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5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6" fillId="0" borderId="54" xfId="0" applyFont="1" applyBorder="1" applyAlignment="1">
      <alignment horizontal="distributed" vertical="center"/>
    </xf>
    <xf numFmtId="0" fontId="16" fillId="0" borderId="6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55" xfId="0" applyFont="1" applyBorder="1" applyAlignment="1">
      <alignment horizontal="distributed" vertical="center"/>
    </xf>
    <xf numFmtId="0" fontId="16" fillId="0" borderId="49" xfId="0" applyFont="1" applyBorder="1" applyAlignment="1">
      <alignment horizontal="distributed" vertical="center"/>
    </xf>
    <xf numFmtId="0" fontId="16" fillId="0" borderId="44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43" xfId="0" applyFont="1" applyBorder="1" applyAlignment="1">
      <alignment vertical="center"/>
    </xf>
    <xf numFmtId="0" fontId="16" fillId="0" borderId="31" xfId="0" applyFont="1" applyBorder="1" applyAlignment="1">
      <alignment horizontal="distributed" vertical="center"/>
    </xf>
    <xf numFmtId="0" fontId="16" fillId="0" borderId="44" xfId="0" applyFont="1" applyBorder="1" applyAlignment="1">
      <alignment horizontal="distributed" vertical="center"/>
    </xf>
    <xf numFmtId="0" fontId="16" fillId="0" borderId="53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0" fontId="16" fillId="0" borderId="18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6" fillId="34" borderId="31" xfId="0" applyFont="1" applyFill="1" applyBorder="1" applyAlignment="1">
      <alignment vertical="center"/>
    </xf>
    <xf numFmtId="0" fontId="16" fillId="34" borderId="4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34" borderId="43" xfId="0" applyFont="1" applyFill="1" applyBorder="1" applyAlignment="1">
      <alignment vertical="center"/>
    </xf>
    <xf numFmtId="0" fontId="16" fillId="0" borderId="43" xfId="0" applyFont="1" applyBorder="1" applyAlignment="1">
      <alignment horizontal="distributed" vertical="center"/>
    </xf>
    <xf numFmtId="56" fontId="0" fillId="0" borderId="1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4" borderId="18" xfId="0" applyFont="1" applyFill="1" applyBorder="1" applyAlignment="1">
      <alignment vertical="center"/>
    </xf>
    <xf numFmtId="0" fontId="16" fillId="0" borderId="18" xfId="0" applyFont="1" applyBorder="1" applyAlignment="1">
      <alignment horizontal="distributed" vertical="center"/>
    </xf>
    <xf numFmtId="0" fontId="19" fillId="0" borderId="0" xfId="0" applyFont="1" applyAlignment="1">
      <alignment/>
    </xf>
    <xf numFmtId="20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distributed" vertical="center"/>
    </xf>
    <xf numFmtId="0" fontId="16" fillId="0" borderId="33" xfId="0" applyFont="1" applyBorder="1" applyAlignment="1">
      <alignment horizontal="right" vertical="center" shrinkToFit="1"/>
    </xf>
    <xf numFmtId="0" fontId="16" fillId="0" borderId="31" xfId="0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right" vertical="center" shrinkToFit="1"/>
    </xf>
    <xf numFmtId="0" fontId="16" fillId="0" borderId="44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60" xfId="0" applyFont="1" applyBorder="1" applyAlignment="1">
      <alignment horizontal="right" vertical="center" shrinkToFit="1"/>
    </xf>
    <xf numFmtId="0" fontId="16" fillId="0" borderId="43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16" fillId="0" borderId="60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61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6" fillId="0" borderId="48" xfId="0" applyFont="1" applyBorder="1" applyAlignment="1">
      <alignment horizontal="right" vertical="center" shrinkToFit="1"/>
    </xf>
    <xf numFmtId="0" fontId="16" fillId="0" borderId="46" xfId="0" applyFont="1" applyBorder="1" applyAlignment="1">
      <alignment horizontal="right" vertical="center" shrinkToFit="1"/>
    </xf>
    <xf numFmtId="0" fontId="0" fillId="0" borderId="63" xfId="0" applyFont="1" applyBorder="1" applyAlignment="1">
      <alignment horizontal="center" vertical="center"/>
    </xf>
    <xf numFmtId="0" fontId="16" fillId="0" borderId="46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distributed" vertical="center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56" fontId="2" fillId="0" borderId="0" xfId="0" applyNumberFormat="1" applyFont="1" applyAlignment="1">
      <alignment horizontal="center"/>
    </xf>
    <xf numFmtId="56" fontId="2" fillId="0" borderId="17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56" fontId="2" fillId="0" borderId="30" xfId="0" applyNumberFormat="1" applyFont="1" applyBorder="1" applyAlignment="1">
      <alignment horizontal="center"/>
    </xf>
    <xf numFmtId="56" fontId="2" fillId="0" borderId="31" xfId="0" applyNumberFormat="1" applyFont="1" applyBorder="1" applyAlignment="1">
      <alignment horizontal="center"/>
    </xf>
    <xf numFmtId="56" fontId="2" fillId="0" borderId="32" xfId="0" applyNumberFormat="1" applyFont="1" applyBorder="1" applyAlignment="1">
      <alignment horizontal="center"/>
    </xf>
    <xf numFmtId="20" fontId="2" fillId="0" borderId="30" xfId="0" applyNumberFormat="1" applyFont="1" applyBorder="1" applyAlignment="1">
      <alignment horizontal="center"/>
    </xf>
    <xf numFmtId="20" fontId="2" fillId="0" borderId="31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distributed" vertical="distributed" wrapText="1"/>
    </xf>
    <xf numFmtId="0" fontId="1" fillId="0" borderId="54" xfId="0" applyFont="1" applyBorder="1" applyAlignment="1">
      <alignment horizontal="distributed" vertical="distributed" wrapText="1"/>
    </xf>
    <xf numFmtId="0" fontId="1" fillId="0" borderId="65" xfId="0" applyFont="1" applyBorder="1" applyAlignment="1">
      <alignment horizontal="distributed" vertical="distributed" wrapText="1"/>
    </xf>
    <xf numFmtId="0" fontId="1" fillId="35" borderId="66" xfId="0" applyFont="1" applyFill="1" applyBorder="1" applyAlignment="1">
      <alignment horizontal="distributed" vertical="distributed" wrapText="1"/>
    </xf>
    <xf numFmtId="0" fontId="1" fillId="0" borderId="53" xfId="0" applyFont="1" applyBorder="1" applyAlignment="1">
      <alignment horizontal="distributed" vertical="distributed" wrapText="1"/>
    </xf>
    <xf numFmtId="0" fontId="1" fillId="0" borderId="33" xfId="0" applyFont="1" applyBorder="1" applyAlignment="1">
      <alignment horizontal="distributed" vertical="distributed" wrapText="1"/>
    </xf>
    <xf numFmtId="0" fontId="1" fillId="36" borderId="64" xfId="0" applyFont="1" applyFill="1" applyBorder="1" applyAlignment="1">
      <alignment horizontal="distributed" vertical="distributed" wrapText="1"/>
    </xf>
    <xf numFmtId="0" fontId="1" fillId="35" borderId="56" xfId="0" applyFont="1" applyFill="1" applyBorder="1" applyAlignment="1">
      <alignment horizontal="center" vertical="distributed" wrapText="1"/>
    </xf>
    <xf numFmtId="0" fontId="1" fillId="35" borderId="67" xfId="0" applyFont="1" applyFill="1" applyBorder="1" applyAlignment="1">
      <alignment horizontal="distributed" vertical="distributed" wrapText="1"/>
    </xf>
    <xf numFmtId="0" fontId="1" fillId="0" borderId="68" xfId="0" applyFont="1" applyBorder="1" applyAlignment="1">
      <alignment horizontal="distributed" vertical="distributed" wrapText="1"/>
    </xf>
    <xf numFmtId="0" fontId="1" fillId="0" borderId="69" xfId="0" applyFont="1" applyBorder="1" applyAlignment="1">
      <alignment horizontal="distributed" vertical="distributed" wrapText="1"/>
    </xf>
    <xf numFmtId="0" fontId="1" fillId="35" borderId="20" xfId="0" applyFont="1" applyFill="1" applyBorder="1" applyAlignment="1">
      <alignment horizontal="distributed" vertical="distributed" wrapText="1"/>
    </xf>
    <xf numFmtId="0" fontId="1" fillId="35" borderId="67" xfId="0" applyFont="1" applyFill="1" applyBorder="1" applyAlignment="1">
      <alignment horizontal="center" vertical="distributed" wrapText="1"/>
    </xf>
    <xf numFmtId="0" fontId="1" fillId="35" borderId="70" xfId="0" applyFont="1" applyFill="1" applyBorder="1" applyAlignment="1">
      <alignment horizontal="distributed" vertical="distributed" wrapText="1"/>
    </xf>
    <xf numFmtId="0" fontId="1" fillId="0" borderId="59" xfId="0" applyFont="1" applyBorder="1" applyAlignment="1">
      <alignment horizontal="distributed" vertical="distributed" wrapText="1"/>
    </xf>
    <xf numFmtId="0" fontId="1" fillId="0" borderId="71" xfId="0" applyFont="1" applyBorder="1" applyAlignment="1">
      <alignment horizontal="distributed" vertical="distributed" wrapText="1"/>
    </xf>
    <xf numFmtId="0" fontId="1" fillId="35" borderId="21" xfId="0" applyFont="1" applyFill="1" applyBorder="1" applyAlignment="1">
      <alignment horizontal="distributed" vertical="distributed" wrapText="1"/>
    </xf>
    <xf numFmtId="0" fontId="1" fillId="0" borderId="55" xfId="0" applyFont="1" applyBorder="1" applyAlignment="1">
      <alignment horizontal="distributed" vertical="distributed" wrapText="1"/>
    </xf>
    <xf numFmtId="0" fontId="1" fillId="0" borderId="49" xfId="0" applyFont="1" applyBorder="1" applyAlignment="1">
      <alignment horizontal="distributed" vertical="distributed" wrapText="1"/>
    </xf>
    <xf numFmtId="0" fontId="1" fillId="36" borderId="72" xfId="0" applyFont="1" applyFill="1" applyBorder="1" applyAlignment="1">
      <alignment horizontal="distributed" vertical="distributed" wrapText="1"/>
    </xf>
    <xf numFmtId="0" fontId="1" fillId="35" borderId="70" xfId="0" applyFont="1" applyFill="1" applyBorder="1" applyAlignment="1">
      <alignment horizontal="center" vertical="distributed" wrapText="1"/>
    </xf>
    <xf numFmtId="56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5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distributed" vertical="distributed" wrapText="1"/>
    </xf>
    <xf numFmtId="0" fontId="1" fillId="0" borderId="64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vertical="distributed" wrapText="1"/>
    </xf>
    <xf numFmtId="0" fontId="1" fillId="0" borderId="0" xfId="0" applyFont="1" applyBorder="1" applyAlignment="1">
      <alignment horizontal="distributed" vertical="distributed" wrapText="1"/>
    </xf>
    <xf numFmtId="0" fontId="1" fillId="0" borderId="44" xfId="0" applyFont="1" applyBorder="1" applyAlignment="1">
      <alignment horizontal="distributed" vertical="distributed" wrapText="1"/>
    </xf>
    <xf numFmtId="0" fontId="1" fillId="0" borderId="72" xfId="0" applyFont="1" applyFill="1" applyBorder="1" applyAlignment="1">
      <alignment horizontal="center" vertical="distributed" wrapText="1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2" fillId="35" borderId="7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5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distributed" vertical="distributed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wrapText="1"/>
    </xf>
    <xf numFmtId="0" fontId="8" fillId="0" borderId="18" xfId="0" applyFont="1" applyBorder="1" applyAlignment="1">
      <alignment/>
    </xf>
    <xf numFmtId="0" fontId="6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37" borderId="1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Border="1" applyAlignment="1">
      <alignment/>
    </xf>
    <xf numFmtId="0" fontId="25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16" fillId="0" borderId="0" xfId="0" applyFont="1" applyBorder="1" applyAlignment="1" quotePrefix="1">
      <alignment vertical="center"/>
    </xf>
    <xf numFmtId="0" fontId="16" fillId="0" borderId="31" xfId="0" applyFont="1" applyBorder="1" applyAlignment="1" quotePrefix="1">
      <alignment vertical="center"/>
    </xf>
    <xf numFmtId="0" fontId="16" fillId="0" borderId="44" xfId="0" applyFont="1" applyBorder="1" applyAlignment="1" quotePrefix="1">
      <alignment vertical="center"/>
    </xf>
    <xf numFmtId="0" fontId="16" fillId="0" borderId="43" xfId="0" applyFont="1" applyBorder="1" applyAlignment="1" quotePrefix="1">
      <alignment vertical="center"/>
    </xf>
    <xf numFmtId="0" fontId="16" fillId="0" borderId="18" xfId="0" applyFont="1" applyBorder="1" applyAlignment="1" quotePrefix="1">
      <alignment vertical="center"/>
    </xf>
    <xf numFmtId="0" fontId="14" fillId="0" borderId="0" xfId="0" applyFont="1" applyBorder="1" applyAlignment="1" quotePrefix="1">
      <alignment vertical="center"/>
    </xf>
    <xf numFmtId="0" fontId="14" fillId="0" borderId="31" xfId="0" applyFont="1" applyBorder="1" applyAlignment="1" quotePrefix="1">
      <alignment horizontal="center" vertical="center" wrapText="1"/>
    </xf>
    <xf numFmtId="0" fontId="14" fillId="0" borderId="31" xfId="0" applyFont="1" applyBorder="1" applyAlignment="1" quotePrefix="1">
      <alignment vertical="center"/>
    </xf>
    <xf numFmtId="0" fontId="14" fillId="0" borderId="18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213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Owner\Desktop\&#12473;&#12509;&#23569;\&#65298;&#65301;&#24180;&#24230;\&#23569;&#24180;&#22996;&#21729;&#20250;\&#22522;&#30990;&#23550;&#25126;&#34920;30-20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selection activeCell="F15" sqref="F15"/>
    </sheetView>
  </sheetViews>
  <sheetFormatPr defaultColWidth="9.00390625" defaultRowHeight="13.5"/>
  <cols>
    <col min="1" max="1" width="19.00390625" style="2" customWidth="1"/>
    <col min="2" max="2" width="8.75390625" style="2" customWidth="1"/>
    <col min="3" max="3" width="4.00390625" style="2" bestFit="1" customWidth="1"/>
    <col min="4" max="4" width="10.50390625" style="2" bestFit="1" customWidth="1"/>
    <col min="5" max="5" width="23.125" style="2" customWidth="1"/>
    <col min="6" max="9" width="9.00390625" style="2" customWidth="1"/>
    <col min="10" max="10" width="11.25390625" style="2" customWidth="1"/>
    <col min="11" max="16384" width="9.00390625" style="2" customWidth="1"/>
  </cols>
  <sheetData>
    <row r="1" spans="1:5" ht="13.5">
      <c r="A1" s="2" t="s">
        <v>0</v>
      </c>
      <c r="B1" s="242" t="s">
        <v>1</v>
      </c>
      <c r="C1" s="316" t="s">
        <v>2</v>
      </c>
      <c r="D1" s="316" t="s">
        <v>3</v>
      </c>
      <c r="E1" s="317" t="s">
        <v>4</v>
      </c>
    </row>
    <row r="2" spans="1:10" ht="13.5">
      <c r="A2" s="2" t="str">
        <f aca="true" t="shared" si="0" ref="A2:A17">B2&amp;ASC(E2)</f>
        <v>A2</v>
      </c>
      <c r="B2" s="318" t="s">
        <v>5</v>
      </c>
      <c r="C2" s="46">
        <v>1</v>
      </c>
      <c r="D2" s="309" t="s">
        <v>6</v>
      </c>
      <c r="E2" s="319">
        <v>2</v>
      </c>
      <c r="G2"/>
      <c r="H2" s="2" t="s">
        <v>7</v>
      </c>
      <c r="J2" s="309" t="s">
        <v>8</v>
      </c>
    </row>
    <row r="3" spans="1:10" ht="13.5">
      <c r="A3" s="2" t="str">
        <f t="shared" si="0"/>
        <v>A1</v>
      </c>
      <c r="B3" s="134" t="s">
        <v>5</v>
      </c>
      <c r="C3" s="46">
        <v>2</v>
      </c>
      <c r="D3" s="320" t="s">
        <v>9</v>
      </c>
      <c r="E3" s="321">
        <v>1</v>
      </c>
      <c r="G3"/>
      <c r="H3" s="2" t="s">
        <v>10</v>
      </c>
      <c r="J3" s="309" t="s">
        <v>11</v>
      </c>
    </row>
    <row r="4" spans="1:10" ht="13.5">
      <c r="A4" s="2" t="str">
        <f t="shared" si="0"/>
        <v>A3</v>
      </c>
      <c r="B4" s="134" t="s">
        <v>5</v>
      </c>
      <c r="C4" s="46">
        <v>3</v>
      </c>
      <c r="D4" s="322" t="s">
        <v>12</v>
      </c>
      <c r="E4" s="321">
        <v>3</v>
      </c>
      <c r="G4"/>
      <c r="H4" s="2" t="s">
        <v>13</v>
      </c>
      <c r="J4" s="309" t="s">
        <v>14</v>
      </c>
    </row>
    <row r="5" spans="1:10" ht="13.5">
      <c r="A5" s="2" t="str">
        <f t="shared" si="0"/>
        <v>B2</v>
      </c>
      <c r="B5" s="318" t="s">
        <v>15</v>
      </c>
      <c r="C5" s="323">
        <v>4</v>
      </c>
      <c r="D5" s="309" t="s">
        <v>11</v>
      </c>
      <c r="E5" s="319">
        <v>2</v>
      </c>
      <c r="G5"/>
      <c r="H5" s="2" t="s">
        <v>16</v>
      </c>
      <c r="J5" s="324" t="s">
        <v>17</v>
      </c>
    </row>
    <row r="6" spans="1:10" ht="13.5">
      <c r="A6" s="2" t="str">
        <f t="shared" si="0"/>
        <v>B4</v>
      </c>
      <c r="B6" s="134" t="s">
        <v>15</v>
      </c>
      <c r="C6" s="46">
        <v>5</v>
      </c>
      <c r="D6" s="309" t="s">
        <v>18</v>
      </c>
      <c r="E6" s="321">
        <v>4</v>
      </c>
      <c r="G6"/>
      <c r="H6" s="2" t="s">
        <v>19</v>
      </c>
      <c r="J6" s="309" t="s">
        <v>6</v>
      </c>
    </row>
    <row r="7" spans="1:10" ht="13.5">
      <c r="A7" s="2" t="str">
        <f t="shared" si="0"/>
        <v>B1</v>
      </c>
      <c r="B7" s="134" t="s">
        <v>15</v>
      </c>
      <c r="C7" s="46">
        <v>6</v>
      </c>
      <c r="D7" s="309" t="s">
        <v>14</v>
      </c>
      <c r="E7" s="321">
        <v>1</v>
      </c>
      <c r="G7"/>
      <c r="H7" s="2" t="s">
        <v>20</v>
      </c>
      <c r="J7" s="309" t="s">
        <v>21</v>
      </c>
    </row>
    <row r="8" spans="1:10" ht="13.5">
      <c r="A8" s="2" t="s">
        <v>22</v>
      </c>
      <c r="B8" s="134" t="s">
        <v>15</v>
      </c>
      <c r="C8" s="46">
        <v>7</v>
      </c>
      <c r="D8" s="322" t="s">
        <v>8</v>
      </c>
      <c r="E8" s="321">
        <v>3</v>
      </c>
      <c r="G8"/>
      <c r="H8" s="2" t="s">
        <v>23</v>
      </c>
      <c r="J8" s="309" t="s">
        <v>12</v>
      </c>
    </row>
    <row r="9" spans="1:10" ht="13.5">
      <c r="A9" s="2" t="str">
        <f t="shared" si="0"/>
        <v>C2</v>
      </c>
      <c r="B9" s="318" t="s">
        <v>24</v>
      </c>
      <c r="C9" s="323">
        <v>8</v>
      </c>
      <c r="D9" s="309" t="s">
        <v>21</v>
      </c>
      <c r="E9" s="319">
        <v>2</v>
      </c>
      <c r="G9"/>
      <c r="H9" s="2" t="s">
        <v>25</v>
      </c>
      <c r="J9" s="320" t="s">
        <v>9</v>
      </c>
    </row>
    <row r="10" spans="1:10" ht="13.5">
      <c r="A10" s="2" t="str">
        <f t="shared" si="0"/>
        <v>C3</v>
      </c>
      <c r="B10" s="134" t="s">
        <v>24</v>
      </c>
      <c r="C10" s="46">
        <v>9</v>
      </c>
      <c r="D10" s="309" t="s">
        <v>26</v>
      </c>
      <c r="E10" s="321">
        <v>3</v>
      </c>
      <c r="G10"/>
      <c r="H10" s="2" t="s">
        <v>27</v>
      </c>
      <c r="J10" s="309" t="s">
        <v>18</v>
      </c>
    </row>
    <row r="11" spans="1:10" ht="13.5">
      <c r="A11" s="2" t="str">
        <f t="shared" si="0"/>
        <v>C1</v>
      </c>
      <c r="B11" s="134" t="s">
        <v>24</v>
      </c>
      <c r="C11" s="46">
        <v>10</v>
      </c>
      <c r="D11" s="324" t="s">
        <v>17</v>
      </c>
      <c r="E11" s="321">
        <v>1</v>
      </c>
      <c r="G11"/>
      <c r="H11" s="2" t="s">
        <v>28</v>
      </c>
      <c r="J11" s="309" t="s">
        <v>26</v>
      </c>
    </row>
    <row r="12" spans="1:10" ht="13.5">
      <c r="A12" s="2">
        <f t="shared" si="0"/>
      </c>
      <c r="B12" s="325"/>
      <c r="C12" s="325"/>
      <c r="D12" s="325"/>
      <c r="E12" s="325"/>
      <c r="G12"/>
      <c r="H12" s="2" t="s">
        <v>29</v>
      </c>
      <c r="J12" s="309"/>
    </row>
    <row r="13" spans="1:10" ht="13.5">
      <c r="A13" s="2">
        <f t="shared" si="0"/>
      </c>
      <c r="B13" s="309"/>
      <c r="C13" s="309"/>
      <c r="D13" s="309"/>
      <c r="E13" s="309"/>
      <c r="G13"/>
      <c r="H13" s="2" t="s">
        <v>30</v>
      </c>
      <c r="J13" s="309"/>
    </row>
    <row r="14" spans="1:10" ht="13.5">
      <c r="A14" s="2">
        <f t="shared" si="0"/>
      </c>
      <c r="B14" s="309"/>
      <c r="C14" s="309"/>
      <c r="D14" s="309"/>
      <c r="E14" s="309"/>
      <c r="G14"/>
      <c r="H14" s="2" t="s">
        <v>31</v>
      </c>
      <c r="J14" s="309"/>
    </row>
    <row r="15" spans="1:10" ht="13.5">
      <c r="A15" s="2">
        <f t="shared" si="0"/>
      </c>
      <c r="B15" s="309"/>
      <c r="C15" s="309"/>
      <c r="D15" s="309"/>
      <c r="E15" s="309"/>
      <c r="G15"/>
      <c r="H15" s="2" t="s">
        <v>32</v>
      </c>
      <c r="J15" s="309"/>
    </row>
    <row r="16" spans="1:10" ht="13.5">
      <c r="A16" s="2">
        <f t="shared" si="0"/>
      </c>
      <c r="B16" s="309"/>
      <c r="C16" s="309"/>
      <c r="D16" s="309"/>
      <c r="E16" s="309"/>
      <c r="G16"/>
      <c r="H16" s="2" t="s">
        <v>33</v>
      </c>
      <c r="J16" s="309"/>
    </row>
    <row r="17" spans="1:10" ht="13.5">
      <c r="A17" s="2">
        <f t="shared" si="0"/>
      </c>
      <c r="B17" s="309"/>
      <c r="C17" s="309"/>
      <c r="D17" s="309"/>
      <c r="E17" s="309"/>
      <c r="G17"/>
      <c r="H17" s="2" t="s">
        <v>34</v>
      </c>
      <c r="J17" s="309"/>
    </row>
    <row r="18" spans="2:10" ht="13.5">
      <c r="B18" s="309"/>
      <c r="C18" s="46"/>
      <c r="D18" s="46"/>
      <c r="E18" s="309"/>
      <c r="G18"/>
      <c r="H18" s="2" t="s">
        <v>35</v>
      </c>
      <c r="J18" s="309"/>
    </row>
    <row r="19" spans="2:10" ht="13.5">
      <c r="B19" s="309"/>
      <c r="C19" s="46"/>
      <c r="D19" s="46"/>
      <c r="E19" s="309"/>
      <c r="G19"/>
      <c r="H19" s="2" t="s">
        <v>36</v>
      </c>
      <c r="J19" s="309"/>
    </row>
    <row r="20" spans="2:10" ht="13.5">
      <c r="B20" s="309"/>
      <c r="C20" s="46"/>
      <c r="D20" s="46"/>
      <c r="E20" s="309"/>
      <c r="G20"/>
      <c r="H20" s="2" t="s">
        <v>37</v>
      </c>
      <c r="J20" s="309"/>
    </row>
    <row r="21" spans="2:10" ht="13.5">
      <c r="B21" s="309"/>
      <c r="C21" s="46"/>
      <c r="D21" s="46"/>
      <c r="E21" s="309"/>
      <c r="G21"/>
      <c r="H21" s="2" t="s">
        <v>38</v>
      </c>
      <c r="J21" s="309"/>
    </row>
    <row r="22" spans="2:10" ht="13.5">
      <c r="B22" s="309"/>
      <c r="C22" s="46"/>
      <c r="D22" s="46"/>
      <c r="E22" s="309"/>
      <c r="G22"/>
      <c r="H22" s="2" t="s">
        <v>39</v>
      </c>
      <c r="J22" s="309"/>
    </row>
    <row r="23" spans="2:10" ht="13.5">
      <c r="B23" s="309"/>
      <c r="C23" s="46"/>
      <c r="D23" s="46"/>
      <c r="E23" s="309"/>
      <c r="G23"/>
      <c r="H23" s="2" t="s">
        <v>40</v>
      </c>
      <c r="J23" s="309"/>
    </row>
    <row r="24" spans="2:10" ht="13.5">
      <c r="B24" s="309"/>
      <c r="C24" s="46"/>
      <c r="D24" s="46"/>
      <c r="E24" s="309"/>
      <c r="G24"/>
      <c r="H24" s="2" t="s">
        <v>41</v>
      </c>
      <c r="J24" s="309"/>
    </row>
    <row r="25" spans="8:10" ht="13.5">
      <c r="H25" s="2" t="s">
        <v>42</v>
      </c>
      <c r="J25" s="309"/>
    </row>
    <row r="26" spans="8:10" ht="13.5">
      <c r="H26" s="2" t="s">
        <v>43</v>
      </c>
      <c r="J26" s="309"/>
    </row>
    <row r="27" ht="13.5">
      <c r="H27" s="2" t="s">
        <v>44</v>
      </c>
    </row>
    <row r="28" spans="8:10" ht="13.5">
      <c r="H28" s="2" t="s">
        <v>45</v>
      </c>
      <c r="J28" s="309"/>
    </row>
    <row r="29" ht="13.5">
      <c r="J29" s="309"/>
    </row>
    <row r="32" ht="13.5">
      <c r="J32" s="309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90" zoomScaleNormal="90" workbookViewId="0" topLeftCell="A1">
      <selection activeCell="T22" sqref="T22"/>
    </sheetView>
  </sheetViews>
  <sheetFormatPr defaultColWidth="2.50390625" defaultRowHeight="13.5"/>
  <cols>
    <col min="1" max="8" width="2.50390625" style="2" customWidth="1"/>
    <col min="9" max="48" width="4.25390625" style="2" customWidth="1"/>
    <col min="49" max="49" width="2.50390625" style="2" customWidth="1"/>
    <col min="50" max="16384" width="2.50390625" style="2" customWidth="1"/>
  </cols>
  <sheetData>
    <row r="1" spans="1:34" ht="13.5" customHeight="1">
      <c r="A1" s="239" t="s">
        <v>46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</row>
    <row r="2" spans="1:39" ht="13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89">
        <v>44296</v>
      </c>
      <c r="AG2" s="289"/>
      <c r="AH2" s="289"/>
      <c r="AI2" s="289"/>
      <c r="AK2" s="2" t="s">
        <v>47</v>
      </c>
      <c r="AL2" s="306"/>
      <c r="AM2" s="306"/>
    </row>
    <row r="3" spans="2:41" ht="21" customHeight="1">
      <c r="B3" s="123"/>
      <c r="K3" s="123"/>
      <c r="L3" s="123"/>
      <c r="M3" s="243" t="s">
        <v>48</v>
      </c>
      <c r="N3" s="243"/>
      <c r="O3" s="243"/>
      <c r="P3" s="244"/>
      <c r="U3" s="2" t="s">
        <v>49</v>
      </c>
      <c r="AK3" s="249"/>
      <c r="AL3" s="307"/>
      <c r="AM3" s="307"/>
      <c r="AO3" s="306"/>
    </row>
    <row r="4" spans="2:38" ht="14.25">
      <c r="B4" s="123"/>
      <c r="K4" s="123"/>
      <c r="L4" s="123"/>
      <c r="M4" s="244"/>
      <c r="N4" s="244"/>
      <c r="O4" s="244"/>
      <c r="P4" s="244"/>
      <c r="Q4" s="250" t="s">
        <v>50</v>
      </c>
      <c r="R4" s="251"/>
      <c r="S4" s="252"/>
      <c r="T4" s="250" t="s">
        <v>51</v>
      </c>
      <c r="U4" s="251"/>
      <c r="V4" s="251"/>
      <c r="W4" s="252"/>
      <c r="X4" s="253" t="s">
        <v>52</v>
      </c>
      <c r="Y4" s="290"/>
      <c r="Z4" s="291"/>
      <c r="AA4" s="292"/>
      <c r="AB4" s="292"/>
      <c r="AC4" s="292"/>
      <c r="AD4" s="293"/>
      <c r="AE4"/>
      <c r="AF4"/>
      <c r="AG4" s="293"/>
      <c r="AH4"/>
      <c r="AI4"/>
      <c r="AJ4" s="293"/>
      <c r="AK4" s="308"/>
      <c r="AL4" s="2" t="s">
        <v>53</v>
      </c>
    </row>
    <row r="5" spans="11:38" ht="13.5" customHeight="1">
      <c r="K5" s="245" t="s">
        <v>54</v>
      </c>
      <c r="L5" s="245"/>
      <c r="M5" s="245"/>
      <c r="N5" s="245"/>
      <c r="O5" s="245"/>
      <c r="P5" s="245"/>
      <c r="Q5" s="254" t="s">
        <v>55</v>
      </c>
      <c r="R5" s="255"/>
      <c r="S5" s="256"/>
      <c r="T5" s="254" t="s">
        <v>55</v>
      </c>
      <c r="U5" s="255"/>
      <c r="V5" s="255"/>
      <c r="W5" s="256"/>
      <c r="X5" s="254" t="s">
        <v>55</v>
      </c>
      <c r="Y5" s="255"/>
      <c r="Z5" s="256"/>
      <c r="AA5" s="292"/>
      <c r="AB5" s="292"/>
      <c r="AC5" s="292"/>
      <c r="AD5" s="293"/>
      <c r="AE5"/>
      <c r="AF5"/>
      <c r="AG5" s="293"/>
      <c r="AH5"/>
      <c r="AI5"/>
      <c r="AJ5" s="293"/>
      <c r="AK5" s="249"/>
      <c r="AL5" s="309" t="s">
        <v>56</v>
      </c>
    </row>
    <row r="6" spans="11:38" ht="13.5" customHeight="1">
      <c r="K6" s="245" t="s">
        <v>57</v>
      </c>
      <c r="L6" s="245"/>
      <c r="M6" s="245"/>
      <c r="N6" s="245"/>
      <c r="O6" s="245"/>
      <c r="P6" s="245"/>
      <c r="Q6" s="257">
        <v>44325</v>
      </c>
      <c r="R6" s="258"/>
      <c r="S6" s="259"/>
      <c r="T6" s="257">
        <v>44325</v>
      </c>
      <c r="U6" s="258"/>
      <c r="V6" s="258"/>
      <c r="W6" s="259"/>
      <c r="X6" s="257">
        <v>44325</v>
      </c>
      <c r="Y6" s="258"/>
      <c r="Z6" s="259"/>
      <c r="AA6" s="294"/>
      <c r="AB6" s="294"/>
      <c r="AC6" s="295"/>
      <c r="AD6" s="293"/>
      <c r="AE6"/>
      <c r="AF6"/>
      <c r="AG6" s="310"/>
      <c r="AH6"/>
      <c r="AI6"/>
      <c r="AJ6" s="293"/>
      <c r="AK6" s="249"/>
      <c r="AL6" s="2" t="s">
        <v>58</v>
      </c>
    </row>
    <row r="7" spans="11:37" ht="13.5" customHeight="1">
      <c r="K7" s="245" t="s">
        <v>59</v>
      </c>
      <c r="L7" s="245"/>
      <c r="M7" s="245"/>
      <c r="N7" s="245"/>
      <c r="O7" s="245"/>
      <c r="P7" s="245"/>
      <c r="Q7" s="260">
        <v>0.3958333333333333</v>
      </c>
      <c r="R7" s="261"/>
      <c r="S7" s="262"/>
      <c r="T7" s="260">
        <v>0.3958333333333333</v>
      </c>
      <c r="U7" s="261"/>
      <c r="V7" s="261"/>
      <c r="W7" s="262"/>
      <c r="X7" s="260">
        <v>0.5416666666666666</v>
      </c>
      <c r="Y7" s="261"/>
      <c r="Z7" s="262"/>
      <c r="AA7" s="296"/>
      <c r="AB7" s="296"/>
      <c r="AC7" s="295"/>
      <c r="AD7" s="293"/>
      <c r="AE7"/>
      <c r="AF7"/>
      <c r="AG7" s="293"/>
      <c r="AH7"/>
      <c r="AI7"/>
      <c r="AJ7" s="293"/>
      <c r="AK7" s="249"/>
    </row>
    <row r="8" spans="17:44" ht="13.5">
      <c r="Q8" s="263">
        <v>1</v>
      </c>
      <c r="R8" s="264">
        <v>2</v>
      </c>
      <c r="S8" s="265">
        <v>3</v>
      </c>
      <c r="T8" s="266">
        <v>4</v>
      </c>
      <c r="U8" s="264">
        <v>5</v>
      </c>
      <c r="V8" s="267">
        <v>6</v>
      </c>
      <c r="W8" s="265">
        <v>7</v>
      </c>
      <c r="X8" s="263">
        <v>8</v>
      </c>
      <c r="Y8" s="297">
        <v>9</v>
      </c>
      <c r="Z8" s="265">
        <v>10</v>
      </c>
      <c r="AA8" s="298"/>
      <c r="AB8" s="298"/>
      <c r="AC8" s="298"/>
      <c r="AD8" s="298"/>
      <c r="AE8"/>
      <c r="AF8"/>
      <c r="AG8" s="298"/>
      <c r="AH8"/>
      <c r="AI8"/>
      <c r="AJ8" s="298"/>
      <c r="AK8" s="311" t="s">
        <v>60</v>
      </c>
      <c r="AL8" s="312" t="s">
        <v>61</v>
      </c>
      <c r="AM8" s="121"/>
      <c r="AN8" s="121"/>
      <c r="AO8" s="121"/>
      <c r="AP8" s="121"/>
      <c r="AQ8" s="121"/>
      <c r="AR8" s="121"/>
    </row>
    <row r="9" spans="11:44" ht="13.5" customHeight="1">
      <c r="K9" s="242" t="s">
        <v>62</v>
      </c>
      <c r="Q9" s="268" t="str">
        <f>'予選リーグ組合せ'!D2</f>
        <v>川辺</v>
      </c>
      <c r="R9" s="269" t="str">
        <f>'予選リーグ組合せ'!D3</f>
        <v>郡上八幡</v>
      </c>
      <c r="S9" s="270" t="str">
        <f>'予選リーグ組合せ'!D4</f>
        <v>今渡</v>
      </c>
      <c r="T9" s="271" t="str">
        <f>'予選リーグ組合せ'!D5</f>
        <v>太田</v>
      </c>
      <c r="U9" s="272" t="str">
        <f>'予選リーグ組合せ'!D6</f>
        <v>大和</v>
      </c>
      <c r="V9" s="273" t="str">
        <f>'予選リーグ組合せ'!D7</f>
        <v>山手</v>
      </c>
      <c r="W9" s="274" t="str">
        <f>'予選リーグ組合せ'!D8</f>
        <v>旭ヶ丘</v>
      </c>
      <c r="X9" s="275" t="str">
        <f>'予選リーグ組合せ'!D9</f>
        <v>土田</v>
      </c>
      <c r="Y9" s="299" t="str">
        <f>'予選リーグ組合せ'!D10</f>
        <v>白鳥</v>
      </c>
      <c r="Z9" s="300" t="str">
        <f>'予選リーグ組合せ'!D11</f>
        <v>コヴィーダ</v>
      </c>
      <c r="AA9" s="301"/>
      <c r="AB9" s="301"/>
      <c r="AC9" s="301"/>
      <c r="AD9" s="302"/>
      <c r="AE9"/>
      <c r="AF9"/>
      <c r="AG9" s="302"/>
      <c r="AH9"/>
      <c r="AI9"/>
      <c r="AJ9"/>
      <c r="AL9" s="121"/>
      <c r="AM9" s="121"/>
      <c r="AN9" s="121"/>
      <c r="AO9" s="312" t="s">
        <v>63</v>
      </c>
      <c r="AP9" s="121"/>
      <c r="AQ9" s="121"/>
      <c r="AR9" s="121"/>
    </row>
    <row r="10" spans="11:38" ht="13.5" customHeight="1">
      <c r="K10" s="246">
        <v>44325</v>
      </c>
      <c r="L10" s="246"/>
      <c r="M10" s="246"/>
      <c r="N10" s="246"/>
      <c r="O10" s="246"/>
      <c r="P10" s="247"/>
      <c r="Q10" s="276"/>
      <c r="R10" s="277"/>
      <c r="S10" s="278"/>
      <c r="T10" s="279"/>
      <c r="U10" s="272"/>
      <c r="V10" s="273"/>
      <c r="W10" s="274"/>
      <c r="X10" s="280"/>
      <c r="Y10" s="299"/>
      <c r="Z10" s="300"/>
      <c r="AA10" s="301"/>
      <c r="AB10" s="301"/>
      <c r="AC10" s="301"/>
      <c r="AD10" s="302"/>
      <c r="AE10"/>
      <c r="AF10"/>
      <c r="AG10" s="302"/>
      <c r="AH10"/>
      <c r="AI10"/>
      <c r="AJ10"/>
      <c r="AK10" s="120" t="s">
        <v>60</v>
      </c>
      <c r="AL10" s="2" t="s">
        <v>64</v>
      </c>
    </row>
    <row r="11" spans="17:44" ht="21.75" customHeight="1">
      <c r="Q11" s="276"/>
      <c r="R11" s="277"/>
      <c r="S11" s="278"/>
      <c r="T11" s="279"/>
      <c r="U11" s="272"/>
      <c r="V11" s="273"/>
      <c r="W11" s="274"/>
      <c r="X11" s="280"/>
      <c r="Y11" s="299"/>
      <c r="Z11" s="300"/>
      <c r="AA11" s="301"/>
      <c r="AB11" s="301"/>
      <c r="AC11" s="301"/>
      <c r="AD11" s="302"/>
      <c r="AE11"/>
      <c r="AF11"/>
      <c r="AG11" s="302"/>
      <c r="AH11"/>
      <c r="AI11"/>
      <c r="AJ11"/>
      <c r="AK11" s="313" t="s">
        <v>60</v>
      </c>
      <c r="AL11" s="314" t="s">
        <v>65</v>
      </c>
      <c r="AM11" s="314"/>
      <c r="AN11" s="314"/>
      <c r="AO11" s="314"/>
      <c r="AP11" s="314"/>
      <c r="AQ11" s="314"/>
      <c r="AR11" s="314"/>
    </row>
    <row r="12" spans="17:44" ht="13.5" customHeight="1">
      <c r="Q12" s="276"/>
      <c r="R12" s="277"/>
      <c r="S12" s="278"/>
      <c r="T12" s="279"/>
      <c r="U12" s="272"/>
      <c r="V12" s="273"/>
      <c r="W12" s="274"/>
      <c r="X12" s="280"/>
      <c r="Y12" s="299"/>
      <c r="Z12" s="300"/>
      <c r="AA12" s="301"/>
      <c r="AB12" s="301"/>
      <c r="AC12" s="301"/>
      <c r="AD12" s="302"/>
      <c r="AE12"/>
      <c r="AF12"/>
      <c r="AG12" s="302"/>
      <c r="AH12"/>
      <c r="AI12"/>
      <c r="AJ12"/>
      <c r="AK12" s="313" t="s">
        <v>60</v>
      </c>
      <c r="AL12" s="314" t="s">
        <v>66</v>
      </c>
      <c r="AM12" s="314"/>
      <c r="AN12" s="314"/>
      <c r="AO12" s="314"/>
      <c r="AP12" s="314"/>
      <c r="AQ12" s="314"/>
      <c r="AR12" s="314"/>
    </row>
    <row r="13" spans="17:43" ht="13.5" customHeight="1">
      <c r="Q13" s="281"/>
      <c r="R13" s="282"/>
      <c r="S13" s="283"/>
      <c r="T13" s="284"/>
      <c r="U13" s="285"/>
      <c r="V13" s="286"/>
      <c r="W13" s="287"/>
      <c r="X13" s="288"/>
      <c r="Y13" s="303"/>
      <c r="Z13" s="304"/>
      <c r="AA13" s="301"/>
      <c r="AB13" s="301"/>
      <c r="AC13" s="301"/>
      <c r="AD13" s="302"/>
      <c r="AE13"/>
      <c r="AF13"/>
      <c r="AG13" s="302"/>
      <c r="AH13"/>
      <c r="AI13"/>
      <c r="AJ13"/>
      <c r="AK13" s="313" t="s">
        <v>60</v>
      </c>
      <c r="AL13" s="121" t="s">
        <v>67</v>
      </c>
      <c r="AM13" s="315"/>
      <c r="AN13" s="315"/>
      <c r="AO13" s="315"/>
      <c r="AP13" s="315"/>
      <c r="AQ13" s="121"/>
    </row>
    <row r="14" spans="37:38" ht="13.5">
      <c r="AK14" s="120" t="s">
        <v>60</v>
      </c>
      <c r="AL14" s="2" t="s">
        <v>68</v>
      </c>
    </row>
    <row r="15" spans="37:61" ht="17.25" customHeight="1">
      <c r="AK15" s="120" t="s">
        <v>60</v>
      </c>
      <c r="AL15" s="121" t="s">
        <v>69</v>
      </c>
      <c r="AM15" s="121"/>
      <c r="AN15" s="121"/>
      <c r="AO15" s="121"/>
      <c r="AP15" s="121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</row>
    <row r="16" spans="9:61" ht="17.25">
      <c r="I16" s="248" t="s">
        <v>70</v>
      </c>
      <c r="J16" s="249"/>
      <c r="K16" s="249"/>
      <c r="AK16" s="313" t="s">
        <v>60</v>
      </c>
      <c r="AL16" s="314" t="s">
        <v>71</v>
      </c>
      <c r="AM16" s="314"/>
      <c r="AN16" s="314"/>
      <c r="AO16" s="314"/>
      <c r="AP16" s="314"/>
      <c r="AQ16" s="314"/>
      <c r="AR16" s="314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</row>
    <row r="17" spans="9:61" ht="17.25">
      <c r="I17" s="249"/>
      <c r="J17" s="249"/>
      <c r="K17" s="249"/>
      <c r="AK17" s="120" t="s">
        <v>60</v>
      </c>
      <c r="AL17" s="2" t="s">
        <v>72</v>
      </c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</row>
    <row r="18" spans="9:61" ht="17.25">
      <c r="I18" s="2" t="s">
        <v>73</v>
      </c>
      <c r="J18" s="249"/>
      <c r="K18" s="249"/>
      <c r="AK18" s="120" t="s">
        <v>60</v>
      </c>
      <c r="AL18" s="121" t="s">
        <v>74</v>
      </c>
      <c r="AM18" s="121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</row>
    <row r="19" spans="9:61" ht="17.25" customHeight="1">
      <c r="I19" s="249"/>
      <c r="J19" s="249"/>
      <c r="K19" s="249"/>
      <c r="AK19" s="311" t="s">
        <v>60</v>
      </c>
      <c r="AL19" s="121" t="s">
        <v>75</v>
      </c>
      <c r="AM19" s="121"/>
      <c r="AN19" s="121"/>
      <c r="AO19" s="121"/>
      <c r="AP19" s="121"/>
      <c r="AQ19" s="121"/>
      <c r="AR19" s="121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</row>
    <row r="20" spans="3:61" ht="17.25">
      <c r="C20" s="240" t="s">
        <v>60</v>
      </c>
      <c r="D20" s="241" t="s">
        <v>76</v>
      </c>
      <c r="E20" s="241"/>
      <c r="F20" s="241"/>
      <c r="G20" s="240"/>
      <c r="H20" s="240"/>
      <c r="I20" s="241" t="s">
        <v>77</v>
      </c>
      <c r="J20" s="241"/>
      <c r="K20" s="240"/>
      <c r="L20" s="240"/>
      <c r="M20" s="240"/>
      <c r="N20" s="241"/>
      <c r="O20" s="241"/>
      <c r="P20" s="240" t="s">
        <v>60</v>
      </c>
      <c r="Q20" s="241" t="s">
        <v>78</v>
      </c>
      <c r="R20" s="241"/>
      <c r="S20" s="241"/>
      <c r="T20" s="240"/>
      <c r="U20" s="240"/>
      <c r="V20" s="240"/>
      <c r="W20" s="240"/>
      <c r="X20" s="241" t="s">
        <v>79</v>
      </c>
      <c r="Y20" s="241"/>
      <c r="Z20" s="240"/>
      <c r="AA20" s="240"/>
      <c r="AB20" s="240"/>
      <c r="AC20" s="240"/>
      <c r="AK20" s="313" t="s">
        <v>60</v>
      </c>
      <c r="AL20" s="314" t="s">
        <v>80</v>
      </c>
      <c r="AM20" s="314"/>
      <c r="AN20" s="314"/>
      <c r="AO20" s="314"/>
      <c r="AP20" s="314"/>
      <c r="AQ20" s="314"/>
      <c r="AR20" s="314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</row>
    <row r="21" spans="32:61" ht="17.25">
      <c r="AF21" s="305"/>
      <c r="AK21" s="120" t="s">
        <v>60</v>
      </c>
      <c r="AL21" s="121" t="s">
        <v>81</v>
      </c>
      <c r="AM21" s="121"/>
      <c r="AN21" s="121"/>
      <c r="AO21" s="121"/>
      <c r="AP21" s="121"/>
      <c r="AQ21" s="121"/>
      <c r="AR21" s="121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</row>
    <row r="22" spans="3:61" ht="17.25">
      <c r="C22" s="2" t="s">
        <v>60</v>
      </c>
      <c r="D22" s="242" t="s">
        <v>82</v>
      </c>
      <c r="E22" s="242"/>
      <c r="F22" s="242"/>
      <c r="G22" s="242"/>
      <c r="H22" s="242"/>
      <c r="I22" s="242"/>
      <c r="J22" s="242" t="s">
        <v>83</v>
      </c>
      <c r="N22" s="4" t="s">
        <v>84</v>
      </c>
      <c r="T22" s="4" t="s">
        <v>85</v>
      </c>
      <c r="AD22" s="121"/>
      <c r="AE22" s="121"/>
      <c r="AK22" s="311" t="s">
        <v>60</v>
      </c>
      <c r="AL22" s="121" t="s">
        <v>86</v>
      </c>
      <c r="AM22" s="121"/>
      <c r="AN22" s="121"/>
      <c r="AO22" s="121"/>
      <c r="AP22" s="121"/>
      <c r="AQ22" s="121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</row>
    <row r="23" spans="37:61" ht="17.25">
      <c r="AK23" s="120" t="s">
        <v>60</v>
      </c>
      <c r="AL23" s="121" t="s">
        <v>87</v>
      </c>
      <c r="AM23" s="121"/>
      <c r="AN23" s="121"/>
      <c r="AO23" s="121"/>
      <c r="AP23" s="121"/>
      <c r="AQ23" s="121"/>
      <c r="AR23" s="121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</row>
    <row r="24" spans="3:61" ht="17.25">
      <c r="C24" s="240"/>
      <c r="D24" s="241"/>
      <c r="E24" s="241"/>
      <c r="F24" s="241"/>
      <c r="G24" s="240"/>
      <c r="H24" s="240"/>
      <c r="I24" s="241"/>
      <c r="J24" s="241"/>
      <c r="K24" s="240"/>
      <c r="L24" s="240"/>
      <c r="M24" s="240"/>
      <c r="N24" s="241"/>
      <c r="O24" s="241"/>
      <c r="P24" s="241"/>
      <c r="Q24" s="240"/>
      <c r="R24" s="241"/>
      <c r="S24" s="241"/>
      <c r="T24" s="240"/>
      <c r="U24" s="240"/>
      <c r="V24" s="240"/>
      <c r="W24" s="240"/>
      <c r="X24" s="241"/>
      <c r="Y24" s="241"/>
      <c r="Z24" s="240"/>
      <c r="AA24" s="240"/>
      <c r="AB24" s="240"/>
      <c r="AC24" s="240"/>
      <c r="AF24" s="240"/>
      <c r="AK24" s="120" t="s">
        <v>60</v>
      </c>
      <c r="AL24" s="2" t="s">
        <v>88</v>
      </c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</row>
    <row r="25" spans="32:61" ht="17.25">
      <c r="AF25" s="305"/>
      <c r="AG25" s="305"/>
      <c r="AH25" s="305"/>
      <c r="AK25" s="120" t="s">
        <v>60</v>
      </c>
      <c r="AL25" s="2" t="s">
        <v>89</v>
      </c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</row>
    <row r="26" spans="4:61" ht="17.25" customHeight="1">
      <c r="D26" s="242"/>
      <c r="E26" s="242"/>
      <c r="F26" s="242"/>
      <c r="G26" s="242"/>
      <c r="H26" s="242"/>
      <c r="I26" s="242"/>
      <c r="AD26" s="121"/>
      <c r="AE26" s="121"/>
      <c r="AK26" s="120" t="s">
        <v>60</v>
      </c>
      <c r="AL26" s="2" t="s">
        <v>90</v>
      </c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</row>
    <row r="27" spans="37:38" ht="13.5" customHeight="1">
      <c r="AK27" s="120" t="s">
        <v>60</v>
      </c>
      <c r="AL27" s="2" t="s">
        <v>91</v>
      </c>
    </row>
    <row r="28" spans="37:38" ht="13.5">
      <c r="AK28" s="120" t="s">
        <v>60</v>
      </c>
      <c r="AL28" s="121" t="s">
        <v>92</v>
      </c>
    </row>
    <row r="29" spans="37:38" ht="13.5">
      <c r="AK29" s="120" t="s">
        <v>60</v>
      </c>
      <c r="AL29" s="121" t="s">
        <v>93</v>
      </c>
    </row>
    <row r="30" spans="37:38" ht="13.5" customHeight="1">
      <c r="AK30" s="120" t="s">
        <v>60</v>
      </c>
      <c r="AL30" s="2" t="s">
        <v>94</v>
      </c>
    </row>
    <row r="31" spans="37:45" ht="13.5">
      <c r="AK31" s="313" t="s">
        <v>60</v>
      </c>
      <c r="AL31" s="314" t="s">
        <v>95</v>
      </c>
      <c r="AM31" s="314"/>
      <c r="AN31" s="314"/>
      <c r="AO31" s="314"/>
      <c r="AP31" s="314"/>
      <c r="AQ31" s="314"/>
      <c r="AR31" s="314"/>
      <c r="AS31" s="314"/>
    </row>
    <row r="41" spans="30:31" ht="13.5">
      <c r="AD41" s="121"/>
      <c r="AE41" s="121"/>
    </row>
    <row r="43" spans="30:31" ht="13.5">
      <c r="AD43" s="121"/>
      <c r="AE43" s="121"/>
    </row>
    <row r="44" spans="30:31" ht="13.5">
      <c r="AD44" s="121"/>
      <c r="AE44" s="121"/>
    </row>
    <row r="45" spans="30:31" ht="13.5">
      <c r="AD45" s="121"/>
      <c r="AE45" s="121"/>
    </row>
    <row r="46" spans="30:31" ht="13.5">
      <c r="AD46" s="121"/>
      <c r="AE46" s="121"/>
    </row>
    <row r="47" spans="30:31" ht="13.5">
      <c r="AD47" s="121"/>
      <c r="AE47" s="121"/>
    </row>
    <row r="48" spans="30:31" ht="13.5">
      <c r="AD48" s="121"/>
      <c r="AE48" s="121"/>
    </row>
    <row r="49" spans="30:31" ht="13.5">
      <c r="AD49" s="121"/>
      <c r="AE49" s="121"/>
    </row>
    <row r="50" spans="30:31" ht="13.5">
      <c r="AD50" s="121"/>
      <c r="AE50" s="121"/>
    </row>
  </sheetData>
  <sheetProtection/>
  <mergeCells count="34">
    <mergeCell ref="AF2:AI2"/>
    <mergeCell ref="M3:O3"/>
    <mergeCell ref="Q4:S4"/>
    <mergeCell ref="T4:W4"/>
    <mergeCell ref="X4:Z4"/>
    <mergeCell ref="K5:P5"/>
    <mergeCell ref="Q5:S5"/>
    <mergeCell ref="T5:W5"/>
    <mergeCell ref="X5:Z5"/>
    <mergeCell ref="K6:P6"/>
    <mergeCell ref="Q6:S6"/>
    <mergeCell ref="T6:W6"/>
    <mergeCell ref="X6:Z6"/>
    <mergeCell ref="K7:P7"/>
    <mergeCell ref="Q7:S7"/>
    <mergeCell ref="T7:W7"/>
    <mergeCell ref="X7:Z7"/>
    <mergeCell ref="K10:P10"/>
    <mergeCell ref="AL11:AR11"/>
    <mergeCell ref="AL12:AR12"/>
    <mergeCell ref="AL16:AR16"/>
    <mergeCell ref="AL20:AR20"/>
    <mergeCell ref="AL31:AS31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2"/>
  <sheetViews>
    <sheetView zoomScale="90" zoomScaleNormal="90" workbookViewId="0" topLeftCell="A4">
      <selection activeCell="AO15" sqref="AO15"/>
    </sheetView>
  </sheetViews>
  <sheetFormatPr defaultColWidth="9.00390625" defaultRowHeight="13.5"/>
  <cols>
    <col min="1" max="1" width="5.50390625" style="147" customWidth="1"/>
    <col min="2" max="16" width="2.125" style="147" customWidth="1"/>
    <col min="17" max="17" width="3.25390625" style="147" customWidth="1"/>
    <col min="18" max="18" width="2.125" style="147" customWidth="1"/>
    <col min="19" max="19" width="3.50390625" style="147" customWidth="1"/>
    <col min="20" max="27" width="2.125" style="147" customWidth="1"/>
    <col min="28" max="33" width="2.75390625" style="147" customWidth="1"/>
    <col min="34" max="34" width="9.00390625" style="147" customWidth="1"/>
    <col min="35" max="35" width="10.25390625" style="147" customWidth="1"/>
    <col min="36" max="16384" width="9.00390625" style="147" customWidth="1"/>
  </cols>
  <sheetData>
    <row r="1" spans="3:32" s="147" customFormat="1" ht="23.25" customHeight="1">
      <c r="C1" s="148" t="s">
        <v>96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3:31" s="147" customFormat="1" ht="18.75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AC2" s="206" t="s">
        <v>62</v>
      </c>
      <c r="AD2" s="206"/>
      <c r="AE2" s="206"/>
    </row>
    <row r="4" spans="2:16" s="147" customFormat="1" ht="13.5">
      <c r="B4" s="147" t="s">
        <v>97</v>
      </c>
      <c r="N4"/>
      <c r="P4"/>
    </row>
    <row r="5" spans="6:43" s="147" customFormat="1" ht="13.5">
      <c r="F5" s="150">
        <f>'リーグ１次'!Q6</f>
        <v>44325</v>
      </c>
      <c r="G5" s="150"/>
      <c r="H5" s="150"/>
      <c r="I5" s="150"/>
      <c r="J5" s="150"/>
      <c r="K5" s="150"/>
      <c r="R5" s="193" t="str">
        <f>'リーグ１次'!Q5</f>
        <v>中池多目</v>
      </c>
      <c r="S5" s="194"/>
      <c r="T5" s="194"/>
      <c r="U5" s="194"/>
      <c r="V5" s="194"/>
      <c r="W5" s="194"/>
      <c r="X5" s="195" t="s">
        <v>98</v>
      </c>
      <c r="AB5" s="207">
        <f>'リーグ１次'!Q7</f>
        <v>0.3958333333333333</v>
      </c>
      <c r="AC5" s="208"/>
      <c r="AD5" s="208"/>
      <c r="AE5" s="208"/>
      <c r="AJ5" s="226" t="s">
        <v>99</v>
      </c>
      <c r="AK5" s="227" t="s">
        <v>100</v>
      </c>
      <c r="AL5" s="227" t="s">
        <v>101</v>
      </c>
      <c r="AM5" s="227" t="s">
        <v>102</v>
      </c>
      <c r="AN5" s="227" t="s">
        <v>103</v>
      </c>
      <c r="AO5" s="227" t="s">
        <v>104</v>
      </c>
      <c r="AP5" s="227" t="s">
        <v>105</v>
      </c>
      <c r="AQ5" s="227" t="s">
        <v>106</v>
      </c>
    </row>
    <row r="6" spans="2:34" ht="13.5">
      <c r="B6" s="151" t="s">
        <v>107</v>
      </c>
      <c r="C6" s="152"/>
      <c r="D6" s="152" t="s">
        <v>76</v>
      </c>
      <c r="E6" s="152"/>
      <c r="F6" s="152"/>
      <c r="G6" s="152"/>
      <c r="H6" s="152"/>
      <c r="I6" s="152" t="s">
        <v>108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209" t="s">
        <v>109</v>
      </c>
      <c r="AC6" s="210"/>
      <c r="AD6" s="210"/>
      <c r="AE6" s="210"/>
      <c r="AF6" s="210"/>
      <c r="AG6" s="228"/>
      <c r="AH6" s="229"/>
    </row>
    <row r="7" spans="2:44" ht="13.5">
      <c r="B7" s="153">
        <v>1</v>
      </c>
      <c r="C7" s="154"/>
      <c r="D7" s="155">
        <f>AB5</f>
        <v>0.3958333333333333</v>
      </c>
      <c r="E7" s="156"/>
      <c r="F7" s="156"/>
      <c r="G7" s="156"/>
      <c r="H7" s="156"/>
      <c r="I7" s="177" t="str">
        <f>'リーグ１次'!Q9</f>
        <v>川辺</v>
      </c>
      <c r="J7" s="177"/>
      <c r="K7" s="177"/>
      <c r="L7" s="177"/>
      <c r="M7" s="177"/>
      <c r="N7" s="177"/>
      <c r="O7" s="178"/>
      <c r="P7" s="179"/>
      <c r="Q7" s="196">
        <v>3</v>
      </c>
      <c r="R7" s="326" t="s">
        <v>110</v>
      </c>
      <c r="S7" s="196">
        <v>2</v>
      </c>
      <c r="T7" s="179"/>
      <c r="U7" s="186" t="str">
        <f>'リーグ１次'!S9</f>
        <v>今渡</v>
      </c>
      <c r="V7" s="186"/>
      <c r="W7" s="186"/>
      <c r="X7" s="186"/>
      <c r="Y7" s="186"/>
      <c r="Z7" s="186"/>
      <c r="AA7" s="211"/>
      <c r="AB7" s="212" t="str">
        <f>'リーグ１次'!R9</f>
        <v>郡上八幡</v>
      </c>
      <c r="AC7" s="213"/>
      <c r="AD7" s="213"/>
      <c r="AE7" s="213"/>
      <c r="AF7" s="213"/>
      <c r="AG7" s="230"/>
      <c r="AH7" s="216"/>
      <c r="AI7" s="147" t="str">
        <f>I7</f>
        <v>川辺</v>
      </c>
      <c r="AJ7" s="231">
        <v>1</v>
      </c>
      <c r="AK7" s="231">
        <v>1</v>
      </c>
      <c r="AL7" s="231">
        <v>0</v>
      </c>
      <c r="AM7" s="231">
        <f>Q7+Q9</f>
        <v>3</v>
      </c>
      <c r="AN7" s="231">
        <f>S7+S9</f>
        <v>6</v>
      </c>
      <c r="AO7" s="231">
        <f>AM7-AN7</f>
        <v>-3</v>
      </c>
      <c r="AP7" s="231">
        <f>AJ7*3+AL7*1</f>
        <v>3</v>
      </c>
      <c r="AQ7" s="238">
        <v>2</v>
      </c>
      <c r="AR7" s="238"/>
    </row>
    <row r="8" spans="2:44" ht="13.5">
      <c r="B8" s="153">
        <v>2</v>
      </c>
      <c r="C8" s="154"/>
      <c r="D8" s="157">
        <f>D7+"０：5０"</f>
        <v>0.4305555555555555</v>
      </c>
      <c r="E8" s="154"/>
      <c r="F8" s="154"/>
      <c r="G8" s="154"/>
      <c r="H8" s="154"/>
      <c r="I8" s="177" t="str">
        <f>AB7</f>
        <v>郡上八幡</v>
      </c>
      <c r="J8" s="177"/>
      <c r="K8" s="177"/>
      <c r="L8" s="177"/>
      <c r="M8" s="177"/>
      <c r="N8" s="177"/>
      <c r="O8" s="178"/>
      <c r="P8" s="180"/>
      <c r="Q8" s="197">
        <v>5</v>
      </c>
      <c r="R8" s="327" t="s">
        <v>110</v>
      </c>
      <c r="S8" s="197">
        <v>0</v>
      </c>
      <c r="T8" s="180"/>
      <c r="U8" s="184" t="str">
        <f>U7</f>
        <v>今渡</v>
      </c>
      <c r="V8" s="184"/>
      <c r="W8" s="184"/>
      <c r="X8" s="184"/>
      <c r="Y8" s="184"/>
      <c r="Z8" s="184"/>
      <c r="AA8" s="184"/>
      <c r="AB8" s="212" t="str">
        <f>I7</f>
        <v>川辺</v>
      </c>
      <c r="AC8" s="213"/>
      <c r="AD8" s="213"/>
      <c r="AE8" s="213"/>
      <c r="AF8" s="213"/>
      <c r="AG8" s="230"/>
      <c r="AH8" s="216"/>
      <c r="AI8" s="147" t="str">
        <f>AB7</f>
        <v>郡上八幡</v>
      </c>
      <c r="AJ8" s="231">
        <v>2</v>
      </c>
      <c r="AK8" s="231">
        <v>0</v>
      </c>
      <c r="AL8" s="231">
        <v>0</v>
      </c>
      <c r="AM8" s="231">
        <f>Q8+S9</f>
        <v>9</v>
      </c>
      <c r="AN8" s="231">
        <f>S8+Q9</f>
        <v>0</v>
      </c>
      <c r="AO8" s="231">
        <f>AM8-AN8</f>
        <v>9</v>
      </c>
      <c r="AP8" s="231">
        <f>AJ8*3+AL8*1</f>
        <v>6</v>
      </c>
      <c r="AQ8" s="238">
        <v>1</v>
      </c>
      <c r="AR8" s="238"/>
    </row>
    <row r="9" spans="2:44" ht="13.5">
      <c r="B9" s="158">
        <v>3</v>
      </c>
      <c r="C9" s="159"/>
      <c r="D9" s="160">
        <f>D8+"0：5０"</f>
        <v>0.46527777777777773</v>
      </c>
      <c r="E9" s="159"/>
      <c r="F9" s="159"/>
      <c r="G9" s="159"/>
      <c r="H9" s="159"/>
      <c r="I9" s="181" t="str">
        <f>I7</f>
        <v>川辺</v>
      </c>
      <c r="J9" s="181"/>
      <c r="K9" s="181"/>
      <c r="L9" s="181"/>
      <c r="M9" s="181"/>
      <c r="N9" s="181"/>
      <c r="O9" s="182"/>
      <c r="P9" s="183"/>
      <c r="Q9" s="198">
        <v>0</v>
      </c>
      <c r="R9" s="328" t="s">
        <v>110</v>
      </c>
      <c r="S9" s="198">
        <v>4</v>
      </c>
      <c r="T9" s="183"/>
      <c r="U9" s="187" t="str">
        <f>I8</f>
        <v>郡上八幡</v>
      </c>
      <c r="V9" s="187"/>
      <c r="W9" s="187"/>
      <c r="X9" s="187"/>
      <c r="Y9" s="187"/>
      <c r="Z9" s="187"/>
      <c r="AA9" s="187"/>
      <c r="AB9" s="214" t="str">
        <f>U7</f>
        <v>今渡</v>
      </c>
      <c r="AC9" s="215"/>
      <c r="AD9" s="215"/>
      <c r="AE9" s="215"/>
      <c r="AF9" s="215"/>
      <c r="AG9" s="232"/>
      <c r="AH9" s="216"/>
      <c r="AI9" s="147" t="str">
        <f>U7</f>
        <v>今渡</v>
      </c>
      <c r="AJ9" s="231">
        <v>0</v>
      </c>
      <c r="AK9" s="231">
        <v>2</v>
      </c>
      <c r="AL9" s="231">
        <v>0</v>
      </c>
      <c r="AM9" s="231">
        <f>S7+S8</f>
        <v>2</v>
      </c>
      <c r="AN9" s="231">
        <f>Q7+Q8</f>
        <v>8</v>
      </c>
      <c r="AO9" s="231">
        <f>AM9-AN9</f>
        <v>-6</v>
      </c>
      <c r="AP9" s="231">
        <f>AJ9*3+AL9*1</f>
        <v>0</v>
      </c>
      <c r="AQ9" s="238">
        <v>3</v>
      </c>
      <c r="AR9" s="238"/>
    </row>
    <row r="10" spans="2:44" ht="13.5">
      <c r="B10" s="161"/>
      <c r="C10" s="161"/>
      <c r="D10" s="162"/>
      <c r="E10" s="161"/>
      <c r="F10" s="161"/>
      <c r="G10" s="161"/>
      <c r="H10" s="161"/>
      <c r="I10" s="184"/>
      <c r="J10" s="184"/>
      <c r="K10" s="184"/>
      <c r="L10" s="184"/>
      <c r="M10" s="184"/>
      <c r="N10" s="184"/>
      <c r="O10" s="184"/>
      <c r="P10" s="179"/>
      <c r="Q10" s="199"/>
      <c r="R10" s="199"/>
      <c r="S10" s="199"/>
      <c r="T10" s="179"/>
      <c r="U10" s="184"/>
      <c r="V10" s="184"/>
      <c r="W10" s="184"/>
      <c r="X10" s="184"/>
      <c r="Y10" s="184"/>
      <c r="Z10" s="184"/>
      <c r="AA10" s="184"/>
      <c r="AB10" s="216"/>
      <c r="AC10" s="216"/>
      <c r="AD10" s="216"/>
      <c r="AE10" s="216"/>
      <c r="AF10" s="216"/>
      <c r="AG10" s="216"/>
      <c r="AH10" s="216"/>
      <c r="AJ10" s="231"/>
      <c r="AK10" s="231"/>
      <c r="AL10" s="231"/>
      <c r="AM10" s="231"/>
      <c r="AN10" s="231"/>
      <c r="AO10" s="231"/>
      <c r="AP10" s="231"/>
      <c r="AQ10" s="238"/>
      <c r="AR10" s="238"/>
    </row>
    <row r="12" spans="2:16" ht="13.5">
      <c r="B12" s="147" t="s">
        <v>111</v>
      </c>
      <c r="N12"/>
      <c r="P12"/>
    </row>
    <row r="13" spans="6:43" s="147" customFormat="1" ht="13.5">
      <c r="F13" s="150">
        <f>'リーグ１次'!T6</f>
        <v>44325</v>
      </c>
      <c r="G13" s="150"/>
      <c r="H13" s="150"/>
      <c r="I13" s="150"/>
      <c r="J13" s="150"/>
      <c r="K13" s="150"/>
      <c r="R13" s="193" t="str">
        <f>'リーグ１次'!T5</f>
        <v>中池多目</v>
      </c>
      <c r="S13" s="194"/>
      <c r="T13" s="194"/>
      <c r="U13" s="194"/>
      <c r="V13" s="194"/>
      <c r="W13" s="194"/>
      <c r="X13" s="195" t="s">
        <v>98</v>
      </c>
      <c r="AB13" s="207">
        <f>'リーグ１次'!T7</f>
        <v>0.3958333333333333</v>
      </c>
      <c r="AC13" s="208"/>
      <c r="AD13" s="208"/>
      <c r="AE13" s="208"/>
      <c r="AJ13" s="226" t="s">
        <v>99</v>
      </c>
      <c r="AK13" s="227" t="s">
        <v>100</v>
      </c>
      <c r="AL13" s="227" t="s">
        <v>101</v>
      </c>
      <c r="AM13" s="227" t="s">
        <v>102</v>
      </c>
      <c r="AN13" s="227" t="s">
        <v>103</v>
      </c>
      <c r="AO13" s="227" t="s">
        <v>104</v>
      </c>
      <c r="AP13" s="227" t="s">
        <v>105</v>
      </c>
      <c r="AQ13" s="227" t="s">
        <v>106</v>
      </c>
    </row>
    <row r="14" spans="2:34" ht="13.5">
      <c r="B14" s="151" t="s">
        <v>107</v>
      </c>
      <c r="C14" s="152"/>
      <c r="D14" s="152" t="s">
        <v>76</v>
      </c>
      <c r="E14" s="152"/>
      <c r="F14" s="152"/>
      <c r="G14" s="152"/>
      <c r="H14" s="152"/>
      <c r="I14" s="152" t="s">
        <v>108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209" t="s">
        <v>109</v>
      </c>
      <c r="AC14" s="210"/>
      <c r="AD14" s="210"/>
      <c r="AE14" s="210"/>
      <c r="AF14" s="210"/>
      <c r="AG14" s="228"/>
      <c r="AH14" s="229"/>
    </row>
    <row r="15" spans="2:44" ht="13.5">
      <c r="B15" s="153">
        <v>1</v>
      </c>
      <c r="C15" s="154"/>
      <c r="D15" s="155">
        <f>AB13</f>
        <v>0.3958333333333333</v>
      </c>
      <c r="E15" s="156"/>
      <c r="F15" s="156"/>
      <c r="G15" s="156"/>
      <c r="H15" s="156"/>
      <c r="I15" s="177" t="str">
        <f>'リーグ１次'!U9</f>
        <v>大和</v>
      </c>
      <c r="J15" s="177"/>
      <c r="K15" s="177"/>
      <c r="L15" s="177"/>
      <c r="M15" s="177"/>
      <c r="N15" s="177"/>
      <c r="O15" s="178"/>
      <c r="P15" s="179"/>
      <c r="Q15" s="196">
        <v>0</v>
      </c>
      <c r="R15" s="327" t="s">
        <v>110</v>
      </c>
      <c r="S15" s="196">
        <v>2</v>
      </c>
      <c r="T15" s="179"/>
      <c r="U15" s="186" t="str">
        <f>'リーグ１次'!V9</f>
        <v>山手</v>
      </c>
      <c r="V15" s="186"/>
      <c r="W15" s="186"/>
      <c r="X15" s="186"/>
      <c r="Y15" s="186"/>
      <c r="Z15" s="186"/>
      <c r="AA15" s="211"/>
      <c r="AB15" s="212" t="str">
        <f>I16</f>
        <v>太田</v>
      </c>
      <c r="AC15" s="213"/>
      <c r="AD15" s="213"/>
      <c r="AE15" s="213"/>
      <c r="AF15" s="213"/>
      <c r="AG15" s="230"/>
      <c r="AH15" s="216"/>
      <c r="AI15" s="147" t="str">
        <f>I16</f>
        <v>太田</v>
      </c>
      <c r="AJ15" s="231">
        <v>2</v>
      </c>
      <c r="AK15" s="231">
        <v>0</v>
      </c>
      <c r="AL15" s="231">
        <v>1</v>
      </c>
      <c r="AM15" s="231">
        <f>Q16+Q18+Q20</f>
        <v>8</v>
      </c>
      <c r="AN15" s="231">
        <f>S16+S18+S20</f>
        <v>6</v>
      </c>
      <c r="AO15" s="231">
        <f>AM15-AN15</f>
        <v>2</v>
      </c>
      <c r="AP15" s="231">
        <f>AJ15*3+AL15*1</f>
        <v>7</v>
      </c>
      <c r="AQ15" s="238">
        <v>2</v>
      </c>
      <c r="AR15" s="238"/>
    </row>
    <row r="16" spans="2:44" ht="13.5">
      <c r="B16" s="153">
        <v>2</v>
      </c>
      <c r="C16" s="154"/>
      <c r="D16" s="157">
        <f>D15+"０：3０"</f>
        <v>0.41666666666666663</v>
      </c>
      <c r="E16" s="154"/>
      <c r="F16" s="154"/>
      <c r="G16" s="154"/>
      <c r="H16" s="154"/>
      <c r="I16" s="177" t="str">
        <f>'リーグ１次'!T9</f>
        <v>太田</v>
      </c>
      <c r="J16" s="177"/>
      <c r="K16" s="177"/>
      <c r="L16" s="177"/>
      <c r="M16" s="177"/>
      <c r="N16" s="177"/>
      <c r="O16" s="178"/>
      <c r="P16" s="180"/>
      <c r="Q16" s="197">
        <v>3</v>
      </c>
      <c r="R16" s="327" t="s">
        <v>110</v>
      </c>
      <c r="S16" s="197">
        <v>2</v>
      </c>
      <c r="T16" s="180"/>
      <c r="U16" s="184" t="str">
        <f>'リーグ１次'!W9</f>
        <v>旭ヶ丘</v>
      </c>
      <c r="V16" s="184"/>
      <c r="W16" s="184"/>
      <c r="X16" s="184"/>
      <c r="Y16" s="184"/>
      <c r="Z16" s="184"/>
      <c r="AA16" s="184"/>
      <c r="AB16" s="212" t="str">
        <f>I15</f>
        <v>大和</v>
      </c>
      <c r="AC16" s="213"/>
      <c r="AD16" s="213"/>
      <c r="AE16" s="213"/>
      <c r="AF16" s="213"/>
      <c r="AG16" s="230"/>
      <c r="AH16" s="216"/>
      <c r="AI16" s="147" t="str">
        <f>I15</f>
        <v>大和</v>
      </c>
      <c r="AJ16" s="231">
        <v>0</v>
      </c>
      <c r="AK16" s="231">
        <v>3</v>
      </c>
      <c r="AL16" s="231">
        <v>0</v>
      </c>
      <c r="AM16" s="231">
        <f>Q15+Q17+S20</f>
        <v>1</v>
      </c>
      <c r="AN16" s="231">
        <f>S15+S17+Q20</f>
        <v>5</v>
      </c>
      <c r="AO16" s="231">
        <f>AM16-AN16</f>
        <v>-4</v>
      </c>
      <c r="AP16" s="231">
        <f>AJ16*3+AL16*1</f>
        <v>0</v>
      </c>
      <c r="AQ16" s="238">
        <v>4</v>
      </c>
      <c r="AR16" s="238"/>
    </row>
    <row r="17" spans="2:44" ht="13.5">
      <c r="B17" s="163">
        <v>3</v>
      </c>
      <c r="C17" s="156"/>
      <c r="D17" s="155">
        <f>D16+"0：5０"</f>
        <v>0.45138888888888884</v>
      </c>
      <c r="E17" s="156"/>
      <c r="F17" s="156"/>
      <c r="G17" s="156"/>
      <c r="H17" s="156"/>
      <c r="I17" s="177" t="str">
        <f>I15</f>
        <v>大和</v>
      </c>
      <c r="J17" s="177"/>
      <c r="K17" s="177"/>
      <c r="L17" s="177"/>
      <c r="M17" s="177"/>
      <c r="N17" s="177"/>
      <c r="O17" s="178"/>
      <c r="P17" s="185"/>
      <c r="Q17" s="200">
        <v>0</v>
      </c>
      <c r="R17" s="329" t="s">
        <v>110</v>
      </c>
      <c r="S17" s="200">
        <v>1</v>
      </c>
      <c r="T17" s="185"/>
      <c r="U17" s="201" t="str">
        <f>U16</f>
        <v>旭ヶ丘</v>
      </c>
      <c r="V17" s="201"/>
      <c r="W17" s="201"/>
      <c r="X17" s="201"/>
      <c r="Y17" s="201"/>
      <c r="Z17" s="201"/>
      <c r="AA17" s="201"/>
      <c r="AB17" s="217" t="str">
        <f>U15</f>
        <v>山手</v>
      </c>
      <c r="AC17" s="218"/>
      <c r="AD17" s="218"/>
      <c r="AE17" s="218"/>
      <c r="AF17" s="218"/>
      <c r="AG17" s="233"/>
      <c r="AH17" s="216"/>
      <c r="AI17" s="147" t="str">
        <f>U15</f>
        <v>山手</v>
      </c>
      <c r="AJ17" s="231">
        <v>2</v>
      </c>
      <c r="AK17" s="231">
        <v>0</v>
      </c>
      <c r="AL17" s="231">
        <v>1</v>
      </c>
      <c r="AM17" s="231">
        <f>S15+S18+Q19</f>
        <v>7</v>
      </c>
      <c r="AN17" s="231">
        <f>Q15+Q18+S19</f>
        <v>4</v>
      </c>
      <c r="AO17" s="231">
        <f>AM17-AN17</f>
        <v>3</v>
      </c>
      <c r="AP17" s="231">
        <f>AJ17*3+AL17*1</f>
        <v>7</v>
      </c>
      <c r="AQ17" s="238">
        <v>1</v>
      </c>
      <c r="AR17" s="238"/>
    </row>
    <row r="18" spans="2:44" ht="13.5">
      <c r="B18" s="164">
        <v>4</v>
      </c>
      <c r="C18" s="165"/>
      <c r="D18" s="166">
        <f>D17+"０：3０"</f>
        <v>0.47222222222222215</v>
      </c>
      <c r="E18" s="165"/>
      <c r="F18" s="165"/>
      <c r="G18" s="165"/>
      <c r="H18" s="167"/>
      <c r="I18" s="186" t="str">
        <f>I16</f>
        <v>太田</v>
      </c>
      <c r="J18" s="186"/>
      <c r="K18" s="186"/>
      <c r="L18" s="186"/>
      <c r="M18" s="186"/>
      <c r="N18" s="186"/>
      <c r="O18" s="186"/>
      <c r="P18" s="180"/>
      <c r="Q18" s="197">
        <v>3</v>
      </c>
      <c r="R18" s="327" t="s">
        <v>110</v>
      </c>
      <c r="S18" s="197">
        <v>3</v>
      </c>
      <c r="T18" s="180"/>
      <c r="U18" s="186" t="str">
        <f>U15</f>
        <v>山手</v>
      </c>
      <c r="V18" s="186"/>
      <c r="W18" s="186"/>
      <c r="X18" s="186"/>
      <c r="Y18" s="186"/>
      <c r="Z18" s="186"/>
      <c r="AA18" s="186"/>
      <c r="AB18" s="212" t="str">
        <f>I15</f>
        <v>大和</v>
      </c>
      <c r="AC18" s="213"/>
      <c r="AD18" s="213"/>
      <c r="AE18" s="213"/>
      <c r="AF18" s="213"/>
      <c r="AG18" s="230"/>
      <c r="AH18" s="216"/>
      <c r="AI18" s="147" t="str">
        <f>U16</f>
        <v>旭ヶ丘</v>
      </c>
      <c r="AJ18" s="231">
        <v>1</v>
      </c>
      <c r="AK18" s="231">
        <v>2</v>
      </c>
      <c r="AL18" s="231">
        <v>0</v>
      </c>
      <c r="AM18" s="231">
        <f>S16+S17+S19</f>
        <v>4</v>
      </c>
      <c r="AN18" s="231">
        <f>Q16+Q17+Q19</f>
        <v>5</v>
      </c>
      <c r="AO18" s="231">
        <f>AM18-AN18</f>
        <v>-1</v>
      </c>
      <c r="AP18" s="231">
        <f>AJ18*3+AL18*1</f>
        <v>3</v>
      </c>
      <c r="AQ18" s="238">
        <v>3</v>
      </c>
      <c r="AR18" s="238"/>
    </row>
    <row r="19" spans="2:44" ht="13.5">
      <c r="B19" s="164">
        <v>5</v>
      </c>
      <c r="C19" s="165"/>
      <c r="D19" s="166">
        <f>D18+"０：5０"</f>
        <v>0.5069444444444444</v>
      </c>
      <c r="E19" s="165"/>
      <c r="F19" s="165"/>
      <c r="G19" s="165"/>
      <c r="H19" s="167"/>
      <c r="I19" s="186" t="str">
        <f>U15</f>
        <v>山手</v>
      </c>
      <c r="J19" s="186"/>
      <c r="K19" s="186"/>
      <c r="L19" s="186"/>
      <c r="M19" s="186"/>
      <c r="N19" s="186"/>
      <c r="O19" s="186"/>
      <c r="P19" s="180"/>
      <c r="Q19" s="197">
        <v>2</v>
      </c>
      <c r="R19" s="327" t="s">
        <v>110</v>
      </c>
      <c r="S19" s="197">
        <v>1</v>
      </c>
      <c r="T19" s="180"/>
      <c r="U19" s="186" t="str">
        <f>U16</f>
        <v>旭ヶ丘</v>
      </c>
      <c r="V19" s="186"/>
      <c r="W19" s="186"/>
      <c r="X19" s="186"/>
      <c r="Y19" s="186"/>
      <c r="Z19" s="186"/>
      <c r="AA19" s="186"/>
      <c r="AB19" s="212" t="str">
        <f>I16</f>
        <v>太田</v>
      </c>
      <c r="AC19" s="213"/>
      <c r="AD19" s="213"/>
      <c r="AE19" s="213"/>
      <c r="AF19" s="213"/>
      <c r="AG19" s="230"/>
      <c r="AH19" s="216"/>
      <c r="AJ19" s="231"/>
      <c r="AK19" s="231"/>
      <c r="AL19" s="231"/>
      <c r="AM19" s="231"/>
      <c r="AN19" s="231"/>
      <c r="AO19" s="231"/>
      <c r="AP19" s="231"/>
      <c r="AQ19" s="238"/>
      <c r="AR19" s="238"/>
    </row>
    <row r="20" spans="2:44" ht="13.5">
      <c r="B20" s="168">
        <v>6</v>
      </c>
      <c r="C20" s="169"/>
      <c r="D20" s="170">
        <f>D19+"０：3０"</f>
        <v>0.5277777777777778</v>
      </c>
      <c r="E20" s="169"/>
      <c r="F20" s="169"/>
      <c r="G20" s="169"/>
      <c r="H20" s="171"/>
      <c r="I20" s="187" t="str">
        <f>I16</f>
        <v>太田</v>
      </c>
      <c r="J20" s="187"/>
      <c r="K20" s="187"/>
      <c r="L20" s="187"/>
      <c r="M20" s="187"/>
      <c r="N20" s="187"/>
      <c r="O20" s="187"/>
      <c r="P20" s="183"/>
      <c r="Q20" s="198">
        <v>2</v>
      </c>
      <c r="R20" s="328" t="s">
        <v>110</v>
      </c>
      <c r="S20" s="198">
        <v>1</v>
      </c>
      <c r="T20" s="183"/>
      <c r="U20" s="187" t="str">
        <f>I15</f>
        <v>大和</v>
      </c>
      <c r="V20" s="187"/>
      <c r="W20" s="187"/>
      <c r="X20" s="187"/>
      <c r="Y20" s="187"/>
      <c r="Z20" s="187"/>
      <c r="AA20" s="187"/>
      <c r="AB20" s="214" t="str">
        <f>U16</f>
        <v>旭ヶ丘</v>
      </c>
      <c r="AC20" s="215"/>
      <c r="AD20" s="215"/>
      <c r="AE20" s="215"/>
      <c r="AF20" s="215"/>
      <c r="AG20" s="232"/>
      <c r="AH20" s="216"/>
      <c r="AJ20" s="231"/>
      <c r="AK20" s="231"/>
      <c r="AL20" s="231"/>
      <c r="AM20" s="231"/>
      <c r="AN20" s="231"/>
      <c r="AO20" s="231"/>
      <c r="AP20" s="231"/>
      <c r="AQ20" s="238"/>
      <c r="AR20" s="238"/>
    </row>
    <row r="21" spans="2:44" ht="13.5">
      <c r="B21" s="161"/>
      <c r="C21" s="161"/>
      <c r="D21" s="162"/>
      <c r="E21" s="161"/>
      <c r="F21" s="161"/>
      <c r="G21" s="161"/>
      <c r="H21" s="161"/>
      <c r="I21" s="184"/>
      <c r="J21" s="184"/>
      <c r="K21" s="184"/>
      <c r="L21" s="184"/>
      <c r="M21" s="184"/>
      <c r="N21" s="184"/>
      <c r="O21" s="184"/>
      <c r="P21" s="179"/>
      <c r="Q21" s="199"/>
      <c r="R21" s="199"/>
      <c r="S21" s="199"/>
      <c r="T21" s="179"/>
      <c r="U21" s="184"/>
      <c r="V21" s="184"/>
      <c r="W21" s="184"/>
      <c r="X21" s="184"/>
      <c r="Y21" s="184"/>
      <c r="Z21" s="184"/>
      <c r="AA21" s="184"/>
      <c r="AB21" s="216"/>
      <c r="AC21" s="216"/>
      <c r="AD21" s="216"/>
      <c r="AE21" s="216"/>
      <c r="AF21" s="216"/>
      <c r="AG21" s="216"/>
      <c r="AH21" s="216"/>
      <c r="AJ21" s="231"/>
      <c r="AK21" s="231"/>
      <c r="AL21" s="231"/>
      <c r="AM21" s="231"/>
      <c r="AN21" s="231"/>
      <c r="AO21" s="231"/>
      <c r="AP21" s="231"/>
      <c r="AQ21" s="238"/>
      <c r="AR21" s="238"/>
    </row>
    <row r="23" spans="2:16" ht="13.5">
      <c r="B23" s="147" t="s">
        <v>112</v>
      </c>
      <c r="N23"/>
      <c r="P23"/>
    </row>
    <row r="24" spans="2:43" s="147" customFormat="1" ht="13.5">
      <c r="B24" s="172"/>
      <c r="C24" s="172"/>
      <c r="D24" s="172"/>
      <c r="E24" s="172"/>
      <c r="F24" s="150">
        <f>'リーグ１次'!X6</f>
        <v>44325</v>
      </c>
      <c r="G24" s="150"/>
      <c r="H24" s="150"/>
      <c r="I24" s="150"/>
      <c r="J24" s="150"/>
      <c r="K24" s="150"/>
      <c r="L24" s="172"/>
      <c r="M24" s="172"/>
      <c r="N24" s="172"/>
      <c r="O24" s="172"/>
      <c r="P24" s="172"/>
      <c r="Q24" s="172"/>
      <c r="R24" s="193">
        <f>'リーグ１次'!W5</f>
        <v>0</v>
      </c>
      <c r="S24" s="194"/>
      <c r="T24" s="194"/>
      <c r="U24" s="194"/>
      <c r="V24" s="194"/>
      <c r="W24" s="194"/>
      <c r="X24" s="202" t="s">
        <v>98</v>
      </c>
      <c r="Y24" s="172"/>
      <c r="Z24" s="172"/>
      <c r="AA24" s="172"/>
      <c r="AB24" s="207">
        <f>'リーグ１次'!X7</f>
        <v>0.5416666666666666</v>
      </c>
      <c r="AC24" s="208"/>
      <c r="AD24" s="208"/>
      <c r="AE24" s="208"/>
      <c r="AF24" s="172"/>
      <c r="AG24" s="172"/>
      <c r="AJ24" s="226" t="s">
        <v>99</v>
      </c>
      <c r="AK24" s="227" t="s">
        <v>100</v>
      </c>
      <c r="AL24" s="227" t="s">
        <v>101</v>
      </c>
      <c r="AM24" s="227" t="s">
        <v>102</v>
      </c>
      <c r="AN24" s="227" t="s">
        <v>103</v>
      </c>
      <c r="AO24" s="227" t="s">
        <v>104</v>
      </c>
      <c r="AP24" s="227" t="s">
        <v>105</v>
      </c>
      <c r="AQ24" s="227" t="s">
        <v>106</v>
      </c>
    </row>
    <row r="25" spans="2:34" ht="13.5">
      <c r="B25" s="151" t="s">
        <v>107</v>
      </c>
      <c r="C25" s="152"/>
      <c r="D25" s="152" t="s">
        <v>76</v>
      </c>
      <c r="E25" s="152"/>
      <c r="F25" s="152"/>
      <c r="G25" s="152"/>
      <c r="H25" s="152"/>
      <c r="I25" s="152" t="s">
        <v>108</v>
      </c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209" t="s">
        <v>109</v>
      </c>
      <c r="AC25" s="210"/>
      <c r="AD25" s="210"/>
      <c r="AE25" s="210"/>
      <c r="AF25" s="210"/>
      <c r="AG25" s="228"/>
      <c r="AH25" s="229"/>
    </row>
    <row r="26" spans="2:44" ht="13.5">
      <c r="B26" s="153">
        <v>1</v>
      </c>
      <c r="C26" s="154"/>
      <c r="D26" s="155">
        <f>AB24</f>
        <v>0.5416666666666666</v>
      </c>
      <c r="E26" s="156"/>
      <c r="F26" s="156"/>
      <c r="G26" s="156"/>
      <c r="H26" s="156"/>
      <c r="I26" s="177" t="str">
        <f>'予選リーグ組合せ'!D9</f>
        <v>土田</v>
      </c>
      <c r="J26" s="177"/>
      <c r="K26" s="177"/>
      <c r="L26" s="177"/>
      <c r="M26" s="177"/>
      <c r="N26" s="177"/>
      <c r="O26" s="178"/>
      <c r="P26" s="179"/>
      <c r="Q26" s="196">
        <v>2</v>
      </c>
      <c r="R26" s="327" t="s">
        <v>110</v>
      </c>
      <c r="S26" s="196">
        <v>2</v>
      </c>
      <c r="T26" s="179"/>
      <c r="U26" s="186" t="str">
        <f>'リーグ１次'!Z9</f>
        <v>コヴィーダ</v>
      </c>
      <c r="V26" s="186"/>
      <c r="W26" s="186"/>
      <c r="X26" s="186"/>
      <c r="Y26" s="186"/>
      <c r="Z26" s="186"/>
      <c r="AA26" s="211"/>
      <c r="AB26" s="212" t="str">
        <f>'リーグ１次'!Y9</f>
        <v>白鳥</v>
      </c>
      <c r="AC26" s="213"/>
      <c r="AD26" s="213"/>
      <c r="AE26" s="213"/>
      <c r="AF26" s="213"/>
      <c r="AG26" s="230"/>
      <c r="AH26" s="216"/>
      <c r="AI26" s="147" t="str">
        <f>I26</f>
        <v>土田</v>
      </c>
      <c r="AJ26" s="231">
        <v>1</v>
      </c>
      <c r="AK26" s="231">
        <v>0</v>
      </c>
      <c r="AL26" s="231">
        <v>1</v>
      </c>
      <c r="AM26" s="231">
        <f>Q26+Q28</f>
        <v>5</v>
      </c>
      <c r="AN26" s="231">
        <f>S26+S28</f>
        <v>2</v>
      </c>
      <c r="AO26" s="231">
        <f>AM26-AN26</f>
        <v>3</v>
      </c>
      <c r="AP26" s="231">
        <f>AJ26*3+AL26*1</f>
        <v>4</v>
      </c>
      <c r="AQ26" s="238">
        <v>2</v>
      </c>
      <c r="AR26" s="238"/>
    </row>
    <row r="27" spans="2:44" ht="13.5">
      <c r="B27" s="153">
        <v>2</v>
      </c>
      <c r="C27" s="154"/>
      <c r="D27" s="160">
        <f>D26+"0：5０"</f>
        <v>0.5763888888888888</v>
      </c>
      <c r="E27" s="159"/>
      <c r="F27" s="159"/>
      <c r="G27" s="159"/>
      <c r="H27" s="159"/>
      <c r="I27" s="177" t="str">
        <f>AB26</f>
        <v>白鳥</v>
      </c>
      <c r="J27" s="177"/>
      <c r="K27" s="177"/>
      <c r="L27" s="177"/>
      <c r="M27" s="177"/>
      <c r="N27" s="177"/>
      <c r="O27" s="178"/>
      <c r="P27" s="180"/>
      <c r="Q27" s="197">
        <v>0</v>
      </c>
      <c r="R27" s="327" t="s">
        <v>110</v>
      </c>
      <c r="S27" s="197">
        <v>5</v>
      </c>
      <c r="T27" s="180"/>
      <c r="U27" s="184" t="str">
        <f>U26</f>
        <v>コヴィーダ</v>
      </c>
      <c r="V27" s="184"/>
      <c r="W27" s="184"/>
      <c r="X27" s="184"/>
      <c r="Y27" s="184"/>
      <c r="Z27" s="184"/>
      <c r="AA27" s="184"/>
      <c r="AB27" s="212" t="str">
        <f>I26</f>
        <v>土田</v>
      </c>
      <c r="AC27" s="213"/>
      <c r="AD27" s="213"/>
      <c r="AE27" s="213"/>
      <c r="AF27" s="213"/>
      <c r="AG27" s="230"/>
      <c r="AH27" s="216"/>
      <c r="AI27" s="147" t="str">
        <f>AB26</f>
        <v>白鳥</v>
      </c>
      <c r="AJ27" s="231">
        <v>0</v>
      </c>
      <c r="AK27" s="231">
        <v>2</v>
      </c>
      <c r="AL27" s="231">
        <v>0</v>
      </c>
      <c r="AM27" s="231">
        <f>Q27+S28</f>
        <v>0</v>
      </c>
      <c r="AN27" s="231">
        <f>S27+Q28</f>
        <v>8</v>
      </c>
      <c r="AO27" s="231">
        <f>AM27-AN27</f>
        <v>-8</v>
      </c>
      <c r="AP27" s="231">
        <f>AJ27*3+AL27*1</f>
        <v>0</v>
      </c>
      <c r="AQ27" s="238">
        <v>3</v>
      </c>
      <c r="AR27" s="238"/>
    </row>
    <row r="28" spans="2:44" ht="13.5">
      <c r="B28" s="158">
        <v>3</v>
      </c>
      <c r="C28" s="159"/>
      <c r="D28" s="160">
        <f>D27+"0：5０"</f>
        <v>0.611111111111111</v>
      </c>
      <c r="E28" s="159"/>
      <c r="F28" s="159"/>
      <c r="G28" s="159"/>
      <c r="H28" s="159"/>
      <c r="I28" s="181" t="str">
        <f>I26</f>
        <v>土田</v>
      </c>
      <c r="J28" s="181"/>
      <c r="K28" s="181"/>
      <c r="L28" s="181"/>
      <c r="M28" s="181"/>
      <c r="N28" s="181"/>
      <c r="O28" s="182"/>
      <c r="P28" s="183"/>
      <c r="Q28" s="198">
        <v>3</v>
      </c>
      <c r="R28" s="328" t="s">
        <v>110</v>
      </c>
      <c r="S28" s="198">
        <v>0</v>
      </c>
      <c r="T28" s="183"/>
      <c r="U28" s="187" t="str">
        <f>AB26</f>
        <v>白鳥</v>
      </c>
      <c r="V28" s="187"/>
      <c r="W28" s="187"/>
      <c r="X28" s="187"/>
      <c r="Y28" s="187"/>
      <c r="Z28" s="187"/>
      <c r="AA28" s="187"/>
      <c r="AB28" s="214" t="str">
        <f>U26</f>
        <v>コヴィーダ</v>
      </c>
      <c r="AC28" s="215"/>
      <c r="AD28" s="215"/>
      <c r="AE28" s="215"/>
      <c r="AF28" s="215"/>
      <c r="AG28" s="232"/>
      <c r="AH28" s="216"/>
      <c r="AI28" s="147" t="str">
        <f>U26</f>
        <v>コヴィーダ</v>
      </c>
      <c r="AJ28" s="231">
        <v>1</v>
      </c>
      <c r="AK28" s="231">
        <v>0</v>
      </c>
      <c r="AL28" s="231">
        <v>1</v>
      </c>
      <c r="AM28" s="231">
        <f>S26+S27</f>
        <v>7</v>
      </c>
      <c r="AN28" s="231">
        <f>Q26+Q27</f>
        <v>2</v>
      </c>
      <c r="AO28" s="231">
        <f>AM28-AN28</f>
        <v>5</v>
      </c>
      <c r="AP28" s="231">
        <f>AJ28*3+AL28*1</f>
        <v>4</v>
      </c>
      <c r="AQ28" s="238">
        <v>1</v>
      </c>
      <c r="AR28" s="238"/>
    </row>
    <row r="29" spans="2:44" ht="13.5">
      <c r="B29" s="161"/>
      <c r="C29" s="161"/>
      <c r="D29" s="162"/>
      <c r="E29" s="161"/>
      <c r="F29" s="161"/>
      <c r="G29" s="161"/>
      <c r="H29" s="161"/>
      <c r="I29" s="184"/>
      <c r="J29" s="184"/>
      <c r="K29" s="184"/>
      <c r="L29" s="184"/>
      <c r="M29" s="184"/>
      <c r="N29" s="184"/>
      <c r="O29" s="184"/>
      <c r="P29" s="179"/>
      <c r="Q29" s="199"/>
      <c r="R29" s="199"/>
      <c r="S29" s="199"/>
      <c r="T29" s="179"/>
      <c r="U29" s="184"/>
      <c r="V29" s="184"/>
      <c r="W29" s="184"/>
      <c r="X29" s="184"/>
      <c r="Y29" s="184"/>
      <c r="Z29" s="184"/>
      <c r="AA29" s="184"/>
      <c r="AB29" s="216"/>
      <c r="AC29" s="216"/>
      <c r="AD29" s="216"/>
      <c r="AE29" s="216"/>
      <c r="AF29" s="216"/>
      <c r="AG29" s="216"/>
      <c r="AH29" s="216"/>
      <c r="AJ29" s="231"/>
      <c r="AK29" s="231"/>
      <c r="AL29" s="231"/>
      <c r="AM29" s="231"/>
      <c r="AN29" s="231"/>
      <c r="AO29" s="231"/>
      <c r="AP29" s="231"/>
      <c r="AQ29" s="238"/>
      <c r="AR29" s="238"/>
    </row>
    <row r="57" spans="2:34" ht="13.5">
      <c r="B57" s="147" t="s">
        <v>113</v>
      </c>
      <c r="AB57" s="219"/>
      <c r="AC57" s="219"/>
      <c r="AD57" s="219"/>
      <c r="AE57" s="219"/>
      <c r="AF57" s="219"/>
      <c r="AG57" s="219"/>
      <c r="AH57" s="219"/>
    </row>
    <row r="58" spans="5:44" ht="13.5">
      <c r="E58" s="147"/>
      <c r="F58" s="173" t="e">
        <f>リーグ１次!#REF!</f>
        <v>#REF!</v>
      </c>
      <c r="G58" s="174"/>
      <c r="H58" s="174"/>
      <c r="I58" s="174"/>
      <c r="J58" s="174"/>
      <c r="K58" s="174"/>
      <c r="L58" s="174"/>
      <c r="R58" s="174" t="e">
        <f>リーグ１次!#REF!</f>
        <v>#REF!</v>
      </c>
      <c r="S58" s="174"/>
      <c r="T58" s="174"/>
      <c r="U58" s="174"/>
      <c r="V58" s="174"/>
      <c r="W58" s="174"/>
      <c r="X58" s="203" t="s">
        <v>114</v>
      </c>
      <c r="AB58" s="207" t="e">
        <f>リーグ１次!#REF!</f>
        <v>#REF!</v>
      </c>
      <c r="AC58" s="208"/>
      <c r="AD58" s="208"/>
      <c r="AE58" s="208"/>
      <c r="AG58" s="219"/>
      <c r="AH58" s="219"/>
      <c r="AJ58" s="226" t="s">
        <v>99</v>
      </c>
      <c r="AK58" s="227" t="s">
        <v>100</v>
      </c>
      <c r="AL58" s="227" t="s">
        <v>101</v>
      </c>
      <c r="AM58" s="227" t="s">
        <v>102</v>
      </c>
      <c r="AN58" s="227" t="s">
        <v>103</v>
      </c>
      <c r="AO58" s="227" t="s">
        <v>104</v>
      </c>
      <c r="AP58" s="227" t="s">
        <v>105</v>
      </c>
      <c r="AQ58" s="227" t="s">
        <v>106</v>
      </c>
      <c r="AR58" s="147"/>
    </row>
    <row r="59" spans="2:42" ht="13.5">
      <c r="B59" s="151" t="s">
        <v>107</v>
      </c>
      <c r="C59" s="152"/>
      <c r="D59" s="152" t="s">
        <v>76</v>
      </c>
      <c r="E59" s="152"/>
      <c r="F59" s="152"/>
      <c r="G59" s="152"/>
      <c r="H59" s="152"/>
      <c r="I59" s="152" t="s">
        <v>108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 t="s">
        <v>109</v>
      </c>
      <c r="AC59" s="152"/>
      <c r="AD59" s="152"/>
      <c r="AE59" s="152"/>
      <c r="AF59" s="152"/>
      <c r="AG59" s="234"/>
      <c r="AM59" s="231"/>
      <c r="AN59" s="231"/>
      <c r="AO59" s="231"/>
      <c r="AP59" s="231"/>
    </row>
    <row r="60" spans="2:43" ht="13.5">
      <c r="B60" s="153">
        <v>1</v>
      </c>
      <c r="C60" s="154"/>
      <c r="D60" s="155" t="e">
        <f>AB58</f>
        <v>#REF!</v>
      </c>
      <c r="E60" s="156"/>
      <c r="F60" s="156"/>
      <c r="G60" s="156"/>
      <c r="H60" s="156"/>
      <c r="I60" s="177" t="e">
        <f>リーグ１次!#REF!</f>
        <v>#REF!</v>
      </c>
      <c r="J60" s="177"/>
      <c r="K60" s="177"/>
      <c r="L60" s="177"/>
      <c r="M60" s="177"/>
      <c r="N60" s="177"/>
      <c r="O60" s="178"/>
      <c r="P60" s="179"/>
      <c r="Q60" s="196">
        <v>0</v>
      </c>
      <c r="R60" s="326" t="s">
        <v>110</v>
      </c>
      <c r="S60" s="196">
        <v>0</v>
      </c>
      <c r="T60" s="179"/>
      <c r="U60" s="184" t="e">
        <f>リーグ１次!#REF!</f>
        <v>#REF!</v>
      </c>
      <c r="V60" s="184"/>
      <c r="W60" s="184"/>
      <c r="X60" s="184"/>
      <c r="Y60" s="184"/>
      <c r="Z60" s="184"/>
      <c r="AA60" s="184"/>
      <c r="AB60" s="220" t="e">
        <f>リーグ１次!#REF!</f>
        <v>#REF!</v>
      </c>
      <c r="AC60" s="221"/>
      <c r="AD60" s="221"/>
      <c r="AE60" s="221"/>
      <c r="AF60" s="221"/>
      <c r="AG60" s="235"/>
      <c r="AI60" s="147" t="e">
        <f>I60</f>
        <v>#REF!</v>
      </c>
      <c r="AJ60" s="231">
        <v>0</v>
      </c>
      <c r="AK60" s="231">
        <v>0</v>
      </c>
      <c r="AL60" s="231">
        <v>0</v>
      </c>
      <c r="AM60" s="231">
        <f>Q60+Q62</f>
        <v>0</v>
      </c>
      <c r="AN60" s="231">
        <f>S60+S62</f>
        <v>0</v>
      </c>
      <c r="AO60" s="231">
        <f>AM60-AN60</f>
        <v>0</v>
      </c>
      <c r="AP60" s="231">
        <f>AJ60*3+AL60*1</f>
        <v>0</v>
      </c>
      <c r="AQ60" s="238">
        <v>1</v>
      </c>
    </row>
    <row r="61" spans="2:43" ht="13.5">
      <c r="B61" s="153">
        <v>2</v>
      </c>
      <c r="C61" s="154"/>
      <c r="D61" s="157" t="e">
        <f>D60+"1:20"</f>
        <v>#REF!</v>
      </c>
      <c r="E61" s="154"/>
      <c r="F61" s="154"/>
      <c r="G61" s="154"/>
      <c r="H61" s="154"/>
      <c r="I61" s="188" t="e">
        <f>AB60</f>
        <v>#REF!</v>
      </c>
      <c r="J61" s="188"/>
      <c r="K61" s="188"/>
      <c r="L61" s="188"/>
      <c r="M61" s="188"/>
      <c r="N61" s="188"/>
      <c r="O61" s="189"/>
      <c r="P61" s="180"/>
      <c r="Q61" s="197">
        <v>0</v>
      </c>
      <c r="R61" s="327" t="s">
        <v>110</v>
      </c>
      <c r="S61" s="197">
        <v>0</v>
      </c>
      <c r="T61" s="180"/>
      <c r="U61" s="186" t="e">
        <f>U60</f>
        <v>#REF!</v>
      </c>
      <c r="V61" s="186"/>
      <c r="W61" s="186"/>
      <c r="X61" s="186"/>
      <c r="Y61" s="186"/>
      <c r="Z61" s="186"/>
      <c r="AA61" s="186"/>
      <c r="AB61" s="222" t="e">
        <f>I60</f>
        <v>#REF!</v>
      </c>
      <c r="AC61" s="223"/>
      <c r="AD61" s="223"/>
      <c r="AE61" s="223"/>
      <c r="AF61" s="223"/>
      <c r="AG61" s="236"/>
      <c r="AI61" s="147" t="e">
        <f>I61</f>
        <v>#REF!</v>
      </c>
      <c r="AJ61" s="231">
        <v>0</v>
      </c>
      <c r="AK61" s="231">
        <v>0</v>
      </c>
      <c r="AL61" s="231">
        <v>0</v>
      </c>
      <c r="AM61" s="231">
        <f>Q61+S62</f>
        <v>0</v>
      </c>
      <c r="AN61" s="231">
        <f>S61+Q62</f>
        <v>0</v>
      </c>
      <c r="AO61" s="231">
        <f>AM61-AN61</f>
        <v>0</v>
      </c>
      <c r="AP61" s="231">
        <f>AJ61*3+AL61*1</f>
        <v>0</v>
      </c>
      <c r="AQ61" s="238">
        <v>2</v>
      </c>
    </row>
    <row r="62" spans="2:43" ht="13.5">
      <c r="B62" s="158">
        <v>3</v>
      </c>
      <c r="C62" s="159"/>
      <c r="D62" s="175" t="e">
        <f>D61+"１：２０"</f>
        <v>#REF!</v>
      </c>
      <c r="E62" s="176"/>
      <c r="F62" s="176"/>
      <c r="G62" s="176"/>
      <c r="H62" s="176"/>
      <c r="I62" s="190" t="e">
        <f>I60</f>
        <v>#REF!</v>
      </c>
      <c r="J62" s="190"/>
      <c r="K62" s="190"/>
      <c r="L62" s="190"/>
      <c r="M62" s="190"/>
      <c r="N62" s="190"/>
      <c r="O62" s="191"/>
      <c r="P62" s="192"/>
      <c r="Q62" s="204">
        <v>0</v>
      </c>
      <c r="R62" s="330" t="s">
        <v>110</v>
      </c>
      <c r="S62" s="204">
        <v>0</v>
      </c>
      <c r="T62" s="192"/>
      <c r="U62" s="205" t="e">
        <f>AB60</f>
        <v>#REF!</v>
      </c>
      <c r="V62" s="205"/>
      <c r="W62" s="205"/>
      <c r="X62" s="205"/>
      <c r="Y62" s="205"/>
      <c r="Z62" s="205"/>
      <c r="AA62" s="205"/>
      <c r="AB62" s="224" t="e">
        <f>U60</f>
        <v>#REF!</v>
      </c>
      <c r="AC62" s="225"/>
      <c r="AD62" s="225"/>
      <c r="AE62" s="225"/>
      <c r="AF62" s="225"/>
      <c r="AG62" s="237"/>
      <c r="AI62" s="147" t="e">
        <f>U60</f>
        <v>#REF!</v>
      </c>
      <c r="AJ62" s="231">
        <v>0</v>
      </c>
      <c r="AK62" s="231">
        <v>0</v>
      </c>
      <c r="AL62" s="231">
        <v>0</v>
      </c>
      <c r="AM62" s="231">
        <f>S60+S61</f>
        <v>0</v>
      </c>
      <c r="AN62" s="231">
        <f>Q60+Q61</f>
        <v>0</v>
      </c>
      <c r="AO62" s="231">
        <f>AM62-AN62</f>
        <v>0</v>
      </c>
      <c r="AP62" s="231">
        <f>AJ62*3+AL62*1</f>
        <v>0</v>
      </c>
      <c r="AQ62" s="238">
        <v>3</v>
      </c>
    </row>
    <row r="63" spans="2:34" ht="13.5">
      <c r="B63" s="161"/>
      <c r="C63" s="161"/>
      <c r="D63" s="162"/>
      <c r="E63" s="162"/>
      <c r="F63" s="162"/>
      <c r="G63" s="162"/>
      <c r="H63" s="162"/>
      <c r="I63" s="184"/>
      <c r="J63" s="184"/>
      <c r="K63" s="184"/>
      <c r="L63" s="184"/>
      <c r="M63" s="184"/>
      <c r="N63" s="184"/>
      <c r="O63" s="184"/>
      <c r="P63" s="179"/>
      <c r="Q63" s="199"/>
      <c r="R63" s="199"/>
      <c r="S63" s="199"/>
      <c r="T63" s="179"/>
      <c r="U63" s="184"/>
      <c r="V63" s="184"/>
      <c r="W63" s="184"/>
      <c r="X63" s="184"/>
      <c r="Y63" s="184"/>
      <c r="Z63" s="184"/>
      <c r="AA63" s="184"/>
      <c r="AB63" s="216"/>
      <c r="AC63" s="216"/>
      <c r="AD63" s="216"/>
      <c r="AE63" s="216"/>
      <c r="AF63" s="216"/>
      <c r="AG63" s="216"/>
      <c r="AH63" s="216"/>
    </row>
    <row r="64" spans="2:34" ht="13.5">
      <c r="B64" s="161"/>
      <c r="C64" s="161"/>
      <c r="D64" s="162"/>
      <c r="E64" s="162"/>
      <c r="F64" s="162"/>
      <c r="G64" s="162"/>
      <c r="H64" s="162"/>
      <c r="I64" s="184"/>
      <c r="J64" s="184"/>
      <c r="K64" s="184"/>
      <c r="L64" s="184"/>
      <c r="M64" s="184"/>
      <c r="N64" s="184"/>
      <c r="O64" s="184"/>
      <c r="P64" s="179"/>
      <c r="Q64" s="199"/>
      <c r="R64" s="199"/>
      <c r="S64" s="199"/>
      <c r="T64" s="179"/>
      <c r="U64" s="184"/>
      <c r="V64" s="184"/>
      <c r="W64" s="184"/>
      <c r="X64" s="184"/>
      <c r="Y64" s="184"/>
      <c r="Z64" s="184"/>
      <c r="AA64" s="184"/>
      <c r="AB64" s="216"/>
      <c r="AC64" s="216"/>
      <c r="AD64" s="216"/>
      <c r="AE64" s="216"/>
      <c r="AF64" s="216"/>
      <c r="AG64" s="216"/>
      <c r="AH64" s="216"/>
    </row>
    <row r="65" spans="2:34" ht="13.5">
      <c r="B65" s="161"/>
      <c r="C65" s="161"/>
      <c r="D65" s="162"/>
      <c r="E65" s="162"/>
      <c r="F65" s="162"/>
      <c r="G65" s="162"/>
      <c r="H65" s="162"/>
      <c r="I65" s="184"/>
      <c r="J65" s="184"/>
      <c r="K65" s="184"/>
      <c r="L65" s="184"/>
      <c r="M65" s="184"/>
      <c r="N65" s="184"/>
      <c r="O65" s="184"/>
      <c r="P65" s="179"/>
      <c r="Q65" s="199"/>
      <c r="R65" s="199"/>
      <c r="S65" s="199"/>
      <c r="T65" s="179"/>
      <c r="U65" s="184"/>
      <c r="V65" s="184"/>
      <c r="W65" s="184"/>
      <c r="X65" s="184"/>
      <c r="Y65" s="184"/>
      <c r="Z65" s="184"/>
      <c r="AA65" s="184"/>
      <c r="AB65" s="216"/>
      <c r="AC65" s="216"/>
      <c r="AD65" s="216"/>
      <c r="AE65" s="216"/>
      <c r="AF65" s="216"/>
      <c r="AG65" s="216"/>
      <c r="AH65" s="216"/>
    </row>
    <row r="66" spans="2:34" ht="13.5">
      <c r="B66" s="161"/>
      <c r="C66" s="161"/>
      <c r="D66" s="162"/>
      <c r="E66" s="162"/>
      <c r="F66" s="162"/>
      <c r="G66" s="162"/>
      <c r="H66" s="162"/>
      <c r="I66" s="184"/>
      <c r="J66" s="184"/>
      <c r="K66" s="184"/>
      <c r="L66" s="184"/>
      <c r="M66" s="184"/>
      <c r="N66" s="184"/>
      <c r="O66" s="184"/>
      <c r="P66" s="179"/>
      <c r="Q66" s="199"/>
      <c r="R66" s="199"/>
      <c r="X66" s="184"/>
      <c r="Y66" s="184"/>
      <c r="Z66" s="184"/>
      <c r="AA66" s="184"/>
      <c r="AB66" s="216"/>
      <c r="AC66" s="216"/>
      <c r="AD66" s="216"/>
      <c r="AE66" s="216"/>
      <c r="AF66" s="216"/>
      <c r="AG66" s="216"/>
      <c r="AH66" s="216"/>
    </row>
    <row r="67" spans="2:34" ht="13.5">
      <c r="B67" s="161"/>
      <c r="C67" s="161"/>
      <c r="D67" s="162"/>
      <c r="E67" s="162"/>
      <c r="F67" s="162"/>
      <c r="G67" s="162"/>
      <c r="H67" s="162"/>
      <c r="I67" s="184"/>
      <c r="J67" s="184"/>
      <c r="K67" s="184"/>
      <c r="L67" s="184"/>
      <c r="M67" s="184"/>
      <c r="N67" s="184"/>
      <c r="O67" s="184"/>
      <c r="P67" s="179"/>
      <c r="Q67" s="199"/>
      <c r="R67" s="199"/>
      <c r="S67" s="199"/>
      <c r="T67" s="179"/>
      <c r="U67" s="184"/>
      <c r="V67" s="184"/>
      <c r="W67" s="184"/>
      <c r="X67" s="184"/>
      <c r="Y67" s="184"/>
      <c r="Z67" s="184"/>
      <c r="AA67" s="184"/>
      <c r="AB67" s="216"/>
      <c r="AC67" s="216"/>
      <c r="AD67" s="216"/>
      <c r="AE67" s="216"/>
      <c r="AF67" s="216"/>
      <c r="AG67" s="216"/>
      <c r="AH67" s="216"/>
    </row>
    <row r="68" spans="2:34" ht="13.5">
      <c r="B68" s="161"/>
      <c r="C68" s="161"/>
      <c r="D68" s="162"/>
      <c r="E68" s="162"/>
      <c r="F68" s="162"/>
      <c r="G68" s="162"/>
      <c r="H68" s="162"/>
      <c r="I68" s="184"/>
      <c r="J68" s="184"/>
      <c r="K68" s="184"/>
      <c r="L68" s="184"/>
      <c r="M68" s="184"/>
      <c r="N68" s="184"/>
      <c r="O68" s="184"/>
      <c r="P68" s="179"/>
      <c r="Q68" s="199"/>
      <c r="R68" s="199"/>
      <c r="S68" s="199"/>
      <c r="T68" s="179"/>
      <c r="U68" s="184"/>
      <c r="V68" s="184"/>
      <c r="W68" s="184"/>
      <c r="X68" s="184"/>
      <c r="Y68" s="184"/>
      <c r="Z68" s="184"/>
      <c r="AA68" s="184"/>
      <c r="AB68" s="216"/>
      <c r="AC68" s="216"/>
      <c r="AD68" s="216"/>
      <c r="AE68" s="216"/>
      <c r="AF68" s="216"/>
      <c r="AG68" s="216"/>
      <c r="AH68" s="216"/>
    </row>
    <row r="69" spans="2:34" ht="13.5">
      <c r="B69" s="161"/>
      <c r="C69" s="161"/>
      <c r="D69" s="162"/>
      <c r="E69" s="162"/>
      <c r="F69" s="162"/>
      <c r="G69" s="162"/>
      <c r="H69" s="162"/>
      <c r="I69" s="184"/>
      <c r="J69" s="184"/>
      <c r="K69" s="184"/>
      <c r="L69" s="184"/>
      <c r="M69" s="184"/>
      <c r="N69" s="184"/>
      <c r="O69" s="184"/>
      <c r="P69" s="179"/>
      <c r="Q69" s="199"/>
      <c r="R69" s="199"/>
      <c r="S69" s="199"/>
      <c r="T69" s="179"/>
      <c r="U69" s="184"/>
      <c r="V69" s="184"/>
      <c r="W69" s="184"/>
      <c r="X69" s="184"/>
      <c r="Y69" s="184"/>
      <c r="Z69" s="184"/>
      <c r="AA69" s="184"/>
      <c r="AB69" s="216"/>
      <c r="AC69" s="216"/>
      <c r="AD69" s="216"/>
      <c r="AE69" s="216"/>
      <c r="AF69" s="216"/>
      <c r="AG69" s="216"/>
      <c r="AH69" s="216"/>
    </row>
    <row r="70" spans="2:34" ht="13.5">
      <c r="B70" s="161"/>
      <c r="C70" s="161"/>
      <c r="D70" s="162"/>
      <c r="E70" s="162"/>
      <c r="F70" s="162"/>
      <c r="G70" s="162"/>
      <c r="H70" s="162"/>
      <c r="I70" s="184"/>
      <c r="J70" s="184"/>
      <c r="K70" s="184"/>
      <c r="L70" s="184"/>
      <c r="M70" s="184"/>
      <c r="N70" s="184"/>
      <c r="O70" s="184"/>
      <c r="P70" s="179"/>
      <c r="Q70" s="199"/>
      <c r="R70" s="199"/>
      <c r="S70" s="199"/>
      <c r="T70" s="179"/>
      <c r="U70" s="184"/>
      <c r="V70" s="184"/>
      <c r="W70" s="184"/>
      <c r="X70" s="184"/>
      <c r="Y70" s="184"/>
      <c r="Z70" s="184"/>
      <c r="AA70" s="184"/>
      <c r="AB70" s="216"/>
      <c r="AC70" s="216"/>
      <c r="AD70" s="216"/>
      <c r="AE70" s="216"/>
      <c r="AF70" s="216"/>
      <c r="AG70" s="216"/>
      <c r="AH70" s="216"/>
    </row>
    <row r="71" spans="2:34" ht="13.5">
      <c r="B71" s="161"/>
      <c r="C71" s="161"/>
      <c r="D71" s="162"/>
      <c r="E71" s="162"/>
      <c r="F71" s="162"/>
      <c r="G71" s="162"/>
      <c r="H71" s="162"/>
      <c r="I71" s="184"/>
      <c r="J71" s="184"/>
      <c r="K71" s="184"/>
      <c r="L71" s="184"/>
      <c r="M71" s="184"/>
      <c r="N71" s="184"/>
      <c r="O71" s="184"/>
      <c r="P71" s="179"/>
      <c r="Q71" s="199"/>
      <c r="R71" s="199"/>
      <c r="S71" s="199"/>
      <c r="T71" s="179"/>
      <c r="U71" s="184"/>
      <c r="V71" s="184"/>
      <c r="W71" s="184"/>
      <c r="X71" s="184"/>
      <c r="Y71" s="184"/>
      <c r="Z71" s="184"/>
      <c r="AA71" s="184"/>
      <c r="AB71" s="216"/>
      <c r="AC71" s="216"/>
      <c r="AD71" s="216"/>
      <c r="AE71" s="216"/>
      <c r="AF71" s="216"/>
      <c r="AG71" s="216"/>
      <c r="AH71" s="216"/>
    </row>
    <row r="72" spans="2:34" ht="13.5">
      <c r="B72" s="161"/>
      <c r="C72" s="161"/>
      <c r="D72" s="162"/>
      <c r="E72" s="162"/>
      <c r="F72" s="162"/>
      <c r="G72" s="162"/>
      <c r="H72" s="162"/>
      <c r="I72" s="184"/>
      <c r="J72" s="184"/>
      <c r="K72" s="184"/>
      <c r="L72" s="184"/>
      <c r="M72" s="184"/>
      <c r="N72" s="184"/>
      <c r="O72" s="184"/>
      <c r="P72" s="179"/>
      <c r="Q72" s="199"/>
      <c r="R72" s="199"/>
      <c r="S72" s="199"/>
      <c r="T72" s="179"/>
      <c r="U72" s="184"/>
      <c r="V72" s="184"/>
      <c r="W72" s="184"/>
      <c r="X72" s="184"/>
      <c r="Y72" s="184"/>
      <c r="Z72" s="184"/>
      <c r="AA72" s="184"/>
      <c r="AB72" s="216"/>
      <c r="AC72" s="216"/>
      <c r="AD72" s="216"/>
      <c r="AE72" s="216"/>
      <c r="AF72" s="216"/>
      <c r="AG72" s="216"/>
      <c r="AH72" s="216"/>
    </row>
  </sheetData>
  <sheetProtection/>
  <mergeCells count="105">
    <mergeCell ref="C1:AF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3:K13"/>
    <mergeCell ref="R13:W13"/>
    <mergeCell ref="AB13:AE13"/>
    <mergeCell ref="B14:C14"/>
    <mergeCell ref="D14:H14"/>
    <mergeCell ref="I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F24:K24"/>
    <mergeCell ref="R24:W24"/>
    <mergeCell ref="AB24:AE24"/>
    <mergeCell ref="B25:C25"/>
    <mergeCell ref="D25:H25"/>
    <mergeCell ref="I25:AA25"/>
    <mergeCell ref="AB25:AG25"/>
    <mergeCell ref="B26:C26"/>
    <mergeCell ref="D26:H26"/>
    <mergeCell ref="I26:O26"/>
    <mergeCell ref="U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F58:L58"/>
    <mergeCell ref="R58:W58"/>
    <mergeCell ref="AB58:AE58"/>
    <mergeCell ref="B59:C59"/>
    <mergeCell ref="D59:H59"/>
    <mergeCell ref="I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B62:C62"/>
    <mergeCell ref="D62:H62"/>
    <mergeCell ref="I62:O62"/>
    <mergeCell ref="U62:AA62"/>
    <mergeCell ref="AB62:AG62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7" sqref="G17:G19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35" customFormat="1" ht="13.5">
      <c r="A1" s="135" t="s">
        <v>115</v>
      </c>
      <c r="C1" s="135" t="s">
        <v>1</v>
      </c>
      <c r="E1" s="136" t="s">
        <v>3</v>
      </c>
      <c r="F1" s="135" t="s">
        <v>116</v>
      </c>
    </row>
    <row r="2" spans="1:6" ht="13.5">
      <c r="A2" s="137" t="s">
        <v>117</v>
      </c>
      <c r="B2" t="str">
        <f aca="true" t="shared" si="0" ref="B2:B9">C2&amp;ASC(F2)</f>
        <v>N011</v>
      </c>
      <c r="C2" s="138" t="s">
        <v>118</v>
      </c>
      <c r="D2" s="139"/>
      <c r="E2" s="140" t="str">
        <f>'予選リーグ対戦表'!AI8</f>
        <v>郡上八幡</v>
      </c>
      <c r="F2" s="141">
        <v>1</v>
      </c>
    </row>
    <row r="3" spans="1:6" ht="13.5">
      <c r="A3" s="137" t="s">
        <v>119</v>
      </c>
      <c r="B3" t="str">
        <f t="shared" si="0"/>
        <v>N012</v>
      </c>
      <c r="C3" s="142" t="s">
        <v>118</v>
      </c>
      <c r="D3" s="137"/>
      <c r="E3" s="140" t="str">
        <f>'予選リーグ対戦表'!AI26</f>
        <v>土田</v>
      </c>
      <c r="F3" s="143">
        <v>2</v>
      </c>
    </row>
    <row r="4" spans="1:6" ht="13.5">
      <c r="A4" s="137" t="s">
        <v>120</v>
      </c>
      <c r="B4" t="str">
        <f t="shared" si="0"/>
        <v>N013</v>
      </c>
      <c r="C4" s="142" t="s">
        <v>118</v>
      </c>
      <c r="D4" s="137"/>
      <c r="E4" s="140" t="str">
        <f>'予選リーグ対戦表'!AI9</f>
        <v>今渡</v>
      </c>
      <c r="F4" s="143">
        <v>3</v>
      </c>
    </row>
    <row r="5" spans="1:8" ht="17.25">
      <c r="A5" s="137" t="s">
        <v>121</v>
      </c>
      <c r="B5" t="str">
        <f t="shared" si="0"/>
        <v>N014</v>
      </c>
      <c r="C5" s="142" t="s">
        <v>118</v>
      </c>
      <c r="D5" s="137"/>
      <c r="E5" s="140" t="str">
        <f>'予選リーグ対戦表'!AI15</f>
        <v>太田</v>
      </c>
      <c r="F5" s="143">
        <v>4</v>
      </c>
      <c r="H5" s="144" t="s">
        <v>122</v>
      </c>
    </row>
    <row r="6" spans="1:6" ht="13.5">
      <c r="A6" s="137" t="s">
        <v>123</v>
      </c>
      <c r="B6" t="str">
        <f t="shared" si="0"/>
        <v>N015</v>
      </c>
      <c r="C6" s="142" t="s">
        <v>118</v>
      </c>
      <c r="D6" s="137"/>
      <c r="E6" s="140" t="str">
        <f>'予選リーグ対戦表'!AI17</f>
        <v>山手</v>
      </c>
      <c r="F6" s="143">
        <v>5</v>
      </c>
    </row>
    <row r="7" spans="1:6" ht="13.5">
      <c r="A7" s="137" t="s">
        <v>124</v>
      </c>
      <c r="B7" t="str">
        <f t="shared" si="0"/>
        <v>N016</v>
      </c>
      <c r="C7" s="142" t="s">
        <v>118</v>
      </c>
      <c r="D7" s="137"/>
      <c r="E7" s="140" t="str">
        <f>'予選リーグ対戦表'!AI7</f>
        <v>川辺</v>
      </c>
      <c r="F7" s="143">
        <v>6</v>
      </c>
    </row>
    <row r="8" spans="1:6" ht="13.5">
      <c r="A8" s="137" t="s">
        <v>125</v>
      </c>
      <c r="B8" t="str">
        <f t="shared" si="0"/>
        <v>N017</v>
      </c>
      <c r="C8" s="142" t="s">
        <v>118</v>
      </c>
      <c r="D8" s="137"/>
      <c r="E8" s="140" t="str">
        <f>'予選リーグ対戦表'!AI28</f>
        <v>コヴィーダ</v>
      </c>
      <c r="F8" s="143">
        <v>7</v>
      </c>
    </row>
    <row r="9" spans="1:6" ht="13.5">
      <c r="A9" s="137" t="s">
        <v>126</v>
      </c>
      <c r="B9" s="145" t="str">
        <f t="shared" si="0"/>
        <v>N018</v>
      </c>
      <c r="C9" s="142" t="s">
        <v>118</v>
      </c>
      <c r="D9" s="137"/>
      <c r="E9" s="140" t="str">
        <f>'予選リーグ対戦表'!AI18</f>
        <v>旭ヶ丘</v>
      </c>
      <c r="F9" s="143">
        <v>8</v>
      </c>
    </row>
    <row r="10" spans="1:6" ht="13.5">
      <c r="A10" s="140"/>
      <c r="B10" s="140"/>
      <c r="C10" s="146"/>
      <c r="D10" s="146"/>
      <c r="E10" s="146"/>
      <c r="F10" s="146"/>
    </row>
    <row r="11" spans="1:6" ht="13.5">
      <c r="A11" s="140"/>
      <c r="B11" s="140"/>
      <c r="C11" s="140"/>
      <c r="D11" s="140"/>
      <c r="E11" s="140"/>
      <c r="F11" s="140"/>
    </row>
    <row r="12" spans="1:6" ht="13.5">
      <c r="A12" s="140"/>
      <c r="B12" s="140"/>
      <c r="C12" s="140"/>
      <c r="D12" s="140"/>
      <c r="E12" s="140"/>
      <c r="F12" s="140"/>
    </row>
    <row r="13" spans="1:6" ht="13.5">
      <c r="A13" s="140"/>
      <c r="B13" s="140"/>
      <c r="C13" s="140"/>
      <c r="D13" s="140"/>
      <c r="E13" s="140"/>
      <c r="F13" s="140"/>
    </row>
    <row r="14" spans="1:6" ht="13.5">
      <c r="A14" s="140"/>
      <c r="B14" s="140"/>
      <c r="C14" s="140"/>
      <c r="D14" s="140"/>
      <c r="E14" s="140"/>
      <c r="F14" s="140"/>
    </row>
    <row r="15" spans="1:6" ht="13.5">
      <c r="A15" s="140"/>
      <c r="B15" s="140"/>
      <c r="C15" s="140"/>
      <c r="D15" s="140"/>
      <c r="E15" s="140"/>
      <c r="F15" s="140"/>
    </row>
    <row r="16" spans="1:6" ht="13.5">
      <c r="A16" s="140"/>
      <c r="B16" s="140"/>
      <c r="C16" s="140"/>
      <c r="D16" s="140"/>
      <c r="E16" s="140"/>
      <c r="F16" s="140"/>
    </row>
    <row r="17" spans="1:6" ht="13.5">
      <c r="A17" s="140"/>
      <c r="B17" s="140"/>
      <c r="C17" s="140"/>
      <c r="D17" s="140"/>
      <c r="E17" s="140"/>
      <c r="F17" s="140"/>
    </row>
    <row r="18" spans="1:6" ht="13.5">
      <c r="A18" s="140"/>
      <c r="B18" s="140"/>
      <c r="C18" s="140"/>
      <c r="D18" s="140"/>
      <c r="E18" s="140"/>
      <c r="F18" s="140"/>
    </row>
    <row r="19" spans="1:6" ht="13.5">
      <c r="A19" s="140"/>
      <c r="B19" s="140"/>
      <c r="C19" s="140"/>
      <c r="D19" s="140"/>
      <c r="E19" s="140"/>
      <c r="F19" s="140"/>
    </row>
    <row r="20" spans="1:6" ht="13.5">
      <c r="A20" s="140"/>
      <c r="B20" s="140"/>
      <c r="C20" s="140"/>
      <c r="D20" s="140"/>
      <c r="E20" s="140"/>
      <c r="F20" s="140"/>
    </row>
    <row r="21" spans="1:6" ht="13.5">
      <c r="A21" s="140"/>
      <c r="B21" s="140"/>
      <c r="C21" s="140"/>
      <c r="D21" s="140"/>
      <c r="E21" s="140"/>
      <c r="F21" s="140"/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tabSelected="1" workbookViewId="0" topLeftCell="A16">
      <selection activeCell="BQ30" sqref="BQ30"/>
    </sheetView>
  </sheetViews>
  <sheetFormatPr defaultColWidth="2.50390625" defaultRowHeight="13.5"/>
  <cols>
    <col min="1" max="1" width="2.50390625" style="2" customWidth="1"/>
    <col min="2" max="2" width="2.625" style="2" bestFit="1" customWidth="1"/>
    <col min="3" max="4" width="2.50390625" style="2" customWidth="1"/>
    <col min="5" max="5" width="3.75390625" style="2" bestFit="1" customWidth="1"/>
    <col min="6" max="7" width="2.50390625" style="2" customWidth="1"/>
    <col min="8" max="10" width="2.625" style="2" bestFit="1" customWidth="1"/>
    <col min="11" max="13" width="2.50390625" style="2" customWidth="1"/>
    <col min="14" max="14" width="4.625" style="2" bestFit="1" customWidth="1"/>
    <col min="15" max="15" width="2.625" style="2" bestFit="1" customWidth="1"/>
    <col min="16" max="16" width="2.50390625" style="2" customWidth="1"/>
    <col min="17" max="17" width="3.75390625" style="2" customWidth="1"/>
    <col min="18" max="18" width="2.50390625" style="2" customWidth="1"/>
    <col min="19" max="19" width="2.625" style="2" bestFit="1" customWidth="1"/>
    <col min="20" max="20" width="3.25390625" style="2" bestFit="1" customWidth="1"/>
    <col min="21" max="21" width="2.50390625" style="2" customWidth="1"/>
    <col min="22" max="22" width="3.50390625" style="2" customWidth="1"/>
    <col min="23" max="32" width="2.50390625" style="2" customWidth="1"/>
    <col min="33" max="33" width="2.625" style="2" bestFit="1" customWidth="1"/>
    <col min="34" max="34" width="2.50390625" style="2" customWidth="1"/>
    <col min="35" max="35" width="3.50390625" style="2" customWidth="1"/>
    <col min="36" max="36" width="3.375" style="2" customWidth="1"/>
    <col min="37" max="37" width="4.00390625" style="2" bestFit="1" customWidth="1"/>
    <col min="38" max="40" width="2.625" style="2" bestFit="1" customWidth="1"/>
    <col min="41" max="42" width="2.50390625" style="2" customWidth="1"/>
    <col min="43" max="43" width="4.375" style="2" customWidth="1"/>
    <col min="44" max="44" width="2.50390625" style="2" customWidth="1"/>
    <col min="45" max="45" width="2.625" style="2" bestFit="1" customWidth="1"/>
    <col min="46" max="48" width="2.50390625" style="2" customWidth="1"/>
    <col min="49" max="49" width="2.625" style="2" bestFit="1" customWidth="1"/>
    <col min="50" max="51" width="2.50390625" style="2" customWidth="1"/>
    <col min="52" max="52" width="2.625" style="2" bestFit="1" customWidth="1"/>
    <col min="53" max="16384" width="2.50390625" style="2" customWidth="1"/>
  </cols>
  <sheetData>
    <row r="1" spans="3:53" ht="14.25" customHeight="1">
      <c r="C1" s="3" t="s">
        <v>127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122">
        <v>44374</v>
      </c>
      <c r="AT1" s="122"/>
      <c r="AU1" s="122"/>
      <c r="AV1" s="122"/>
      <c r="AW1" s="122"/>
      <c r="AX1" s="122"/>
      <c r="AY1" s="122"/>
      <c r="AZ1" s="122"/>
      <c r="BA1" s="122"/>
    </row>
    <row r="2" spans="3:53" ht="13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123" t="s">
        <v>128</v>
      </c>
      <c r="AU2" s="123"/>
      <c r="AV2" s="123"/>
      <c r="AW2" s="123"/>
      <c r="AX2" s="123"/>
      <c r="AY2" s="123"/>
      <c r="AZ2" s="123"/>
      <c r="BA2" s="123"/>
    </row>
    <row r="3" s="1" customFormat="1" ht="14.25"/>
    <row r="4" spans="27:28" s="1" customFormat="1" ht="14.25">
      <c r="AA4" s="86" t="s">
        <v>129</v>
      </c>
      <c r="AB4" s="87"/>
    </row>
    <row r="5" spans="10:43" s="1" customFormat="1" ht="15">
      <c r="J5" s="4">
        <v>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88"/>
      <c r="AB5" s="89"/>
      <c r="AQ5" s="4">
        <v>0</v>
      </c>
    </row>
    <row r="6" spans="10:43" s="1" customFormat="1" ht="15"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"/>
    </row>
    <row r="7" spans="10:43" s="1" customFormat="1" ht="14.25"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90" t="s">
        <v>130</v>
      </c>
      <c r="AB7" s="90"/>
      <c r="AC7" s="14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14"/>
    </row>
    <row r="8" spans="11:43" s="1" customFormat="1" ht="15">
      <c r="K8" s="14"/>
      <c r="L8" s="7"/>
      <c r="M8" s="7"/>
      <c r="N8" s="7"/>
      <c r="O8" s="7"/>
      <c r="P8" s="7"/>
      <c r="Q8" s="53">
        <v>0</v>
      </c>
      <c r="R8" s="7"/>
      <c r="S8" s="7"/>
      <c r="T8" s="7"/>
      <c r="U8" s="7"/>
      <c r="V8" s="7"/>
      <c r="W8" s="7"/>
      <c r="X8" s="7"/>
      <c r="Y8" s="7"/>
      <c r="Z8" s="7"/>
      <c r="AA8" s="89"/>
      <c r="AB8" s="89"/>
      <c r="AC8" s="74"/>
      <c r="AD8" s="5"/>
      <c r="AE8" s="5"/>
      <c r="AF8" s="5"/>
      <c r="AG8" s="5"/>
      <c r="AH8" s="7"/>
      <c r="AI8" s="5"/>
      <c r="AJ8" s="5"/>
      <c r="AK8" s="5"/>
      <c r="AL8" s="53">
        <v>2</v>
      </c>
      <c r="AM8" s="7"/>
      <c r="AN8" s="7"/>
      <c r="AO8" s="7"/>
      <c r="AP8" s="7"/>
      <c r="AQ8" s="14"/>
    </row>
    <row r="9" spans="11:43" s="1" customFormat="1" ht="15">
      <c r="K9" s="14"/>
      <c r="L9" s="7"/>
      <c r="M9" s="7"/>
      <c r="N9" s="7"/>
      <c r="O9" s="7"/>
      <c r="P9" s="7"/>
      <c r="Q9" s="7"/>
      <c r="R9" s="59"/>
      <c r="S9" s="12"/>
      <c r="T9" s="12"/>
      <c r="U9" s="12"/>
      <c r="V9" s="12"/>
      <c r="W9" s="12"/>
      <c r="X9" s="12"/>
      <c r="Y9" s="12"/>
      <c r="Z9" s="12"/>
      <c r="AA9" s="12"/>
      <c r="AB9" s="12"/>
      <c r="AC9" s="7"/>
      <c r="AD9" s="7"/>
      <c r="AE9" s="7"/>
      <c r="AF9" s="7"/>
      <c r="AG9" s="7"/>
      <c r="AH9" s="60"/>
      <c r="AI9" s="7"/>
      <c r="AJ9" s="7"/>
      <c r="AK9" s="9"/>
      <c r="AL9" s="7"/>
      <c r="AM9" s="7"/>
      <c r="AN9" s="7"/>
      <c r="AO9" s="7"/>
      <c r="AP9" s="7"/>
      <c r="AQ9" s="14"/>
    </row>
    <row r="10" spans="5:49" s="1" customFormat="1" ht="15">
      <c r="E10" s="4">
        <v>11</v>
      </c>
      <c r="G10" s="5"/>
      <c r="H10" s="5"/>
      <c r="I10" s="5"/>
      <c r="J10" s="5"/>
      <c r="K10" s="8"/>
      <c r="L10" s="7"/>
      <c r="M10" s="7"/>
      <c r="N10" s="7"/>
      <c r="O10" s="7"/>
      <c r="P10" s="7"/>
      <c r="Q10" s="7"/>
      <c r="R10" s="74"/>
      <c r="S10" s="53">
        <v>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53">
        <v>1</v>
      </c>
      <c r="AK10" s="7"/>
      <c r="AL10" s="8"/>
      <c r="AM10" s="7"/>
      <c r="AN10" s="7"/>
      <c r="AO10" s="7"/>
      <c r="AP10" s="7"/>
      <c r="AQ10" s="74"/>
      <c r="AR10" s="5"/>
      <c r="AS10" s="5"/>
      <c r="AT10" s="5"/>
      <c r="AU10" s="5"/>
      <c r="AV10" s="5"/>
      <c r="AW10" s="4">
        <v>2</v>
      </c>
    </row>
    <row r="11" spans="6:49" s="1" customFormat="1" ht="19.5">
      <c r="F11" s="6"/>
      <c r="G11" s="7"/>
      <c r="H11" s="7"/>
      <c r="I11" s="7"/>
      <c r="J11" s="10" t="s">
        <v>131</v>
      </c>
      <c r="K11" s="11"/>
      <c r="L11" s="11"/>
      <c r="M11" s="12"/>
      <c r="N11" s="12"/>
      <c r="O11" s="12"/>
      <c r="P11" s="12"/>
      <c r="Q11" s="12"/>
      <c r="R11" s="75"/>
      <c r="S11" s="14"/>
      <c r="AK11" s="6"/>
      <c r="AL11" s="12"/>
      <c r="AM11" s="12"/>
      <c r="AN11" s="12"/>
      <c r="AO11" s="12"/>
      <c r="AP11" s="11" t="s">
        <v>132</v>
      </c>
      <c r="AQ11" s="10"/>
      <c r="AR11" s="7"/>
      <c r="AS11" s="7"/>
      <c r="AT11" s="7"/>
      <c r="AU11" s="7"/>
      <c r="AV11" s="7"/>
      <c r="AW11" s="14"/>
    </row>
    <row r="12" spans="2:52" s="1" customFormat="1" ht="19.5">
      <c r="B12" s="4">
        <v>6</v>
      </c>
      <c r="D12" s="5"/>
      <c r="E12" s="5"/>
      <c r="F12" s="8"/>
      <c r="G12" s="7"/>
      <c r="H12" s="7"/>
      <c r="I12" s="53">
        <v>2</v>
      </c>
      <c r="J12" s="10"/>
      <c r="K12" s="10"/>
      <c r="L12" s="10"/>
      <c r="M12" s="7"/>
      <c r="N12" s="7"/>
      <c r="O12" s="53">
        <v>3</v>
      </c>
      <c r="P12" s="7"/>
      <c r="Q12" s="7"/>
      <c r="R12" s="7"/>
      <c r="S12" s="74"/>
      <c r="T12" s="5"/>
      <c r="V12" s="4">
        <v>10</v>
      </c>
      <c r="AG12" s="4">
        <v>1</v>
      </c>
      <c r="AI12" s="114" t="s">
        <v>133</v>
      </c>
      <c r="AJ12" s="115">
        <v>3</v>
      </c>
      <c r="AK12" s="116">
        <v>2</v>
      </c>
      <c r="AL12" s="7"/>
      <c r="AM12" s="7"/>
      <c r="AN12" s="53">
        <v>1</v>
      </c>
      <c r="AO12" s="7"/>
      <c r="AP12" s="10"/>
      <c r="AQ12" s="10"/>
      <c r="AR12" s="7"/>
      <c r="AS12" s="53">
        <v>2</v>
      </c>
      <c r="AT12" s="7"/>
      <c r="AU12" s="7"/>
      <c r="AV12" s="5"/>
      <c r="AW12" s="8"/>
      <c r="AZ12" s="4">
        <v>0</v>
      </c>
    </row>
    <row r="13" spans="2:51" s="1" customFormat="1" ht="15">
      <c r="B13" s="9"/>
      <c r="C13" s="6"/>
      <c r="D13" s="7"/>
      <c r="E13" s="10" t="s">
        <v>134</v>
      </c>
      <c r="F13" s="11"/>
      <c r="G13" s="12"/>
      <c r="H13" s="13"/>
      <c r="P13" s="54"/>
      <c r="Q13" s="12"/>
      <c r="R13" s="11" t="s">
        <v>135</v>
      </c>
      <c r="S13" s="10"/>
      <c r="T13" s="7"/>
      <c r="U13" s="75"/>
      <c r="V13" s="14"/>
      <c r="AG13" s="9"/>
      <c r="AH13" s="6"/>
      <c r="AI13" s="7"/>
      <c r="AJ13" s="10" t="s">
        <v>136</v>
      </c>
      <c r="AK13" s="11"/>
      <c r="AL13" s="12"/>
      <c r="AM13" s="13"/>
      <c r="AT13" s="6"/>
      <c r="AU13" s="60"/>
      <c r="AV13" s="10" t="s">
        <v>137</v>
      </c>
      <c r="AW13" s="11"/>
      <c r="AX13" s="12"/>
      <c r="AY13" s="13"/>
    </row>
    <row r="14" spans="3:51" s="1" customFormat="1" ht="14.25">
      <c r="C14" s="14"/>
      <c r="D14" s="7"/>
      <c r="E14" s="10"/>
      <c r="F14" s="10"/>
      <c r="G14" s="7"/>
      <c r="H14" s="15"/>
      <c r="P14" s="55"/>
      <c r="Q14" s="7"/>
      <c r="R14" s="10"/>
      <c r="S14" s="10"/>
      <c r="T14" s="7"/>
      <c r="U14" s="7"/>
      <c r="V14" s="14"/>
      <c r="AH14" s="14"/>
      <c r="AI14" s="7"/>
      <c r="AJ14" s="10"/>
      <c r="AK14" s="10"/>
      <c r="AL14" s="7"/>
      <c r="AM14" s="15"/>
      <c r="AT14" s="14"/>
      <c r="AU14" s="7"/>
      <c r="AV14" s="10"/>
      <c r="AW14" s="10"/>
      <c r="AX14" s="7"/>
      <c r="AY14" s="15"/>
    </row>
    <row r="15" spans="2:52" s="1" customFormat="1" ht="18.75">
      <c r="B15" s="16" t="s">
        <v>138</v>
      </c>
      <c r="C15" s="16"/>
      <c r="D15" s="7"/>
      <c r="E15" s="10"/>
      <c r="F15" s="10"/>
      <c r="G15" s="7"/>
      <c r="H15" s="16" t="s">
        <v>139</v>
      </c>
      <c r="I15" s="16"/>
      <c r="O15" s="16" t="s">
        <v>120</v>
      </c>
      <c r="P15" s="16"/>
      <c r="Q15" s="7"/>
      <c r="R15" s="10"/>
      <c r="S15" s="10"/>
      <c r="T15" s="7"/>
      <c r="U15" s="16" t="s">
        <v>140</v>
      </c>
      <c r="V15" s="16"/>
      <c r="AG15" s="16" t="s">
        <v>141</v>
      </c>
      <c r="AH15" s="16"/>
      <c r="AI15" s="7"/>
      <c r="AJ15" s="10"/>
      <c r="AK15" s="10"/>
      <c r="AL15" s="7"/>
      <c r="AM15" s="16" t="s">
        <v>142</v>
      </c>
      <c r="AN15" s="16"/>
      <c r="AS15" s="16" t="s">
        <v>143</v>
      </c>
      <c r="AT15" s="16"/>
      <c r="AU15" s="7"/>
      <c r="AV15" s="10"/>
      <c r="AW15" s="10"/>
      <c r="AX15" s="7"/>
      <c r="AY15" s="16" t="s">
        <v>126</v>
      </c>
      <c r="AZ15" s="16"/>
    </row>
    <row r="16" spans="2:52" s="1" customFormat="1" ht="14.25" customHeight="1">
      <c r="B16" s="17" t="str">
        <f>'決勝トーナメント組合せ'!E2</f>
        <v>郡上八幡</v>
      </c>
      <c r="C16" s="18"/>
      <c r="H16" s="17" t="str">
        <f>'決勝トーナメント組合せ'!E3</f>
        <v>土田</v>
      </c>
      <c r="I16" s="18"/>
      <c r="O16" s="17" t="str">
        <f>'決勝トーナメント組合せ'!E4</f>
        <v>今渡</v>
      </c>
      <c r="P16" s="18"/>
      <c r="U16" s="17" t="str">
        <f>'決勝トーナメント組合せ'!E5</f>
        <v>太田</v>
      </c>
      <c r="V16" s="18"/>
      <c r="X16" s="76"/>
      <c r="AG16" s="17" t="str">
        <f>'決勝トーナメント組合せ'!E6</f>
        <v>山手</v>
      </c>
      <c r="AH16" s="18"/>
      <c r="AM16" s="17" t="str">
        <f>'決勝トーナメント組合せ'!E7</f>
        <v>川辺</v>
      </c>
      <c r="AN16" s="18"/>
      <c r="AS16" s="17" t="str">
        <f>'決勝トーナメント組合せ'!E8</f>
        <v>コヴィーダ</v>
      </c>
      <c r="AT16" s="18"/>
      <c r="AY16" s="17" t="str">
        <f>'決勝トーナメント組合せ'!E9</f>
        <v>旭ヶ丘</v>
      </c>
      <c r="AZ16" s="18"/>
    </row>
    <row r="17" spans="2:52" s="1" customFormat="1" ht="14.25" customHeight="1">
      <c r="B17" s="19"/>
      <c r="C17" s="20"/>
      <c r="H17" s="19"/>
      <c r="I17" s="20"/>
      <c r="O17" s="19"/>
      <c r="P17" s="20"/>
      <c r="U17" s="19"/>
      <c r="V17" s="20"/>
      <c r="AG17" s="19"/>
      <c r="AH17" s="20"/>
      <c r="AM17" s="19"/>
      <c r="AN17" s="20"/>
      <c r="AS17" s="19"/>
      <c r="AT17" s="20"/>
      <c r="AY17" s="19"/>
      <c r="AZ17" s="20"/>
    </row>
    <row r="18" spans="2:52" s="1" customFormat="1" ht="14.25" customHeight="1">
      <c r="B18" s="19"/>
      <c r="C18" s="20"/>
      <c r="H18" s="19"/>
      <c r="I18" s="20"/>
      <c r="O18" s="19"/>
      <c r="P18" s="20"/>
      <c r="U18" s="19"/>
      <c r="V18" s="20"/>
      <c r="AG18" s="19"/>
      <c r="AH18" s="20"/>
      <c r="AM18" s="19"/>
      <c r="AN18" s="20"/>
      <c r="AS18" s="19"/>
      <c r="AT18" s="20"/>
      <c r="AY18" s="19"/>
      <c r="AZ18" s="20"/>
    </row>
    <row r="19" spans="2:52" s="1" customFormat="1" ht="14.25" customHeight="1">
      <c r="B19" s="19"/>
      <c r="C19" s="20"/>
      <c r="H19" s="19"/>
      <c r="I19" s="20"/>
      <c r="O19" s="19"/>
      <c r="P19" s="20"/>
      <c r="U19" s="19"/>
      <c r="V19" s="20"/>
      <c r="AG19" s="19"/>
      <c r="AH19" s="20"/>
      <c r="AM19" s="19"/>
      <c r="AN19" s="20"/>
      <c r="AS19" s="19"/>
      <c r="AT19" s="20"/>
      <c r="AY19" s="19"/>
      <c r="AZ19" s="20"/>
    </row>
    <row r="20" spans="2:52" s="1" customFormat="1" ht="14.25" customHeight="1">
      <c r="B20" s="19"/>
      <c r="C20" s="20"/>
      <c r="H20" s="19"/>
      <c r="I20" s="20"/>
      <c r="O20" s="19"/>
      <c r="P20" s="20"/>
      <c r="T20" s="77"/>
      <c r="U20" s="19"/>
      <c r="V20" s="20"/>
      <c r="AG20" s="19"/>
      <c r="AH20" s="20"/>
      <c r="AM20" s="19"/>
      <c r="AN20" s="20"/>
      <c r="AS20" s="19"/>
      <c r="AT20" s="20"/>
      <c r="AY20" s="19"/>
      <c r="AZ20" s="20"/>
    </row>
    <row r="21" spans="2:52" s="1" customFormat="1" ht="21.75" customHeight="1">
      <c r="B21" s="21"/>
      <c r="C21" s="22"/>
      <c r="H21" s="21"/>
      <c r="I21" s="22"/>
      <c r="O21" s="21"/>
      <c r="P21" s="22"/>
      <c r="U21" s="21"/>
      <c r="V21" s="22"/>
      <c r="AG21" s="21"/>
      <c r="AH21" s="22"/>
      <c r="AM21" s="21"/>
      <c r="AN21" s="22"/>
      <c r="AS21" s="21"/>
      <c r="AT21" s="22"/>
      <c r="AY21" s="21"/>
      <c r="AZ21" s="22"/>
    </row>
    <row r="22" spans="6:52" s="1" customFormat="1" ht="24" customHeight="1">
      <c r="F22" s="7"/>
      <c r="G22" s="7"/>
      <c r="H22" s="7"/>
      <c r="I22" s="56"/>
      <c r="J22" s="7"/>
      <c r="K22" s="57" t="s">
        <v>144</v>
      </c>
      <c r="L22" s="57"/>
      <c r="M22" s="7"/>
      <c r="N22" s="7"/>
      <c r="O22" s="58"/>
      <c r="P22" s="59"/>
      <c r="Q22" s="7"/>
      <c r="R22" s="7"/>
      <c r="S22" s="7"/>
      <c r="AK22" s="7"/>
      <c r="AL22" s="7"/>
      <c r="AM22" s="117"/>
      <c r="AN22" s="7"/>
      <c r="AO22" s="7"/>
      <c r="AP22" s="57" t="s">
        <v>145</v>
      </c>
      <c r="AQ22" s="57"/>
      <c r="AR22" s="5"/>
      <c r="AS22" s="5"/>
      <c r="AT22" s="5"/>
      <c r="AU22" s="5"/>
      <c r="AV22" s="5"/>
      <c r="AW22" s="5"/>
      <c r="AX22" s="5"/>
      <c r="AY22" s="5"/>
      <c r="AZ22" s="59"/>
    </row>
    <row r="23" spans="2:53" s="1" customFormat="1" ht="33.75" customHeight="1">
      <c r="B23" s="7"/>
      <c r="C23" s="7"/>
      <c r="D23" s="7"/>
      <c r="E23" s="7"/>
      <c r="F23" s="7"/>
      <c r="G23" s="7"/>
      <c r="H23" s="23">
        <v>4</v>
      </c>
      <c r="I23" s="7"/>
      <c r="J23" s="60"/>
      <c r="K23" s="60"/>
      <c r="L23" s="60"/>
      <c r="M23" s="60"/>
      <c r="N23" s="60"/>
      <c r="O23" s="7"/>
      <c r="P23" s="23"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3">
        <v>0</v>
      </c>
      <c r="AN23" s="60"/>
      <c r="AO23" s="60"/>
      <c r="AP23" s="60"/>
      <c r="AQ23" s="60"/>
      <c r="AR23" s="7"/>
      <c r="AS23" s="7"/>
      <c r="AT23" s="7"/>
      <c r="AU23" s="7"/>
      <c r="AV23" s="7"/>
      <c r="AW23" s="7"/>
      <c r="AX23" s="7"/>
      <c r="AY23" s="7"/>
      <c r="AZ23" s="23">
        <v>0</v>
      </c>
      <c r="BA23" s="7"/>
    </row>
    <row r="24" spans="1:53" s="1" customFormat="1" ht="33.75" customHeight="1">
      <c r="A24" s="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45" t="s">
        <v>146</v>
      </c>
      <c r="O24" s="45"/>
      <c r="P24" s="45"/>
      <c r="Q24" s="45"/>
      <c r="R24" s="4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45" t="s">
        <v>147</v>
      </c>
      <c r="AL24" s="45"/>
      <c r="AM24" s="45"/>
      <c r="AN24" s="45"/>
      <c r="AO24" s="45"/>
      <c r="AP24" s="45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2:53" s="1" customFormat="1" ht="33.75" customHeight="1">
      <c r="B25" s="25" t="s">
        <v>76</v>
      </c>
      <c r="C25" s="26"/>
      <c r="D25" s="26"/>
      <c r="E25" s="26"/>
      <c r="F25" s="26"/>
      <c r="G25" s="27" t="s">
        <v>108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91"/>
      <c r="Z25" s="28" t="s">
        <v>109</v>
      </c>
      <c r="AA25" s="28"/>
      <c r="AB25" s="28"/>
      <c r="AC25" s="28"/>
      <c r="AD25" s="91"/>
      <c r="AE25" s="27" t="s">
        <v>108</v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7" t="s">
        <v>109</v>
      </c>
      <c r="AX25" s="28"/>
      <c r="AY25" s="28"/>
      <c r="AZ25" s="28"/>
      <c r="BA25" s="91"/>
    </row>
    <row r="26" spans="2:53" s="1" customFormat="1" ht="33.75" customHeight="1">
      <c r="B26" s="29">
        <v>0.4166666666666667</v>
      </c>
      <c r="C26" s="30"/>
      <c r="D26" s="30"/>
      <c r="E26" s="30"/>
      <c r="F26" s="31"/>
      <c r="G26" s="32" t="s">
        <v>134</v>
      </c>
      <c r="H26" s="33" t="str">
        <f>B16</f>
        <v>郡上八幡</v>
      </c>
      <c r="I26" s="61"/>
      <c r="J26" s="61"/>
      <c r="K26" s="61"/>
      <c r="L26" s="61"/>
      <c r="M26" s="61"/>
      <c r="N26" s="62">
        <v>6</v>
      </c>
      <c r="O26" s="63" t="s">
        <v>148</v>
      </c>
      <c r="P26" s="63"/>
      <c r="Q26" s="331" t="s">
        <v>110</v>
      </c>
      <c r="R26" s="63" t="s">
        <v>149</v>
      </c>
      <c r="S26" s="63"/>
      <c r="T26" s="62">
        <v>2</v>
      </c>
      <c r="U26" s="79" t="str">
        <f>H16</f>
        <v>土田</v>
      </c>
      <c r="V26" s="79"/>
      <c r="W26" s="79"/>
      <c r="X26" s="79"/>
      <c r="Y26" s="79"/>
      <c r="Z26" s="92" t="s">
        <v>150</v>
      </c>
      <c r="AA26" s="93"/>
      <c r="AB26" s="93"/>
      <c r="AC26" s="93"/>
      <c r="AD26" s="94"/>
      <c r="AE26" s="95" t="s">
        <v>135</v>
      </c>
      <c r="AF26" s="96" t="str">
        <f>O16</f>
        <v>今渡</v>
      </c>
      <c r="AG26" s="79"/>
      <c r="AH26" s="79"/>
      <c r="AI26" s="79"/>
      <c r="AJ26" s="79"/>
      <c r="AK26" s="62">
        <v>3</v>
      </c>
      <c r="AL26" s="63" t="s">
        <v>151</v>
      </c>
      <c r="AM26" s="63"/>
      <c r="AN26" s="331" t="s">
        <v>110</v>
      </c>
      <c r="AO26" s="63" t="s">
        <v>152</v>
      </c>
      <c r="AP26" s="63"/>
      <c r="AQ26" s="124">
        <v>10</v>
      </c>
      <c r="AR26" s="79" t="str">
        <f>U16</f>
        <v>太田</v>
      </c>
      <c r="AS26" s="79"/>
      <c r="AT26" s="79"/>
      <c r="AU26" s="79"/>
      <c r="AV26" s="79"/>
      <c r="AW26" s="127" t="s">
        <v>153</v>
      </c>
      <c r="AX26" s="128"/>
      <c r="AY26" s="128"/>
      <c r="AZ26" s="128"/>
      <c r="BA26" s="129"/>
    </row>
    <row r="27" spans="2:53" s="1" customFormat="1" ht="44.25" customHeight="1">
      <c r="B27" s="34">
        <f>B26+"０：35"</f>
        <v>0.44097222222222227</v>
      </c>
      <c r="C27" s="35"/>
      <c r="D27" s="35"/>
      <c r="E27" s="35"/>
      <c r="F27" s="36"/>
      <c r="G27" s="37" t="s">
        <v>136</v>
      </c>
      <c r="H27" s="38" t="str">
        <f>AG16</f>
        <v>山手</v>
      </c>
      <c r="I27" s="64"/>
      <c r="J27" s="64"/>
      <c r="K27" s="64"/>
      <c r="L27" s="64"/>
      <c r="M27" s="64"/>
      <c r="N27" s="65">
        <v>1</v>
      </c>
      <c r="O27" s="66" t="s">
        <v>154</v>
      </c>
      <c r="P27" s="66"/>
      <c r="Q27" s="332" t="s">
        <v>155</v>
      </c>
      <c r="R27" s="66" t="s">
        <v>156</v>
      </c>
      <c r="S27" s="66"/>
      <c r="T27" s="65">
        <v>1</v>
      </c>
      <c r="U27" s="40" t="str">
        <f>AM16</f>
        <v>川辺</v>
      </c>
      <c r="V27" s="40"/>
      <c r="W27" s="40"/>
      <c r="X27" s="40"/>
      <c r="Y27" s="40"/>
      <c r="Z27" s="97" t="s">
        <v>157</v>
      </c>
      <c r="AA27" s="98"/>
      <c r="AB27" s="98"/>
      <c r="AC27" s="98"/>
      <c r="AD27" s="99"/>
      <c r="AE27" s="37" t="s">
        <v>137</v>
      </c>
      <c r="AF27" s="100" t="str">
        <f>AS16</f>
        <v>コヴィーダ</v>
      </c>
      <c r="AG27" s="118"/>
      <c r="AH27" s="118"/>
      <c r="AI27" s="118"/>
      <c r="AJ27" s="118"/>
      <c r="AK27" s="65">
        <v>2</v>
      </c>
      <c r="AL27" s="67" t="s">
        <v>158</v>
      </c>
      <c r="AM27" s="67"/>
      <c r="AN27" s="333" t="s">
        <v>110</v>
      </c>
      <c r="AO27" s="67" t="s">
        <v>159</v>
      </c>
      <c r="AP27" s="67"/>
      <c r="AQ27" s="65">
        <v>0</v>
      </c>
      <c r="AR27" s="40" t="str">
        <f>AY16</f>
        <v>旭ヶ丘</v>
      </c>
      <c r="AS27" s="40"/>
      <c r="AT27" s="40"/>
      <c r="AU27" s="40"/>
      <c r="AV27" s="40"/>
      <c r="AW27" s="97" t="s">
        <v>160</v>
      </c>
      <c r="AX27" s="98"/>
      <c r="AY27" s="98"/>
      <c r="AZ27" s="98"/>
      <c r="BA27" s="99"/>
    </row>
    <row r="28" spans="2:53" s="1" customFormat="1" ht="33" customHeight="1">
      <c r="B28" s="34">
        <f>B27+"０：55"</f>
        <v>0.4791666666666667</v>
      </c>
      <c r="C28" s="35"/>
      <c r="D28" s="35"/>
      <c r="E28" s="35"/>
      <c r="F28" s="36"/>
      <c r="G28" s="39" t="s">
        <v>131</v>
      </c>
      <c r="H28" s="40" t="s">
        <v>9</v>
      </c>
      <c r="I28" s="40"/>
      <c r="J28" s="40"/>
      <c r="K28" s="40"/>
      <c r="L28" s="40"/>
      <c r="M28" s="40"/>
      <c r="N28" s="65">
        <v>11</v>
      </c>
      <c r="O28" s="67" t="s">
        <v>161</v>
      </c>
      <c r="P28" s="67"/>
      <c r="Q28" s="331" t="s">
        <v>110</v>
      </c>
      <c r="R28" s="67" t="s">
        <v>159</v>
      </c>
      <c r="S28" s="67"/>
      <c r="T28" s="65">
        <v>0</v>
      </c>
      <c r="U28" s="40" t="s">
        <v>162</v>
      </c>
      <c r="V28" s="40"/>
      <c r="W28" s="40"/>
      <c r="X28" s="40"/>
      <c r="Y28" s="40"/>
      <c r="Z28" s="97" t="s">
        <v>163</v>
      </c>
      <c r="AA28" s="98"/>
      <c r="AB28" s="98"/>
      <c r="AC28" s="98"/>
      <c r="AD28" s="99"/>
      <c r="AE28" s="95" t="s">
        <v>132</v>
      </c>
      <c r="AF28" s="84" t="s">
        <v>164</v>
      </c>
      <c r="AG28" s="84"/>
      <c r="AH28" s="84"/>
      <c r="AI28" s="84"/>
      <c r="AJ28" s="84"/>
      <c r="AK28" s="65">
        <v>1</v>
      </c>
      <c r="AL28" s="67" t="s">
        <v>165</v>
      </c>
      <c r="AM28" s="67"/>
      <c r="AN28" s="331" t="s">
        <v>110</v>
      </c>
      <c r="AO28" s="67" t="s">
        <v>166</v>
      </c>
      <c r="AP28" s="67"/>
      <c r="AQ28" s="65">
        <v>2</v>
      </c>
      <c r="AR28" s="125" t="s">
        <v>17</v>
      </c>
      <c r="AS28" s="125"/>
      <c r="AT28" s="125"/>
      <c r="AU28" s="125"/>
      <c r="AV28" s="125"/>
      <c r="AW28" s="97" t="s">
        <v>167</v>
      </c>
      <c r="AX28" s="98"/>
      <c r="AY28" s="98"/>
      <c r="AZ28" s="98"/>
      <c r="BA28" s="99"/>
    </row>
    <row r="29" spans="2:53" ht="33" customHeight="1">
      <c r="B29" s="34">
        <f>B28+"０：35"</f>
        <v>0.5034722222222222</v>
      </c>
      <c r="C29" s="35"/>
      <c r="D29" s="35"/>
      <c r="E29" s="35"/>
      <c r="F29" s="36"/>
      <c r="G29" s="39" t="s">
        <v>144</v>
      </c>
      <c r="H29" s="40" t="s">
        <v>168</v>
      </c>
      <c r="I29" s="40"/>
      <c r="J29" s="40"/>
      <c r="K29" s="40"/>
      <c r="L29" s="40"/>
      <c r="M29" s="40"/>
      <c r="N29" s="65">
        <v>4</v>
      </c>
      <c r="O29" s="67" t="s">
        <v>169</v>
      </c>
      <c r="P29" s="67"/>
      <c r="Q29" s="333" t="s">
        <v>110</v>
      </c>
      <c r="R29" s="67" t="s">
        <v>159</v>
      </c>
      <c r="S29" s="67"/>
      <c r="T29" s="82">
        <v>0</v>
      </c>
      <c r="U29" s="40" t="s">
        <v>170</v>
      </c>
      <c r="V29" s="40"/>
      <c r="W29" s="40"/>
      <c r="X29" s="40"/>
      <c r="Y29" s="101"/>
      <c r="Z29" s="102" t="s">
        <v>171</v>
      </c>
      <c r="AA29" s="102"/>
      <c r="AB29" s="102"/>
      <c r="AC29" s="102"/>
      <c r="AD29" s="103"/>
      <c r="AE29" s="104" t="s">
        <v>145</v>
      </c>
      <c r="AF29" s="105" t="s">
        <v>172</v>
      </c>
      <c r="AG29" s="40"/>
      <c r="AH29" s="40"/>
      <c r="AI29" s="40"/>
      <c r="AJ29" s="40"/>
      <c r="AK29" s="82">
        <v>0</v>
      </c>
      <c r="AL29" s="67" t="s">
        <v>159</v>
      </c>
      <c r="AM29" s="67"/>
      <c r="AN29" s="333" t="s">
        <v>110</v>
      </c>
      <c r="AO29" s="67" t="s">
        <v>159</v>
      </c>
      <c r="AP29" s="67"/>
      <c r="AQ29" s="65">
        <v>0</v>
      </c>
      <c r="AR29" s="40" t="s">
        <v>8</v>
      </c>
      <c r="AS29" s="40"/>
      <c r="AT29" s="40"/>
      <c r="AU29" s="40"/>
      <c r="AV29" s="40"/>
      <c r="AW29" s="130" t="s">
        <v>164</v>
      </c>
      <c r="AX29" s="67"/>
      <c r="AY29" s="67"/>
      <c r="AZ29" s="67"/>
      <c r="BA29" s="131"/>
    </row>
    <row r="30" spans="2:54" ht="32.25" customHeight="1">
      <c r="B30" s="41">
        <f>B29+"０：35"</f>
        <v>0.5277777777777778</v>
      </c>
      <c r="C30" s="42"/>
      <c r="D30" s="42"/>
      <c r="E30" s="42"/>
      <c r="F30" s="43"/>
      <c r="G30" s="44" t="s">
        <v>130</v>
      </c>
      <c r="H30" s="45" t="s">
        <v>173</v>
      </c>
      <c r="I30" s="45"/>
      <c r="J30" s="45"/>
      <c r="K30" s="45"/>
      <c r="L30" s="45"/>
      <c r="M30" s="45"/>
      <c r="N30" s="45">
        <v>0</v>
      </c>
      <c r="O30" s="68" t="s">
        <v>159</v>
      </c>
      <c r="P30" s="68"/>
      <c r="Q30" s="334" t="s">
        <v>110</v>
      </c>
      <c r="R30" s="67" t="s">
        <v>166</v>
      </c>
      <c r="S30" s="67"/>
      <c r="T30" s="84">
        <v>2</v>
      </c>
      <c r="U30" s="84" t="s">
        <v>164</v>
      </c>
      <c r="V30" s="84"/>
      <c r="W30" s="84"/>
      <c r="X30" s="84"/>
      <c r="Y30" s="84"/>
      <c r="Z30" s="106" t="s">
        <v>174</v>
      </c>
      <c r="AA30" s="107"/>
      <c r="AB30" s="107"/>
      <c r="AC30" s="107"/>
      <c r="AD30" s="108"/>
      <c r="AE30" s="109" t="s">
        <v>129</v>
      </c>
      <c r="AF30" s="110" t="s">
        <v>9</v>
      </c>
      <c r="AG30" s="119"/>
      <c r="AH30" s="119"/>
      <c r="AI30" s="119"/>
      <c r="AJ30" s="119"/>
      <c r="AK30" s="84">
        <v>2</v>
      </c>
      <c r="AL30" s="67" t="s">
        <v>175</v>
      </c>
      <c r="AM30" s="67"/>
      <c r="AN30" s="334" t="s">
        <v>110</v>
      </c>
      <c r="AO30" s="67" t="s">
        <v>159</v>
      </c>
      <c r="AP30" s="67"/>
      <c r="AQ30" s="126">
        <v>0</v>
      </c>
      <c r="AR30" s="125" t="s">
        <v>17</v>
      </c>
      <c r="AS30" s="125"/>
      <c r="AT30" s="125"/>
      <c r="AU30" s="125"/>
      <c r="AV30" s="125"/>
      <c r="AW30" s="132" t="s">
        <v>174</v>
      </c>
      <c r="AX30" s="119"/>
      <c r="AY30" s="119"/>
      <c r="AZ30" s="119"/>
      <c r="BA30" s="133"/>
      <c r="BB30" s="134"/>
    </row>
    <row r="31" spans="1:58" ht="32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111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F31" s="2" t="s">
        <v>176</v>
      </c>
    </row>
    <row r="32" spans="7:53" ht="24">
      <c r="G32" s="48"/>
      <c r="H32" s="49"/>
      <c r="I32" s="49"/>
      <c r="J32" s="46"/>
      <c r="K32" s="46"/>
      <c r="L32" s="69"/>
      <c r="M32" s="49"/>
      <c r="N32" s="49"/>
      <c r="O32" s="49"/>
      <c r="P32" s="49"/>
      <c r="Q32" s="49"/>
      <c r="R32" s="48"/>
      <c r="T32" s="46"/>
      <c r="U32" s="46"/>
      <c r="V32" s="48"/>
      <c r="X32" s="85"/>
      <c r="Y32" s="85"/>
      <c r="Z32" s="85"/>
      <c r="AA32" s="71"/>
      <c r="AB32" s="85"/>
      <c r="AC32" s="85"/>
      <c r="AD32" s="85"/>
      <c r="AE32" s="85"/>
      <c r="AF32" s="113"/>
      <c r="AG32" s="46"/>
      <c r="AH32" s="113"/>
      <c r="AI32" s="113"/>
      <c r="AJ32" s="113"/>
      <c r="AK32" s="49"/>
      <c r="AL32" s="113"/>
      <c r="AM32" s="113"/>
      <c r="AN32" s="113"/>
      <c r="AO32" s="113"/>
      <c r="AP32" s="69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</row>
    <row r="33" spans="7:54" ht="24" customHeight="1">
      <c r="G33" s="50" t="s">
        <v>177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</row>
    <row r="34" spans="7:47" ht="24">
      <c r="G34" s="48" t="s">
        <v>178</v>
      </c>
      <c r="H34" s="48"/>
      <c r="I34" s="48"/>
      <c r="K34" s="70" t="s">
        <v>179</v>
      </c>
      <c r="L34" s="71"/>
      <c r="M34" s="72"/>
      <c r="N34" s="73"/>
      <c r="O34" s="48"/>
      <c r="P34" s="48"/>
      <c r="Q34" s="48"/>
      <c r="R34" s="48"/>
      <c r="V34" s="48" t="s">
        <v>180</v>
      </c>
      <c r="X34" s="85"/>
      <c r="Y34" s="85"/>
      <c r="Z34" s="70" t="s">
        <v>181</v>
      </c>
      <c r="AA34" s="71"/>
      <c r="AB34" s="85"/>
      <c r="AC34" s="85"/>
      <c r="AD34" s="85"/>
      <c r="AE34" s="85"/>
      <c r="AF34" s="85"/>
      <c r="AH34" s="85"/>
      <c r="AI34" s="85"/>
      <c r="AJ34" s="85"/>
      <c r="AK34" s="48"/>
      <c r="AL34" s="85"/>
      <c r="AM34" s="85"/>
      <c r="AN34" s="85"/>
      <c r="AO34" s="85"/>
      <c r="AP34" s="71"/>
      <c r="AR34" s="48" t="s">
        <v>182</v>
      </c>
      <c r="AU34" s="70" t="s">
        <v>183</v>
      </c>
    </row>
    <row r="35" spans="7:41" ht="24">
      <c r="G35" s="51" t="s">
        <v>184</v>
      </c>
      <c r="H35" s="48"/>
      <c r="I35" s="48"/>
      <c r="M35" s="48"/>
      <c r="N35" s="48"/>
      <c r="O35" s="70" t="s">
        <v>185</v>
      </c>
      <c r="P35" s="48"/>
      <c r="Q35" s="48"/>
      <c r="R35" s="48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2:59" ht="17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2:59" ht="17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2:59" ht="17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U38" s="85"/>
      <c r="AV38" s="85"/>
      <c r="AW38" s="85"/>
      <c r="AX38" s="85"/>
      <c r="AY38" s="85"/>
      <c r="AZ38" s="113"/>
      <c r="BA38" s="85"/>
      <c r="BB38" s="85"/>
      <c r="BC38" s="85"/>
      <c r="BD38" s="85"/>
      <c r="BE38" s="85"/>
      <c r="BF38" s="85"/>
      <c r="BG38" s="85"/>
    </row>
    <row r="39" spans="2:59" ht="17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2:59" ht="17.2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2:59" ht="18.75" customHeight="1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35:48" ht="17.25">
      <c r="AI42" s="120"/>
      <c r="AJ42" s="121"/>
      <c r="AK42" s="121"/>
      <c r="AL42" s="121"/>
      <c r="AM42" s="121"/>
      <c r="AN42" s="121"/>
      <c r="AO42" s="121"/>
      <c r="AP42" s="121"/>
      <c r="AT42" s="85"/>
      <c r="AU42" s="85"/>
      <c r="AV42" s="85"/>
    </row>
    <row r="43" ht="13.5">
      <c r="AI43" s="120"/>
    </row>
    <row r="44" ht="13.5">
      <c r="AI44" s="120"/>
    </row>
    <row r="45" ht="13.5">
      <c r="AI45" s="120"/>
    </row>
  </sheetData>
  <sheetProtection/>
  <mergeCells count="92">
    <mergeCell ref="AS1:BA1"/>
    <mergeCell ref="AT2:BA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K22:L22"/>
    <mergeCell ref="AP22:AQ22"/>
    <mergeCell ref="N24:R24"/>
    <mergeCell ref="AK24:AP24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G33:BB33"/>
    <mergeCell ref="O16:P21"/>
    <mergeCell ref="U16:V21"/>
    <mergeCell ref="AG16:AH21"/>
    <mergeCell ref="AM16:AN21"/>
    <mergeCell ref="AS16:AT21"/>
    <mergeCell ref="AY16:AZ21"/>
    <mergeCell ref="B16:C21"/>
    <mergeCell ref="H16:I21"/>
    <mergeCell ref="J11:K12"/>
    <mergeCell ref="AP11:AQ12"/>
    <mergeCell ref="E13:F14"/>
    <mergeCell ref="R13:S14"/>
    <mergeCell ref="AJ13:AK14"/>
    <mergeCell ref="AV13:AW14"/>
    <mergeCell ref="C1:AR2"/>
    <mergeCell ref="AA4:AB5"/>
    <mergeCell ref="AA7:AB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2"/>
  <rowBreaks count="1" manualBreakCount="1">
    <brk id="30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2021-06-26T11:10:17Z</cp:lastPrinted>
  <dcterms:created xsi:type="dcterms:W3CDTF">2009-07-05T15:09:22Z</dcterms:created>
  <dcterms:modified xsi:type="dcterms:W3CDTF">2021-06-30T00:29:20Z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