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7965" tabRatio="892" activeTab="2"/>
  </bookViews>
  <sheets>
    <sheet name="予選リーグ組合せ" sheetId="1" r:id="rId1"/>
    <sheet name="リーグ１次" sheetId="2" r:id="rId2"/>
    <sheet name="予選リーグ対戦表" sheetId="3" r:id="rId3"/>
    <sheet name="2次リーグ組合せ" sheetId="4" r:id="rId4"/>
    <sheet name="リーグ２次" sheetId="5" r:id="rId5"/>
    <sheet name="2次リーグ対戦表" sheetId="6" r:id="rId6"/>
    <sheet name="3次リーグ組合せ" sheetId="7" r:id="rId7"/>
    <sheet name="決勝トーナメント" sheetId="8" r:id="rId8"/>
    <sheet name="リーグ３次" sheetId="9" r:id="rId9"/>
    <sheet name="3次リーグ対戦表" sheetId="10" r:id="rId10"/>
  </sheets>
  <externalReferences>
    <externalReference r:id="rId13"/>
  </externalReferences>
  <definedNames>
    <definedName name="ku">#REF!</definedName>
    <definedName name="_xlnm.Print_Area" localSheetId="9">'3次リーグ対戦表'!$A$1:$BO$119</definedName>
    <definedName name="_xlnm.Print_Area" localSheetId="1">'リーグ１次'!$A$1:$AW$59</definedName>
    <definedName name="_xlnm.Print_Area" localSheetId="4">'リーグ２次'!$A$1:$AW$49</definedName>
    <definedName name="_xlnm.Print_Area" localSheetId="8">'リーグ３次'!$A$1:$AV$31</definedName>
    <definedName name="_xlnm.Print_Area" localSheetId="7">'決勝トーナメント'!$A$1:$BB$78</definedName>
    <definedName name="_xlnm.Print_Area" localSheetId="2">'予選リーグ対戦表'!$A$3:$AG$87</definedName>
    <definedName name="組合せ" localSheetId="7">'[1]予選リーグ組合せ'!$A$2:$E$27</definedName>
    <definedName name="組合せ">'予選リーグ組合せ'!$A$2:$E$24</definedName>
    <definedName name="組合せ2次" localSheetId="6">'2次リーグ組合せ'!$B$2:$F$26</definedName>
    <definedName name="組合せ2次">'2次リーグ組合せ'!$B$2:$F$26</definedName>
    <definedName name="組合せ3次">'3次リーグ組合せ'!$B$2:$E$24</definedName>
  </definedNames>
  <calcPr fullCalcOnLoad="1"/>
</workbook>
</file>

<file path=xl/sharedStrings.xml><?xml version="1.0" encoding="utf-8"?>
<sst xmlns="http://schemas.openxmlformats.org/spreadsheetml/2006/main" count="902" uniqueCount="280">
  <si>
    <t>１次ブロック順位</t>
  </si>
  <si>
    <t>ブロック</t>
  </si>
  <si>
    <t>No</t>
  </si>
  <si>
    <t>チーム名</t>
  </si>
  <si>
    <t>１次リーグブロック順位想定</t>
  </si>
  <si>
    <t>A</t>
  </si>
  <si>
    <t>コヴィーダ1</t>
  </si>
  <si>
    <t>中濃１</t>
  </si>
  <si>
    <t>旭ヶ丘</t>
  </si>
  <si>
    <t>関さくら</t>
  </si>
  <si>
    <t>中濃２</t>
  </si>
  <si>
    <t>安桜</t>
  </si>
  <si>
    <t>土田</t>
  </si>
  <si>
    <t>中濃３</t>
  </si>
  <si>
    <t>中濃４</t>
  </si>
  <si>
    <t>瀬尻</t>
  </si>
  <si>
    <t>B</t>
  </si>
  <si>
    <t>大和</t>
  </si>
  <si>
    <t>中濃５</t>
  </si>
  <si>
    <t>金竜</t>
  </si>
  <si>
    <t>中濃６</t>
  </si>
  <si>
    <t>武儀</t>
  </si>
  <si>
    <t>中部</t>
  </si>
  <si>
    <t>中濃７</t>
  </si>
  <si>
    <t>武芸川</t>
  </si>
  <si>
    <t>コヴィーダ2</t>
  </si>
  <si>
    <t>中濃８</t>
  </si>
  <si>
    <t>太田</t>
  </si>
  <si>
    <t>C</t>
  </si>
  <si>
    <t>中濃９</t>
  </si>
  <si>
    <t>加茂野</t>
  </si>
  <si>
    <t>中濃１０</t>
  </si>
  <si>
    <t>山手</t>
  </si>
  <si>
    <t>中濃１１</t>
  </si>
  <si>
    <t>D</t>
  </si>
  <si>
    <t>郡上八幡</t>
  </si>
  <si>
    <t>中濃１２</t>
  </si>
  <si>
    <t>オープン参加</t>
  </si>
  <si>
    <t>坂祝</t>
  </si>
  <si>
    <t>中濃１３</t>
  </si>
  <si>
    <t>桜ヶ丘ＦＣ</t>
  </si>
  <si>
    <t>中濃１４</t>
  </si>
  <si>
    <t>御嵩</t>
  </si>
  <si>
    <t>E</t>
  </si>
  <si>
    <t>中濃１５</t>
  </si>
  <si>
    <t>今渡</t>
  </si>
  <si>
    <t>中濃１６</t>
  </si>
  <si>
    <t>中濃１７</t>
  </si>
  <si>
    <t>F</t>
  </si>
  <si>
    <t>中濃１８</t>
  </si>
  <si>
    <t>西可児</t>
  </si>
  <si>
    <t>中濃１９</t>
  </si>
  <si>
    <t>中濃２０</t>
  </si>
  <si>
    <t>G</t>
  </si>
  <si>
    <t>白鳥</t>
  </si>
  <si>
    <t>中濃２１</t>
  </si>
  <si>
    <t>下有知</t>
  </si>
  <si>
    <t>中濃２２</t>
  </si>
  <si>
    <t>中濃２３</t>
  </si>
  <si>
    <t>中濃２４</t>
  </si>
  <si>
    <t>中濃２５</t>
  </si>
  <si>
    <t>中濃２６</t>
  </si>
  <si>
    <t>中濃２７</t>
  </si>
  <si>
    <t>中濃２８</t>
  </si>
  <si>
    <t>中濃２９</t>
  </si>
  <si>
    <t>中濃３０</t>
  </si>
  <si>
    <t>第5回たんどーるカップ中濃地区大会一次リーグ</t>
  </si>
  <si>
    <t>2021/8/</t>
  </si>
  <si>
    <t>抽選</t>
  </si>
  <si>
    <t>Ｂクラス</t>
  </si>
  <si>
    <t>Ａ・Ｂブロック３位上りその他ブロック２位上り</t>
  </si>
  <si>
    <t>Ａ</t>
  </si>
  <si>
    <t>Ｂ</t>
  </si>
  <si>
    <t>Ｃ</t>
  </si>
  <si>
    <t>Ｄ</t>
  </si>
  <si>
    <t>Ｅ</t>
  </si>
  <si>
    <t>Ｆ</t>
  </si>
  <si>
    <t>Ｇ</t>
  </si>
  <si>
    <t>結果報告責任チーム</t>
  </si>
  <si>
    <t>会場</t>
  </si>
  <si>
    <t>エコパ</t>
  </si>
  <si>
    <t>古今伝授の里Ｇ</t>
  </si>
  <si>
    <t>武芸川南Ｇ</t>
  </si>
  <si>
    <t>坂祝総合Ｇ</t>
  </si>
  <si>
    <t>あじさいエコ</t>
  </si>
  <si>
    <t>旧中濃高校</t>
  </si>
  <si>
    <t>大和第一北小</t>
  </si>
  <si>
    <t>主管チームでお願いします。</t>
  </si>
  <si>
    <t>試合日</t>
  </si>
  <si>
    <t>（ピッチ提供チーム）</t>
  </si>
  <si>
    <t>キックオフ</t>
  </si>
  <si>
    <t>*</t>
  </si>
  <si>
    <t>白鳥＝郡上市合併記念公園</t>
  </si>
  <si>
    <t>１次リーグ</t>
  </si>
  <si>
    <t>市民総合運動広場</t>
  </si>
  <si>
    <t>大和＝古今伝授の里Ｇ</t>
  </si>
  <si>
    <t>八幡＝八幡総合グランド</t>
  </si>
  <si>
    <t>美並＝まん真ん中広場</t>
  </si>
  <si>
    <t>台山＝美濃台山ヒロック</t>
  </si>
  <si>
    <t>中池＝中池公園多目的広場</t>
  </si>
  <si>
    <t>片倉＝片倉グラウンド</t>
  </si>
  <si>
    <t>＊１次リーグ会場は、各ブロック「１」のチームが調整・決定すること。</t>
  </si>
  <si>
    <t>中濃＝旧中濃高校</t>
  </si>
  <si>
    <t>武芸川南＝武芸川南Ｇ</t>
  </si>
  <si>
    <t>＊２次リーグ会場は、各ブロック「１」のチームが調整・決定すること。</t>
  </si>
  <si>
    <t>牧野グランド</t>
  </si>
  <si>
    <t>エコパ＝あじさいエコパーク</t>
  </si>
  <si>
    <t>＊３次リーグ、決勝トーナメント会場は、各ブロック「１」のチームが調整・決定すること。</t>
  </si>
  <si>
    <t>坂祝総＝坂祝町総合運動場</t>
  </si>
  <si>
    <t>川辺北＝川辺町立川辺北小学校</t>
  </si>
  <si>
    <t>蘇水＝蘇水公園多目的広場</t>
  </si>
  <si>
    <t>*　試合時間　20・５・20</t>
  </si>
  <si>
    <t>＊　少年用ゴール</t>
  </si>
  <si>
    <t>＊　自由な交代　再出場可</t>
  </si>
  <si>
    <t>＊中濃ルール有</t>
  </si>
  <si>
    <t>南帷子＝可児市立南帷子小学校</t>
  </si>
  <si>
    <t>今渡北＝可児市立今渡北小学校</t>
  </si>
  <si>
    <t>＊　ピッチサイズ　６８×５０</t>
  </si>
  <si>
    <t>＊８人制</t>
  </si>
  <si>
    <t>＊　メンバー表必要</t>
  </si>
  <si>
    <t>＊審判　3人制</t>
  </si>
  <si>
    <t>東明＝可児市東明小学校</t>
  </si>
  <si>
    <t>桜ヶ丘＝可児市桜ヶ丘小学校</t>
  </si>
  <si>
    <t>土田＝可児市土田小学校</t>
  </si>
  <si>
    <t>Ｌポート</t>
  </si>
  <si>
    <t>塩河グランド</t>
  </si>
  <si>
    <t>坂戸＝可児市坂戸グランド</t>
  </si>
  <si>
    <t>白山＝御嵩町白山多目的グランド</t>
  </si>
  <si>
    <t>川辺町川辺北小学校</t>
  </si>
  <si>
    <t>第5回たんどーるカップ中濃地区大会一次リーグ対戦表</t>
  </si>
  <si>
    <t>Ａブロック</t>
  </si>
  <si>
    <t>勝</t>
  </si>
  <si>
    <t>負</t>
  </si>
  <si>
    <t>引分</t>
  </si>
  <si>
    <t>得点</t>
  </si>
  <si>
    <t>失点</t>
  </si>
  <si>
    <t>得失点差</t>
  </si>
  <si>
    <t>勝点</t>
  </si>
  <si>
    <t>順位</t>
  </si>
  <si>
    <t>ＮＯ</t>
  </si>
  <si>
    <t>試合時間</t>
  </si>
  <si>
    <t>対　　戦</t>
  </si>
  <si>
    <t>審　　判</t>
  </si>
  <si>
    <t>－</t>
  </si>
  <si>
    <t>Ｂブロック</t>
  </si>
  <si>
    <t>Ｃブロック</t>
  </si>
  <si>
    <t>Ｄブロック</t>
  </si>
  <si>
    <t>Ｅブロック</t>
  </si>
  <si>
    <t>Ｆブロック</t>
  </si>
  <si>
    <t>Ｇブロック</t>
  </si>
  <si>
    <r>
      <rPr>
        <b/>
        <sz val="11"/>
        <color indexed="10"/>
        <rFont val="ＭＳ Ｐゴシック"/>
        <family val="3"/>
      </rPr>
      <t>２次リーグ</t>
    </r>
    <r>
      <rPr>
        <b/>
        <sz val="11"/>
        <rFont val="ＭＳ Ｐゴシック"/>
        <family val="3"/>
      </rPr>
      <t>ブロック順位</t>
    </r>
  </si>
  <si>
    <t>A1</t>
  </si>
  <si>
    <t>E1</t>
  </si>
  <si>
    <t>D2</t>
  </si>
  <si>
    <t>B3</t>
  </si>
  <si>
    <t>B1</t>
  </si>
  <si>
    <t>F1</t>
  </si>
  <si>
    <t>A2</t>
  </si>
  <si>
    <t>E2</t>
  </si>
  <si>
    <t>C1</t>
  </si>
  <si>
    <t>G1</t>
  </si>
  <si>
    <t>B2</t>
  </si>
  <si>
    <t>F2</t>
  </si>
  <si>
    <t>D1</t>
  </si>
  <si>
    <t>C2</t>
  </si>
  <si>
    <t>G2</t>
  </si>
  <si>
    <t>A3</t>
  </si>
  <si>
    <t>A4</t>
  </si>
  <si>
    <t>C3</t>
  </si>
  <si>
    <t>E3</t>
  </si>
  <si>
    <t>G3</t>
  </si>
  <si>
    <t>B4</t>
  </si>
  <si>
    <t>D3</t>
  </si>
  <si>
    <t>F3</t>
  </si>
  <si>
    <t>第5回たんどーるカップ中濃地区大会二次リーグ</t>
  </si>
  <si>
    <t>＊</t>
  </si>
  <si>
    <t>クラス</t>
  </si>
  <si>
    <t>２次リーグ</t>
  </si>
  <si>
    <t>第5回たんどーるカップ中濃地区大会二次リーグ対戦表</t>
  </si>
  <si>
    <t>A1リーグ</t>
  </si>
  <si>
    <t>B1リーグ</t>
  </si>
  <si>
    <t>C1リーグ</t>
  </si>
  <si>
    <t>D1リーグ</t>
  </si>
  <si>
    <t>E1リーグ</t>
  </si>
  <si>
    <t>F１リーグ</t>
  </si>
  <si>
    <t>２次ブロック順位</t>
  </si>
  <si>
    <r>
      <rPr>
        <b/>
        <sz val="11"/>
        <color indexed="10"/>
        <rFont val="ＭＳ Ｐゴシック"/>
        <family val="3"/>
      </rPr>
      <t>３次リーグ</t>
    </r>
    <r>
      <rPr>
        <b/>
        <sz val="11"/>
        <rFont val="ＭＳ Ｐゴシック"/>
        <family val="3"/>
      </rPr>
      <t>ブロック順位</t>
    </r>
  </si>
  <si>
    <t>A11</t>
  </si>
  <si>
    <t>N01</t>
  </si>
  <si>
    <t>C12</t>
  </si>
  <si>
    <t>D11</t>
  </si>
  <si>
    <t>B12</t>
  </si>
  <si>
    <t>決勝トーナメント</t>
  </si>
  <si>
    <t>B11</t>
  </si>
  <si>
    <t>D12</t>
  </si>
  <si>
    <t>C11</t>
  </si>
  <si>
    <t>A12</t>
  </si>
  <si>
    <t>A13</t>
  </si>
  <si>
    <t>D14</t>
  </si>
  <si>
    <t>E11</t>
  </si>
  <si>
    <t>F13</t>
  </si>
  <si>
    <t>B13</t>
  </si>
  <si>
    <t>C14</t>
  </si>
  <si>
    <t>F11</t>
  </si>
  <si>
    <t>E13</t>
  </si>
  <si>
    <t>C13</t>
  </si>
  <si>
    <t>B14</t>
  </si>
  <si>
    <t>F12</t>
  </si>
  <si>
    <t>E14</t>
  </si>
  <si>
    <t>D13</t>
  </si>
  <si>
    <t>H2</t>
  </si>
  <si>
    <t>A14</t>
  </si>
  <si>
    <t>E12</t>
  </si>
  <si>
    <t>第5回たんどーるカップ中濃地区大会決勝トーナメントＢクラス</t>
  </si>
  <si>
    <t>中池GF</t>
  </si>
  <si>
    <t>⑩</t>
  </si>
  <si>
    <t>⑨</t>
  </si>
  <si>
    <t>⑤</t>
  </si>
  <si>
    <t>⑥</t>
  </si>
  <si>
    <t>①</t>
  </si>
  <si>
    <t>②</t>
  </si>
  <si>
    <t>③</t>
  </si>
  <si>
    <t>④</t>
  </si>
  <si>
    <t>Ａ１</t>
  </si>
  <si>
    <t>Ｃ２</t>
  </si>
  <si>
    <t>Ｄ１</t>
  </si>
  <si>
    <t>Ｂ２</t>
  </si>
  <si>
    <t>Ｂ１</t>
  </si>
  <si>
    <t>Ｄ２</t>
  </si>
  <si>
    <t>Ｃ１</t>
  </si>
  <si>
    <t>Ａ２</t>
  </si>
  <si>
    <t>⑦</t>
  </si>
  <si>
    <t>⑧</t>
  </si>
  <si>
    <t>①勝</t>
  </si>
  <si>
    <t>②勝</t>
  </si>
  <si>
    <t>審判部　　　③敗者</t>
  </si>
  <si>
    <t>③勝</t>
  </si>
  <si>
    <t>④勝</t>
  </si>
  <si>
    <t>審判部　　　④敗者</t>
  </si>
  <si>
    <t>①負</t>
  </si>
  <si>
    <t>②負</t>
  </si>
  <si>
    <t>①②勝者</t>
  </si>
  <si>
    <t>③負</t>
  </si>
  <si>
    <t>④負</t>
  </si>
  <si>
    <t>③④勝者</t>
  </si>
  <si>
    <t>⑤負</t>
  </si>
  <si>
    <t>⑥負</t>
  </si>
  <si>
    <t>審判部</t>
  </si>
  <si>
    <t>⑤勝</t>
  </si>
  <si>
    <t>⑥勝</t>
  </si>
  <si>
    <t xml:space="preserve">審判部 </t>
  </si>
  <si>
    <t>１位</t>
  </si>
  <si>
    <t>２位</t>
  </si>
  <si>
    <t>３位</t>
  </si>
  <si>
    <t>20*5*20</t>
  </si>
  <si>
    <t>*少年用ゴール</t>
  </si>
  <si>
    <t>*自由な交代</t>
  </si>
  <si>
    <t>*再出場可</t>
  </si>
  <si>
    <t>*中濃ルール有</t>
  </si>
  <si>
    <t>ピッチサイズ　68×50</t>
  </si>
  <si>
    <t>審判4人制</t>
  </si>
  <si>
    <t>トイレ掃除</t>
  </si>
  <si>
    <t>引分け</t>
  </si>
  <si>
    <t>ＰＫ3人　サドンデス</t>
  </si>
  <si>
    <t>決勝・3決　　</t>
  </si>
  <si>
    <t>5*5延長</t>
  </si>
  <si>
    <t>ステージ</t>
  </si>
  <si>
    <t>男子トイレ</t>
  </si>
  <si>
    <t>メンバー表必要</t>
  </si>
  <si>
    <t>*審判・指導者証必要</t>
  </si>
  <si>
    <t>＊選手証必要</t>
  </si>
  <si>
    <t>女子トイレ</t>
  </si>
  <si>
    <t>第５回たんどーるカップ中濃地区大会</t>
  </si>
  <si>
    <t>Bクラス</t>
  </si>
  <si>
    <t>３次リーグ</t>
  </si>
  <si>
    <t>Ｅ２</t>
  </si>
  <si>
    <t>Ｆ２</t>
  </si>
  <si>
    <t>Ｇ２</t>
  </si>
  <si>
    <t>Ｈ２</t>
  </si>
  <si>
    <t>Ｃ３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</si>
</sst>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\&quot;* #,##0_-\ ;\-&quot;\&quot;* #,##0_-\ ;_-&quot;\&quot;* &quot;-&quot;??_-\ ;_-@_-"/>
    <numFmt numFmtId="177" formatCode="_ * #,##0_ ;_ * \-#,##0_ ;_ * &quot;-&quot;??_ ;_ @_ "/>
  </numFmts>
  <fonts count="78">
    <font>
      <sz val="11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b/>
      <sz val="11"/>
      <color indexed="30"/>
      <name val="ＭＳ Ｐゴシック"/>
      <family val="3"/>
    </font>
    <font>
      <b/>
      <sz val="9"/>
      <name val="ＭＳ Ｐゴシック"/>
      <family val="3"/>
    </font>
    <font>
      <b/>
      <sz val="12"/>
      <name val="ＭＳ Ｐゴシック"/>
      <family val="3"/>
    </font>
    <font>
      <sz val="11"/>
      <name val="ＭＳ 明朝"/>
      <family val="1"/>
    </font>
    <font>
      <b/>
      <sz val="20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b/>
      <sz val="14"/>
      <color indexed="10"/>
      <name val="ＭＳ 明朝"/>
      <family val="1"/>
    </font>
    <font>
      <b/>
      <sz val="14"/>
      <color indexed="17"/>
      <name val="ＭＳ 明朝"/>
      <family val="1"/>
    </font>
    <font>
      <b/>
      <sz val="14"/>
      <color indexed="12"/>
      <name val="ＭＳ 明朝"/>
      <family val="1"/>
    </font>
    <font>
      <b/>
      <sz val="11"/>
      <color indexed="10"/>
      <name val="ＭＳ ゴシック"/>
      <family val="3"/>
    </font>
    <font>
      <sz val="11"/>
      <color indexed="8"/>
      <name val="ＭＳ 明朝"/>
      <family val="1"/>
    </font>
    <font>
      <sz val="14"/>
      <name val="ＭＳ 明朝"/>
      <family val="1"/>
    </font>
    <font>
      <b/>
      <sz val="18"/>
      <name val="ＭＳ 明朝"/>
      <family val="1"/>
    </font>
    <font>
      <sz val="16"/>
      <name val="ＭＳ 明朝"/>
      <family val="1"/>
    </font>
    <font>
      <b/>
      <sz val="14"/>
      <name val="ＭＳ 明朝"/>
      <family val="1"/>
    </font>
    <font>
      <sz val="11"/>
      <name val="ＭＳ ゴシック"/>
      <family val="3"/>
    </font>
    <font>
      <b/>
      <sz val="11"/>
      <name val="ＭＳ ゴシック"/>
      <family val="3"/>
    </font>
    <font>
      <b/>
      <sz val="11"/>
      <color indexed="10"/>
      <name val="ＭＳ 明朝"/>
      <family val="1"/>
    </font>
    <font>
      <b/>
      <sz val="16"/>
      <color indexed="10"/>
      <name val="ＭＳ 明朝"/>
      <family val="1"/>
    </font>
    <font>
      <b/>
      <sz val="12"/>
      <name val="ＭＳ ゴシック"/>
      <family val="3"/>
    </font>
    <font>
      <b/>
      <sz val="10"/>
      <name val="ＭＳ 明朝"/>
      <family val="1"/>
    </font>
    <font>
      <b/>
      <sz val="11"/>
      <name val="ＭＳ 明朝"/>
      <family val="1"/>
    </font>
    <font>
      <b/>
      <sz val="14"/>
      <name val="ＭＳ Ｐゴシック"/>
      <family val="3"/>
    </font>
    <font>
      <b/>
      <sz val="12"/>
      <color indexed="10"/>
      <name val="ＭＳ 明朝"/>
      <family val="1"/>
    </font>
    <font>
      <b/>
      <sz val="12"/>
      <color indexed="17"/>
      <name val="ＭＳ 明朝"/>
      <family val="1"/>
    </font>
    <font>
      <b/>
      <sz val="12"/>
      <color indexed="12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6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11"/>
      <color indexed="17"/>
      <name val="ＭＳ Ｐゴシック"/>
      <family val="3"/>
    </font>
    <font>
      <sz val="11"/>
      <color indexed="62"/>
      <name val="ＭＳ Ｐゴシック"/>
      <family val="3"/>
    </font>
    <font>
      <b/>
      <sz val="13"/>
      <color indexed="62"/>
      <name val="ＭＳ Ｐゴシック"/>
      <family val="3"/>
    </font>
    <font>
      <sz val="11"/>
      <color indexed="53"/>
      <name val="ＭＳ Ｐゴシック"/>
      <family val="3"/>
    </font>
    <font>
      <sz val="11"/>
      <color indexed="10"/>
      <name val="ＭＳ Ｐゴシック"/>
      <family val="3"/>
    </font>
    <font>
      <sz val="11"/>
      <color indexed="1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3"/>
      <name val="ＭＳ Ｐゴシック"/>
      <family val="3"/>
    </font>
    <font>
      <b/>
      <sz val="15"/>
      <color indexed="62"/>
      <name val="ＭＳ Ｐゴシック"/>
      <family val="3"/>
    </font>
    <font>
      <b/>
      <sz val="11"/>
      <color indexed="10"/>
      <name val="ＭＳ Ｐゴシック"/>
      <family val="3"/>
    </font>
    <font>
      <sz val="11"/>
      <color rgb="FF3F3F76"/>
      <name val="Calibri"/>
      <family val="3"/>
    </font>
    <font>
      <sz val="11"/>
      <color indexed="8"/>
      <name val="Calibr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006100"/>
      <name val="Calibri"/>
      <family val="3"/>
    </font>
    <font>
      <sz val="11"/>
      <color rgb="FFFF0000"/>
      <name val="Calibri"/>
      <family val="3"/>
    </font>
    <font>
      <sz val="11"/>
      <color rgb="FFFA7D00"/>
      <name val="Calibri"/>
      <family val="3"/>
    </font>
    <font>
      <b/>
      <sz val="18"/>
      <color theme="3"/>
      <name val="Cambria"/>
      <family val="3"/>
    </font>
    <font>
      <i/>
      <sz val="11"/>
      <color rgb="FF7F7F7F"/>
      <name val="Calibri"/>
      <family val="3"/>
    </font>
    <font>
      <b/>
      <sz val="11"/>
      <color rgb="FF3F3F3F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rgb="FFFA7D00"/>
      <name val="Calibri"/>
      <family val="3"/>
    </font>
    <font>
      <b/>
      <sz val="11"/>
      <color theme="3"/>
      <name val="Calibri"/>
      <family val="3"/>
    </font>
    <font>
      <b/>
      <sz val="11"/>
      <color theme="0"/>
      <name val="Calibri"/>
      <family val="3"/>
    </font>
    <font>
      <b/>
      <sz val="11"/>
      <color theme="1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b/>
      <sz val="11"/>
      <color rgb="FF0070C0"/>
      <name val="ＭＳ Ｐゴシック"/>
      <family val="3"/>
    </font>
    <font>
      <b/>
      <sz val="14"/>
      <color rgb="FFFF0000"/>
      <name val="ＭＳ 明朝"/>
      <family val="1"/>
    </font>
    <font>
      <b/>
      <sz val="14"/>
      <color rgb="FF008000"/>
      <name val="ＭＳ 明朝"/>
      <family val="1"/>
    </font>
    <font>
      <b/>
      <sz val="14"/>
      <color rgb="FF0000FF"/>
      <name val="ＭＳ 明朝"/>
      <family val="1"/>
    </font>
    <font>
      <b/>
      <sz val="16"/>
      <color rgb="FFFF0000"/>
      <name val="ＭＳ 明朝"/>
      <family val="1"/>
    </font>
    <font>
      <b/>
      <sz val="12"/>
      <color rgb="FFFF0000"/>
      <name val="ＭＳ 明朝"/>
      <family val="1"/>
    </font>
    <font>
      <b/>
      <sz val="12"/>
      <color rgb="FF008000"/>
      <name val="ＭＳ 明朝"/>
      <family val="1"/>
    </font>
    <font>
      <b/>
      <sz val="12"/>
      <color rgb="FF0000FF"/>
      <name val="ＭＳ 明朝"/>
      <family val="1"/>
    </font>
    <font>
      <b/>
      <sz val="11"/>
      <color rgb="FFFF0000"/>
      <name val="ＭＳ 明朝"/>
      <family val="1"/>
    </font>
  </fonts>
  <fills count="39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DD7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0" fontId="51" fillId="2" borderId="1" applyNumberFormat="0" applyAlignment="0" applyProtection="0"/>
    <xf numFmtId="177" fontId="52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" borderId="0" applyNumberFormat="0" applyBorder="0" applyAlignment="0" applyProtection="0"/>
    <xf numFmtId="176" fontId="52" fillId="0" borderId="0" applyFont="0" applyFill="0" applyBorder="0" applyAlignment="0" applyProtection="0"/>
    <xf numFmtId="0" fontId="53" fillId="4" borderId="0" applyNumberFormat="0" applyBorder="0" applyAlignment="0" applyProtection="0"/>
    <xf numFmtId="0" fontId="0" fillId="5" borderId="2" applyNumberFormat="0" applyFon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4" fillId="6" borderId="0" applyNumberFormat="0" applyBorder="0" applyAlignment="0" applyProtection="0"/>
    <xf numFmtId="0" fontId="33" fillId="0" borderId="0" applyNumberFormat="0" applyFill="0" applyBorder="0" applyAlignment="0" applyProtection="0"/>
    <xf numFmtId="0" fontId="55" fillId="7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3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4" fillId="8" borderId="0" applyNumberFormat="0" applyBorder="0" applyAlignment="0" applyProtection="0"/>
    <xf numFmtId="0" fontId="60" fillId="9" borderId="4" applyNumberFormat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9" borderId="1" applyNumberFormat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54" fillId="10" borderId="0" applyNumberFormat="0" applyBorder="0" applyAlignment="0" applyProtection="0"/>
    <xf numFmtId="0" fontId="65" fillId="11" borderId="8" applyNumberFormat="0" applyAlignment="0" applyProtection="0"/>
    <xf numFmtId="0" fontId="53" fillId="12" borderId="0" applyNumberFormat="0" applyBorder="0" applyAlignment="0" applyProtection="0"/>
    <xf numFmtId="0" fontId="66" fillId="0" borderId="9" applyNumberFormat="0" applyFill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54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4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3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</cellStyleXfs>
  <cellXfs count="42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shrinkToFi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shrinkToFit="1"/>
    </xf>
    <xf numFmtId="56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20" fontId="0" fillId="0" borderId="15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20" fontId="0" fillId="0" borderId="14" xfId="0" applyNumberFormat="1" applyFont="1" applyBorder="1" applyAlignment="1">
      <alignment horizontal="center" vertical="center"/>
    </xf>
    <xf numFmtId="20" fontId="0" fillId="0" borderId="16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20" fontId="0" fillId="0" borderId="19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20" fontId="0" fillId="0" borderId="0" xfId="0" applyNumberFormat="1" applyFont="1" applyBorder="1" applyAlignment="1">
      <alignment horizontal="center" vertical="center"/>
    </xf>
    <xf numFmtId="20" fontId="0" fillId="0" borderId="18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2" fillId="0" borderId="15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69" fillId="0" borderId="0" xfId="0" applyFont="1" applyAlignment="1">
      <alignment/>
    </xf>
    <xf numFmtId="0" fontId="2" fillId="0" borderId="0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0" borderId="21" xfId="0" applyFont="1" applyBorder="1" applyAlignment="1">
      <alignment horizontal="distributed" vertical="center"/>
    </xf>
    <xf numFmtId="0" fontId="2" fillId="0" borderId="21" xfId="0" applyFont="1" applyBorder="1" applyAlignment="1">
      <alignment vertical="center"/>
    </xf>
    <xf numFmtId="0" fontId="2" fillId="33" borderId="21" xfId="0" applyFont="1" applyFill="1" applyBorder="1" applyAlignment="1">
      <alignment vertical="center"/>
    </xf>
    <xf numFmtId="0" fontId="2" fillId="0" borderId="22" xfId="0" applyFont="1" applyBorder="1" applyAlignment="1">
      <alignment horizontal="distributed" vertical="center"/>
    </xf>
    <xf numFmtId="0" fontId="2" fillId="0" borderId="23" xfId="0" applyFont="1" applyBorder="1" applyAlignment="1">
      <alignment horizontal="distributed" vertical="center"/>
    </xf>
    <xf numFmtId="0" fontId="2" fillId="0" borderId="24" xfId="0" applyFont="1" applyBorder="1" applyAlignment="1">
      <alignment horizontal="distributed" vertical="center"/>
    </xf>
    <xf numFmtId="0" fontId="2" fillId="0" borderId="10" xfId="0" applyFont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2" fillId="0" borderId="10" xfId="0" applyFont="1" applyBorder="1" applyAlignment="1">
      <alignment horizontal="distributed"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20" fontId="0" fillId="0" borderId="10" xfId="0" applyNumberFormat="1" applyBorder="1" applyAlignment="1">
      <alignment horizontal="center" shrinkToFit="1"/>
    </xf>
    <xf numFmtId="0" fontId="0" fillId="0" borderId="10" xfId="0" applyBorder="1" applyAlignment="1">
      <alignment horizontal="center" shrinkToFit="1"/>
    </xf>
    <xf numFmtId="0" fontId="0" fillId="0" borderId="12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distributed" vertical="center"/>
    </xf>
    <xf numFmtId="0" fontId="2" fillId="0" borderId="20" xfId="0" applyFont="1" applyBorder="1" applyAlignment="1">
      <alignment horizontal="right" vertical="center" shrinkToFit="1"/>
    </xf>
    <xf numFmtId="0" fontId="2" fillId="0" borderId="26" xfId="0" applyFont="1" applyBorder="1" applyAlignment="1">
      <alignment horizontal="right" vertical="center" shrinkToFit="1"/>
    </xf>
    <xf numFmtId="0" fontId="2" fillId="0" borderId="22" xfId="0" applyFont="1" applyBorder="1" applyAlignment="1">
      <alignment horizontal="right" vertical="center" shrinkToFit="1"/>
    </xf>
    <xf numFmtId="0" fontId="2" fillId="0" borderId="21" xfId="0" applyFont="1" applyBorder="1" applyAlignment="1">
      <alignment horizontal="right" vertical="center" shrinkToFit="1"/>
    </xf>
    <xf numFmtId="0" fontId="2" fillId="0" borderId="23" xfId="0" applyFont="1" applyBorder="1" applyAlignment="1">
      <alignment horizontal="right" vertical="center" shrinkToFit="1"/>
    </xf>
    <xf numFmtId="0" fontId="2" fillId="0" borderId="0" xfId="0" applyFont="1" applyBorder="1" applyAlignment="1">
      <alignment horizontal="right" vertical="center" shrinkToFit="1"/>
    </xf>
    <xf numFmtId="0" fontId="2" fillId="0" borderId="24" xfId="0" applyFont="1" applyBorder="1" applyAlignment="1">
      <alignment horizontal="right" vertical="center" shrinkToFit="1"/>
    </xf>
    <xf numFmtId="0" fontId="2" fillId="0" borderId="10" xfId="0" applyFont="1" applyBorder="1" applyAlignment="1">
      <alignment horizontal="right" vertical="center" shrinkToFit="1"/>
    </xf>
    <xf numFmtId="0" fontId="0" fillId="0" borderId="27" xfId="0" applyFont="1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right" vertical="center" shrinkToFit="1"/>
    </xf>
    <xf numFmtId="0" fontId="2" fillId="0" borderId="30" xfId="0" applyFont="1" applyBorder="1" applyAlignment="1">
      <alignment horizontal="right" vertical="center" shrinkToFit="1"/>
    </xf>
    <xf numFmtId="56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31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right" vertical="center" shrinkToFit="1"/>
    </xf>
    <xf numFmtId="0" fontId="0" fillId="0" borderId="0" xfId="0" applyFont="1" applyAlignment="1">
      <alignment horizontal="center" vertical="center"/>
    </xf>
    <xf numFmtId="0" fontId="2" fillId="0" borderId="33" xfId="0" applyFont="1" applyBorder="1" applyAlignment="1">
      <alignment horizontal="right" vertical="center" shrinkToFit="1"/>
    </xf>
    <xf numFmtId="0" fontId="2" fillId="0" borderId="34" xfId="0" applyFont="1" applyBorder="1" applyAlignment="1">
      <alignment horizontal="right" vertical="center" shrinkToFit="1"/>
    </xf>
    <xf numFmtId="0" fontId="2" fillId="0" borderId="35" xfId="0" applyFont="1" applyBorder="1" applyAlignment="1">
      <alignment horizontal="right" vertical="center" shrinkToFit="1"/>
    </xf>
    <xf numFmtId="0" fontId="0" fillId="0" borderId="36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right" vertical="center" shrinkToFi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0" fontId="6" fillId="0" borderId="38" xfId="0" applyFont="1" applyBorder="1" applyAlignment="1">
      <alignment horizontal="center"/>
    </xf>
    <xf numFmtId="0" fontId="6" fillId="0" borderId="0" xfId="0" applyFont="1" applyAlignment="1">
      <alignment horizontal="distributed" vertical="center"/>
    </xf>
    <xf numFmtId="0" fontId="6" fillId="0" borderId="39" xfId="0" applyFont="1" applyBorder="1" applyAlignment="1">
      <alignment horizontal="center"/>
    </xf>
    <xf numFmtId="56" fontId="6" fillId="0" borderId="40" xfId="0" applyNumberFormat="1" applyFont="1" applyBorder="1" applyAlignment="1">
      <alignment horizontal="center"/>
    </xf>
    <xf numFmtId="20" fontId="6" fillId="0" borderId="40" xfId="0" applyNumberFormat="1" applyFont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9" fillId="0" borderId="41" xfId="0" applyFont="1" applyBorder="1" applyAlignment="1">
      <alignment horizontal="distributed" vertical="distributed" wrapText="1"/>
    </xf>
    <xf numFmtId="56" fontId="6" fillId="0" borderId="0" xfId="0" applyNumberFormat="1" applyFont="1" applyAlignment="1">
      <alignment horizontal="center"/>
    </xf>
    <xf numFmtId="56" fontId="6" fillId="0" borderId="34" xfId="0" applyNumberFormat="1" applyFont="1" applyBorder="1" applyAlignment="1">
      <alignment horizontal="center"/>
    </xf>
    <xf numFmtId="0" fontId="9" fillId="0" borderId="42" xfId="0" applyFont="1" applyBorder="1" applyAlignment="1">
      <alignment horizontal="distributed" vertical="distributed" wrapText="1"/>
    </xf>
    <xf numFmtId="0" fontId="9" fillId="0" borderId="43" xfId="0" applyFont="1" applyBorder="1" applyAlignment="1">
      <alignment horizontal="distributed" vertical="distributed" wrapText="1"/>
    </xf>
    <xf numFmtId="0" fontId="70" fillId="0" borderId="0" xfId="0" applyFont="1" applyAlignment="1">
      <alignment/>
    </xf>
    <xf numFmtId="0" fontId="6" fillId="0" borderId="0" xfId="0" applyFont="1" applyAlignment="1">
      <alignment/>
    </xf>
    <xf numFmtId="0" fontId="71" fillId="0" borderId="0" xfId="0" applyFont="1" applyAlignment="1">
      <alignment/>
    </xf>
    <xf numFmtId="0" fontId="72" fillId="0" borderId="0" xfId="0" applyFont="1" applyAlignment="1">
      <alignment/>
    </xf>
    <xf numFmtId="0" fontId="6" fillId="0" borderId="44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56" fontId="6" fillId="0" borderId="21" xfId="0" applyNumberFormat="1" applyFont="1" applyBorder="1" applyAlignment="1">
      <alignment horizontal="center"/>
    </xf>
    <xf numFmtId="56" fontId="6" fillId="0" borderId="33" xfId="0" applyNumberFormat="1" applyFont="1" applyBorder="1" applyAlignment="1">
      <alignment horizontal="center"/>
    </xf>
    <xf numFmtId="56" fontId="6" fillId="0" borderId="13" xfId="0" applyNumberFormat="1" applyFont="1" applyBorder="1" applyAlignment="1">
      <alignment horizontal="center"/>
    </xf>
    <xf numFmtId="20" fontId="6" fillId="0" borderId="21" xfId="0" applyNumberFormat="1" applyFont="1" applyBorder="1" applyAlignment="1">
      <alignment horizontal="center"/>
    </xf>
    <xf numFmtId="20" fontId="6" fillId="0" borderId="33" xfId="0" applyNumberFormat="1" applyFont="1" applyBorder="1" applyAlignment="1">
      <alignment horizontal="center"/>
    </xf>
    <xf numFmtId="20" fontId="6" fillId="0" borderId="13" xfId="0" applyNumberFormat="1" applyFont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9" fillId="0" borderId="15" xfId="0" applyFont="1" applyBorder="1" applyAlignment="1">
      <alignment horizontal="distributed" vertical="distributed" wrapText="1"/>
    </xf>
    <xf numFmtId="0" fontId="9" fillId="0" borderId="20" xfId="0" applyFont="1" applyBorder="1" applyAlignment="1">
      <alignment horizontal="distributed" vertical="distributed" wrapText="1"/>
    </xf>
    <xf numFmtId="0" fontId="9" fillId="34" borderId="41" xfId="0" applyFont="1" applyFill="1" applyBorder="1" applyAlignment="1">
      <alignment horizontal="distributed" vertical="distributed" wrapText="1"/>
    </xf>
    <xf numFmtId="0" fontId="9" fillId="0" borderId="16" xfId="0" applyFont="1" applyBorder="1" applyAlignment="1">
      <alignment horizontal="distributed" vertical="distributed" wrapText="1"/>
    </xf>
    <xf numFmtId="0" fontId="9" fillId="0" borderId="23" xfId="0" applyFont="1" applyBorder="1" applyAlignment="1">
      <alignment horizontal="distributed" vertical="distributed" wrapText="1"/>
    </xf>
    <xf numFmtId="0" fontId="9" fillId="34" borderId="42" xfId="0" applyFont="1" applyFill="1" applyBorder="1" applyAlignment="1">
      <alignment horizontal="distributed" vertical="distributed" wrapText="1"/>
    </xf>
    <xf numFmtId="0" fontId="9" fillId="0" borderId="19" xfId="0" applyFont="1" applyBorder="1" applyAlignment="1">
      <alignment horizontal="distributed" vertical="distributed" wrapText="1"/>
    </xf>
    <xf numFmtId="0" fontId="9" fillId="0" borderId="24" xfId="0" applyFont="1" applyBorder="1" applyAlignment="1">
      <alignment horizontal="distributed" vertical="distributed" wrapText="1"/>
    </xf>
    <xf numFmtId="0" fontId="9" fillId="34" borderId="43" xfId="0" applyFont="1" applyFill="1" applyBorder="1" applyAlignment="1">
      <alignment horizontal="distributed" vertical="distributed" wrapText="1"/>
    </xf>
    <xf numFmtId="0" fontId="6" fillId="0" borderId="46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9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6" fillId="0" borderId="47" xfId="0" applyFont="1" applyFill="1" applyBorder="1" applyAlignment="1">
      <alignment horizontal="center"/>
    </xf>
    <xf numFmtId="0" fontId="9" fillId="0" borderId="48" xfId="0" applyFont="1" applyBorder="1" applyAlignment="1">
      <alignment horizontal="distributed" vertical="distributed" wrapText="1"/>
    </xf>
    <xf numFmtId="0" fontId="9" fillId="34" borderId="49" xfId="0" applyFont="1" applyFill="1" applyBorder="1" applyAlignment="1">
      <alignment horizontal="distributed" vertical="distributed" wrapText="1"/>
    </xf>
    <xf numFmtId="0" fontId="9" fillId="0" borderId="50" xfId="0" applyFont="1" applyBorder="1" applyAlignment="1">
      <alignment horizontal="distributed" vertical="distributed" wrapText="1"/>
    </xf>
    <xf numFmtId="0" fontId="9" fillId="34" borderId="51" xfId="0" applyFont="1" applyFill="1" applyBorder="1" applyAlignment="1">
      <alignment horizontal="distributed" vertical="distributed" wrapText="1"/>
    </xf>
    <xf numFmtId="0" fontId="9" fillId="0" borderId="52" xfId="0" applyFont="1" applyBorder="1" applyAlignment="1">
      <alignment horizontal="distributed" vertical="distributed" wrapText="1"/>
    </xf>
    <xf numFmtId="0" fontId="9" fillId="34" borderId="53" xfId="0" applyFont="1" applyFill="1" applyBorder="1" applyAlignment="1">
      <alignment horizontal="distributed" vertical="distributed" wrapText="1"/>
    </xf>
    <xf numFmtId="0" fontId="6" fillId="0" borderId="5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8" xfId="0" applyFont="1" applyBorder="1" applyAlignment="1">
      <alignment horizontal="center" vertical="center" shrinkToFit="1"/>
    </xf>
    <xf numFmtId="20" fontId="6" fillId="0" borderId="25" xfId="0" applyNumberFormat="1" applyFont="1" applyBorder="1" applyAlignment="1">
      <alignment horizontal="center"/>
    </xf>
    <xf numFmtId="0" fontId="6" fillId="0" borderId="5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9" fillId="34" borderId="55" xfId="0" applyFont="1" applyFill="1" applyBorder="1" applyAlignment="1">
      <alignment horizontal="distributed" vertical="distributed" wrapText="1"/>
    </xf>
    <xf numFmtId="0" fontId="6" fillId="0" borderId="54" xfId="0" applyFont="1" applyBorder="1" applyAlignment="1">
      <alignment horizontal="distributed" vertical="distributed"/>
    </xf>
    <xf numFmtId="0" fontId="6" fillId="0" borderId="0" xfId="0" applyFont="1" applyBorder="1" applyAlignment="1">
      <alignment horizontal="distributed" vertical="distributed"/>
    </xf>
    <xf numFmtId="0" fontId="9" fillId="34" borderId="54" xfId="0" applyFont="1" applyFill="1" applyBorder="1" applyAlignment="1">
      <alignment horizontal="distributed" vertical="distributed" wrapText="1"/>
    </xf>
    <xf numFmtId="0" fontId="9" fillId="34" borderId="56" xfId="0" applyFont="1" applyFill="1" applyBorder="1" applyAlignment="1">
      <alignment horizontal="distributed" vertical="distributed" wrapText="1"/>
    </xf>
    <xf numFmtId="0" fontId="7" fillId="0" borderId="0" xfId="0" applyFont="1" applyAlignment="1">
      <alignment horizontal="distributed" vertical="center"/>
    </xf>
    <xf numFmtId="58" fontId="6" fillId="0" borderId="0" xfId="0" applyNumberFormat="1" applyFont="1" applyAlignment="1">
      <alignment horizontal="right"/>
    </xf>
    <xf numFmtId="0" fontId="13" fillId="0" borderId="0" xfId="0" applyFont="1" applyAlignment="1">
      <alignment horizontal="center"/>
    </xf>
    <xf numFmtId="0" fontId="6" fillId="34" borderId="57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distributed" vertical="distributed"/>
    </xf>
    <xf numFmtId="0" fontId="6" fillId="0" borderId="0" xfId="0" applyFont="1" applyAlignment="1">
      <alignment horizontal="center" vertical="center"/>
    </xf>
    <xf numFmtId="0" fontId="14" fillId="0" borderId="0" xfId="0" applyFont="1" applyAlignment="1">
      <alignment horizontal="distributed" vertical="distributed" wrapText="1"/>
    </xf>
    <xf numFmtId="0" fontId="14" fillId="0" borderId="0" xfId="0" applyFont="1" applyAlignment="1">
      <alignment horizontal="left" vertical="center" wrapText="1"/>
    </xf>
    <xf numFmtId="0" fontId="6" fillId="0" borderId="0" xfId="0" applyFont="1" applyAlignment="1">
      <alignment horizontal="distributed" vertical="center" wrapText="1"/>
    </xf>
    <xf numFmtId="0" fontId="15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9" fillId="0" borderId="58" xfId="0" applyFont="1" applyBorder="1" applyAlignment="1">
      <alignment/>
    </xf>
    <xf numFmtId="0" fontId="9" fillId="0" borderId="59" xfId="0" applyFont="1" applyBorder="1" applyAlignment="1">
      <alignment/>
    </xf>
    <xf numFmtId="0" fontId="9" fillId="0" borderId="54" xfId="0" applyFont="1" applyBorder="1" applyAlignment="1">
      <alignment/>
    </xf>
    <xf numFmtId="0" fontId="9" fillId="0" borderId="0" xfId="0" applyFont="1" applyBorder="1" applyAlignment="1">
      <alignment/>
    </xf>
    <xf numFmtId="0" fontId="17" fillId="0" borderId="59" xfId="0" applyFont="1" applyBorder="1" applyAlignment="1">
      <alignment horizontal="center" vertical="top"/>
    </xf>
    <xf numFmtId="0" fontId="9" fillId="0" borderId="60" xfId="0" applyFont="1" applyBorder="1" applyAlignment="1">
      <alignment/>
    </xf>
    <xf numFmtId="0" fontId="17" fillId="0" borderId="0" xfId="0" applyFont="1" applyBorder="1" applyAlignment="1">
      <alignment horizontal="center" vertical="top"/>
    </xf>
    <xf numFmtId="0" fontId="9" fillId="0" borderId="34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15" fillId="0" borderId="58" xfId="0" applyFont="1" applyBorder="1" applyAlignment="1">
      <alignment horizontal="center" vertical="distributed"/>
    </xf>
    <xf numFmtId="0" fontId="15" fillId="0" borderId="60" xfId="0" applyFont="1" applyBorder="1" applyAlignment="1">
      <alignment horizontal="center" vertical="distributed"/>
    </xf>
    <xf numFmtId="0" fontId="15" fillId="0" borderId="54" xfId="0" applyFont="1" applyBorder="1" applyAlignment="1">
      <alignment horizontal="center" vertical="distributed"/>
    </xf>
    <xf numFmtId="0" fontId="15" fillId="0" borderId="34" xfId="0" applyFont="1" applyBorder="1" applyAlignment="1">
      <alignment horizontal="center" vertical="distributed"/>
    </xf>
    <xf numFmtId="0" fontId="15" fillId="0" borderId="56" xfId="0" applyFont="1" applyBorder="1" applyAlignment="1">
      <alignment horizontal="center" vertical="distributed"/>
    </xf>
    <xf numFmtId="0" fontId="15" fillId="0" borderId="35" xfId="0" applyFont="1" applyBorder="1" applyAlignment="1">
      <alignment horizontal="center" vertical="distributed"/>
    </xf>
    <xf numFmtId="0" fontId="9" fillId="0" borderId="56" xfId="0" applyFont="1" applyBorder="1" applyAlignment="1">
      <alignment/>
    </xf>
    <xf numFmtId="0" fontId="9" fillId="0" borderId="10" xfId="0" applyFont="1" applyBorder="1" applyAlignment="1">
      <alignment/>
    </xf>
    <xf numFmtId="0" fontId="15" fillId="0" borderId="10" xfId="0" applyFont="1" applyBorder="1" applyAlignment="1">
      <alignment vertical="center"/>
    </xf>
    <xf numFmtId="0" fontId="15" fillId="0" borderId="58" xfId="0" applyFont="1" applyBorder="1" applyAlignment="1">
      <alignment horizontal="center" vertical="center"/>
    </xf>
    <xf numFmtId="0" fontId="15" fillId="0" borderId="59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20" fontId="15" fillId="0" borderId="39" xfId="0" applyNumberFormat="1" applyFont="1" applyBorder="1" applyAlignment="1">
      <alignment horizontal="center" vertical="center"/>
    </xf>
    <xf numFmtId="20" fontId="15" fillId="0" borderId="28" xfId="0" applyNumberFormat="1" applyFont="1" applyBorder="1" applyAlignment="1">
      <alignment horizontal="center" vertical="center"/>
    </xf>
    <xf numFmtId="20" fontId="15" fillId="0" borderId="36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distributed" vertical="center"/>
    </xf>
    <xf numFmtId="0" fontId="18" fillId="0" borderId="61" xfId="0" applyFont="1" applyBorder="1" applyAlignment="1">
      <alignment horizontal="center" vertical="center"/>
    </xf>
    <xf numFmtId="20" fontId="15" fillId="0" borderId="13" xfId="0" applyNumberFormat="1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8" fillId="0" borderId="40" xfId="0" applyFont="1" applyBorder="1" applyAlignment="1">
      <alignment horizontal="distributed" vertical="center"/>
    </xf>
    <xf numFmtId="0" fontId="18" fillId="0" borderId="21" xfId="0" applyFont="1" applyBorder="1" applyAlignment="1">
      <alignment horizontal="center" vertical="center"/>
    </xf>
    <xf numFmtId="0" fontId="8" fillId="0" borderId="55" xfId="0" applyFont="1" applyBorder="1" applyAlignment="1">
      <alignment horizontal="distributed" vertical="center"/>
    </xf>
    <xf numFmtId="20" fontId="15" fillId="0" borderId="17" xfId="0" applyNumberFormat="1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10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8" fillId="0" borderId="0" xfId="0" applyFont="1" applyBorder="1" applyAlignment="1">
      <alignment horizontal="distributed" vertical="center"/>
    </xf>
    <xf numFmtId="0" fontId="18" fillId="0" borderId="21" xfId="0" applyFont="1" applyBorder="1" applyAlignment="1">
      <alignment horizontal="distributed" vertical="center"/>
    </xf>
    <xf numFmtId="0" fontId="18" fillId="0" borderId="26" xfId="0" applyFont="1" applyBorder="1" applyAlignment="1">
      <alignment horizontal="distributed" vertical="center"/>
    </xf>
    <xf numFmtId="0" fontId="18" fillId="0" borderId="26" xfId="0" applyFont="1" applyBorder="1" applyAlignment="1">
      <alignment horizontal="center" vertical="center"/>
    </xf>
    <xf numFmtId="0" fontId="6" fillId="0" borderId="30" xfId="0" applyFont="1" applyBorder="1" applyAlignment="1">
      <alignment/>
    </xf>
    <xf numFmtId="0" fontId="6" fillId="0" borderId="30" xfId="0" applyFont="1" applyBorder="1" applyAlignment="1">
      <alignment horizontal="center"/>
    </xf>
    <xf numFmtId="0" fontId="23" fillId="0" borderId="0" xfId="0" applyFont="1" applyAlignment="1">
      <alignment horizontal="center" vertical="center"/>
    </xf>
    <xf numFmtId="0" fontId="17" fillId="0" borderId="0" xfId="0" applyFont="1" applyAlignment="1">
      <alignment/>
    </xf>
    <xf numFmtId="0" fontId="17" fillId="0" borderId="0" xfId="0" applyFont="1" applyAlignment="1">
      <alignment horizontal="center" vertical="top"/>
    </xf>
    <xf numFmtId="0" fontId="9" fillId="0" borderId="0" xfId="0" applyFont="1" applyAlignment="1">
      <alignment horizontal="center" vertical="distributed"/>
    </xf>
    <xf numFmtId="0" fontId="24" fillId="0" borderId="0" xfId="0" applyFont="1" applyBorder="1" applyAlignment="1">
      <alignment vertical="center"/>
    </xf>
    <xf numFmtId="0" fontId="24" fillId="0" borderId="21" xfId="0" applyFont="1" applyBorder="1" applyAlignment="1">
      <alignment vertical="center"/>
    </xf>
    <xf numFmtId="0" fontId="7" fillId="0" borderId="59" xfId="0" applyFont="1" applyBorder="1" applyAlignment="1">
      <alignment/>
    </xf>
    <xf numFmtId="0" fontId="6" fillId="0" borderId="59" xfId="0" applyFont="1" applyBorder="1" applyAlignment="1">
      <alignment/>
    </xf>
    <xf numFmtId="0" fontId="6" fillId="0" borderId="0" xfId="0" applyFont="1" applyBorder="1" applyAlignment="1">
      <alignment/>
    </xf>
    <xf numFmtId="0" fontId="20" fillId="0" borderId="0" xfId="0" applyFont="1" applyAlignment="1">
      <alignment/>
    </xf>
    <xf numFmtId="0" fontId="25" fillId="0" borderId="0" xfId="0" applyFont="1" applyAlignment="1">
      <alignment horizontal="center" vertical="center"/>
    </xf>
    <xf numFmtId="0" fontId="73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0" fontId="15" fillId="0" borderId="60" xfId="0" applyFont="1" applyBorder="1" applyAlignment="1">
      <alignment horizontal="center" vertical="center"/>
    </xf>
    <xf numFmtId="0" fontId="18" fillId="0" borderId="63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21" xfId="0" applyFont="1" applyBorder="1" applyAlignment="1">
      <alignment horizontal="distributed" vertical="center"/>
    </xf>
    <xf numFmtId="0" fontId="18" fillId="0" borderId="33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distributed" vertical="center"/>
    </xf>
    <xf numFmtId="0" fontId="8" fillId="0" borderId="62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5" fillId="0" borderId="59" xfId="0" applyFont="1" applyBorder="1" applyAlignment="1">
      <alignment/>
    </xf>
    <xf numFmtId="0" fontId="15" fillId="0" borderId="0" xfId="0" applyFont="1" applyBorder="1" applyAlignment="1">
      <alignment/>
    </xf>
    <xf numFmtId="0" fontId="24" fillId="0" borderId="26" xfId="0" applyFont="1" applyBorder="1" applyAlignment="1">
      <alignment vertical="center"/>
    </xf>
    <xf numFmtId="0" fontId="6" fillId="0" borderId="10" xfId="0" applyFont="1" applyBorder="1" applyAlignment="1">
      <alignment horizontal="center"/>
    </xf>
    <xf numFmtId="0" fontId="22" fillId="0" borderId="0" xfId="0" applyFont="1" applyAlignment="1">
      <alignment horizontal="center"/>
    </xf>
    <xf numFmtId="31" fontId="9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0" fontId="9" fillId="0" borderId="35" xfId="0" applyFont="1" applyBorder="1" applyAlignment="1">
      <alignment/>
    </xf>
    <xf numFmtId="0" fontId="18" fillId="0" borderId="61" xfId="0" applyFont="1" applyBorder="1" applyAlignment="1">
      <alignment horizontal="distributed" vertical="center"/>
    </xf>
    <xf numFmtId="0" fontId="18" fillId="0" borderId="37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8" fillId="0" borderId="40" xfId="0" applyFont="1" applyBorder="1" applyAlignment="1">
      <alignment horizontal="center" vertical="center" wrapText="1"/>
    </xf>
    <xf numFmtId="0" fontId="6" fillId="0" borderId="54" xfId="0" applyFont="1" applyBorder="1" applyAlignment="1">
      <alignment/>
    </xf>
    <xf numFmtId="0" fontId="9" fillId="0" borderId="61" xfId="0" applyFont="1" applyBorder="1" applyAlignment="1">
      <alignment/>
    </xf>
    <xf numFmtId="0" fontId="2" fillId="0" borderId="0" xfId="0" applyFont="1" applyAlignment="1">
      <alignment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59" xfId="0" applyFill="1" applyBorder="1" applyAlignment="1">
      <alignment/>
    </xf>
    <xf numFmtId="0" fontId="0" fillId="35" borderId="60" xfId="0" applyFill="1" applyBorder="1" applyAlignment="1">
      <alignment/>
    </xf>
    <xf numFmtId="0" fontId="0" fillId="0" borderId="54" xfId="0" applyBorder="1" applyAlignment="1">
      <alignment/>
    </xf>
    <xf numFmtId="0" fontId="0" fillId="0" borderId="0" xfId="0" applyFill="1" applyBorder="1" applyAlignment="1">
      <alignment/>
    </xf>
    <xf numFmtId="0" fontId="0" fillId="35" borderId="34" xfId="0" applyFill="1" applyBorder="1" applyAlignment="1">
      <alignment/>
    </xf>
    <xf numFmtId="0" fontId="26" fillId="0" borderId="0" xfId="0" applyFont="1" applyAlignment="1">
      <alignment/>
    </xf>
    <xf numFmtId="0" fontId="0" fillId="0" borderId="56" xfId="0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35" borderId="35" xfId="0" applyFill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distributed" vertical="center"/>
    </xf>
    <xf numFmtId="0" fontId="0" fillId="0" borderId="0" xfId="0" applyFill="1" applyAlignment="1">
      <alignment/>
    </xf>
    <xf numFmtId="56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20" fontId="0" fillId="0" borderId="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distributed" vertical="center"/>
    </xf>
    <xf numFmtId="0" fontId="2" fillId="0" borderId="15" xfId="0" applyFont="1" applyFill="1" applyBorder="1" applyAlignment="1">
      <alignment horizontal="distributed" vertical="center"/>
    </xf>
    <xf numFmtId="0" fontId="2" fillId="0" borderId="20" xfId="0" applyFont="1" applyFill="1" applyBorder="1" applyAlignment="1">
      <alignment horizontal="distributed" vertical="center"/>
    </xf>
    <xf numFmtId="0" fontId="2" fillId="0" borderId="14" xfId="0" applyFont="1" applyFill="1" applyBorder="1" applyAlignment="1">
      <alignment horizontal="distributed" vertical="center"/>
    </xf>
    <xf numFmtId="0" fontId="2" fillId="0" borderId="22" xfId="0" applyFont="1" applyFill="1" applyBorder="1" applyAlignment="1">
      <alignment horizontal="distributed" vertical="center"/>
    </xf>
    <xf numFmtId="0" fontId="2" fillId="0" borderId="16" xfId="0" applyFont="1" applyFill="1" applyBorder="1" applyAlignment="1">
      <alignment horizontal="distributed" vertical="center"/>
    </xf>
    <xf numFmtId="0" fontId="2" fillId="0" borderId="23" xfId="0" applyFont="1" applyFill="1" applyBorder="1" applyAlignment="1">
      <alignment horizontal="distributed" vertical="center"/>
    </xf>
    <xf numFmtId="0" fontId="2" fillId="0" borderId="19" xfId="0" applyFont="1" applyFill="1" applyBorder="1" applyAlignment="1">
      <alignment horizontal="distributed" vertical="center"/>
    </xf>
    <xf numFmtId="0" fontId="2" fillId="0" borderId="24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21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horizontal="distributed" vertical="center"/>
    </xf>
    <xf numFmtId="20" fontId="0" fillId="0" borderId="10" xfId="0" applyNumberForma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0" xfId="0" applyFill="1" applyAlignment="1">
      <alignment shrinkToFit="1"/>
    </xf>
    <xf numFmtId="0" fontId="0" fillId="0" borderId="27" xfId="0" applyFont="1" applyFill="1" applyBorder="1" applyAlignment="1">
      <alignment horizontal="center" vertical="center" shrinkToFit="1"/>
    </xf>
    <xf numFmtId="0" fontId="0" fillId="0" borderId="28" xfId="0" applyFont="1" applyFill="1" applyBorder="1" applyAlignment="1">
      <alignment horizontal="center" vertical="center" shrinkToFit="1"/>
    </xf>
    <xf numFmtId="0" fontId="2" fillId="0" borderId="25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right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36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2" fillId="0" borderId="20" xfId="0" applyFont="1" applyBorder="1" applyAlignment="1">
      <alignment horizontal="right" vertical="center"/>
    </xf>
    <xf numFmtId="0" fontId="2" fillId="0" borderId="26" xfId="0" applyFont="1" applyBorder="1" applyAlignment="1">
      <alignment horizontal="right" vertical="center"/>
    </xf>
    <xf numFmtId="0" fontId="2" fillId="0" borderId="22" xfId="0" applyFont="1" applyBorder="1" applyAlignment="1">
      <alignment horizontal="right" vertical="center"/>
    </xf>
    <xf numFmtId="0" fontId="2" fillId="0" borderId="21" xfId="0" applyFont="1" applyBorder="1" applyAlignment="1">
      <alignment horizontal="right" vertical="center"/>
    </xf>
    <xf numFmtId="0" fontId="2" fillId="0" borderId="24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0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right" vertical="center"/>
    </xf>
    <xf numFmtId="0" fontId="2" fillId="0" borderId="33" xfId="0" applyFont="1" applyBorder="1" applyAlignment="1">
      <alignment horizontal="right" vertical="center"/>
    </xf>
    <xf numFmtId="0" fontId="2" fillId="0" borderId="35" xfId="0" applyFont="1" applyBorder="1" applyAlignment="1">
      <alignment horizontal="right" vertical="center"/>
    </xf>
    <xf numFmtId="0" fontId="6" fillId="0" borderId="27" xfId="0" applyFont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46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56" fontId="6" fillId="0" borderId="13" xfId="0" applyNumberFormat="1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9" fillId="0" borderId="48" xfId="0" applyFont="1" applyFill="1" applyBorder="1" applyAlignment="1">
      <alignment horizontal="distributed" vertical="distributed" wrapText="1"/>
    </xf>
    <xf numFmtId="0" fontId="9" fillId="34" borderId="15" xfId="0" applyFont="1" applyFill="1" applyBorder="1" applyAlignment="1">
      <alignment horizontal="distributed" vertical="distributed" wrapText="1"/>
    </xf>
    <xf numFmtId="0" fontId="9" fillId="0" borderId="15" xfId="0" applyFont="1" applyFill="1" applyBorder="1" applyAlignment="1">
      <alignment horizontal="distributed" vertical="distributed" wrapText="1"/>
    </xf>
    <xf numFmtId="0" fontId="9" fillId="0" borderId="20" xfId="0" applyFont="1" applyFill="1" applyBorder="1" applyAlignment="1">
      <alignment horizontal="distributed" vertical="distributed" wrapText="1"/>
    </xf>
    <xf numFmtId="0" fontId="9" fillId="0" borderId="50" xfId="0" applyFont="1" applyFill="1" applyBorder="1" applyAlignment="1">
      <alignment horizontal="distributed" vertical="distributed" wrapText="1"/>
    </xf>
    <xf numFmtId="0" fontId="9" fillId="34" borderId="16" xfId="0" applyFont="1" applyFill="1" applyBorder="1" applyAlignment="1">
      <alignment horizontal="distributed" vertical="distributed" wrapText="1"/>
    </xf>
    <xf numFmtId="0" fontId="9" fillId="0" borderId="16" xfId="0" applyFont="1" applyFill="1" applyBorder="1" applyAlignment="1">
      <alignment horizontal="distributed" vertical="distributed" wrapText="1"/>
    </xf>
    <xf numFmtId="0" fontId="9" fillId="0" borderId="23" xfId="0" applyFont="1" applyFill="1" applyBorder="1" applyAlignment="1">
      <alignment horizontal="distributed" vertical="distributed" wrapText="1"/>
    </xf>
    <xf numFmtId="0" fontId="9" fillId="0" borderId="52" xfId="0" applyFont="1" applyFill="1" applyBorder="1" applyAlignment="1">
      <alignment horizontal="distributed" vertical="distributed" wrapText="1"/>
    </xf>
    <xf numFmtId="0" fontId="9" fillId="34" borderId="19" xfId="0" applyFont="1" applyFill="1" applyBorder="1" applyAlignment="1">
      <alignment horizontal="distributed" vertical="distributed" wrapText="1"/>
    </xf>
    <xf numFmtId="0" fontId="9" fillId="0" borderId="19" xfId="0" applyFont="1" applyFill="1" applyBorder="1" applyAlignment="1">
      <alignment horizontal="distributed" vertical="distributed" wrapText="1"/>
    </xf>
    <xf numFmtId="0" fontId="9" fillId="0" borderId="24" xfId="0" applyFont="1" applyFill="1" applyBorder="1" applyAlignment="1">
      <alignment horizontal="distributed" vertical="distributed" wrapText="1"/>
    </xf>
    <xf numFmtId="0" fontId="18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58" fontId="6" fillId="0" borderId="0" xfId="0" applyNumberFormat="1" applyFont="1" applyAlignment="1">
      <alignment horizontal="center"/>
    </xf>
    <xf numFmtId="56" fontId="6" fillId="0" borderId="54" xfId="0" applyNumberFormat="1" applyFont="1" applyBorder="1" applyAlignment="1">
      <alignment horizontal="center"/>
    </xf>
    <xf numFmtId="56" fontId="6" fillId="0" borderId="0" xfId="0" applyNumberFormat="1" applyFont="1" applyBorder="1" applyAlignment="1">
      <alignment horizontal="center"/>
    </xf>
    <xf numFmtId="20" fontId="6" fillId="0" borderId="54" xfId="0" applyNumberFormat="1" applyFont="1" applyBorder="1" applyAlignment="1">
      <alignment horizontal="center"/>
    </xf>
    <xf numFmtId="20" fontId="6" fillId="0" borderId="0" xfId="0" applyNumberFormat="1" applyFont="1" applyBorder="1" applyAlignment="1">
      <alignment horizontal="center"/>
    </xf>
    <xf numFmtId="0" fontId="6" fillId="0" borderId="5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9" fillId="0" borderId="54" xfId="0" applyFont="1" applyFill="1" applyBorder="1" applyAlignment="1">
      <alignment horizontal="distributed" vertical="distributed" wrapText="1"/>
    </xf>
    <xf numFmtId="0" fontId="9" fillId="0" borderId="0" xfId="0" applyFont="1" applyFill="1" applyBorder="1" applyAlignment="1">
      <alignment horizontal="distributed" vertical="distributed" wrapText="1"/>
    </xf>
    <xf numFmtId="0" fontId="0" fillId="36" borderId="60" xfId="0" applyFill="1" applyBorder="1" applyAlignment="1">
      <alignment/>
    </xf>
    <xf numFmtId="0" fontId="0" fillId="36" borderId="34" xfId="0" applyFill="1" applyBorder="1" applyAlignment="1">
      <alignment/>
    </xf>
    <xf numFmtId="0" fontId="0" fillId="36" borderId="35" xfId="0" applyFill="1" applyBorder="1" applyAlignment="1">
      <alignment/>
    </xf>
    <xf numFmtId="56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distributed" vertical="center"/>
    </xf>
    <xf numFmtId="56" fontId="0" fillId="0" borderId="0" xfId="0" applyNumberFormat="1" applyFill="1" applyAlignment="1">
      <alignment horizontal="center" vertical="center"/>
    </xf>
    <xf numFmtId="0" fontId="5" fillId="0" borderId="0" xfId="0" applyFont="1" applyAlignment="1">
      <alignment horizontal="center"/>
    </xf>
    <xf numFmtId="20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5" fillId="0" borderId="0" xfId="0" applyFont="1" applyAlignment="1">
      <alignment/>
    </xf>
    <xf numFmtId="56" fontId="6" fillId="0" borderId="25" xfId="0" applyNumberFormat="1" applyFont="1" applyBorder="1" applyAlignment="1">
      <alignment horizontal="center"/>
    </xf>
    <xf numFmtId="0" fontId="9" fillId="34" borderId="14" xfId="0" applyFont="1" applyFill="1" applyBorder="1" applyAlignment="1">
      <alignment horizontal="distributed" vertical="distributed" wrapText="1"/>
    </xf>
    <xf numFmtId="0" fontId="9" fillId="0" borderId="14" xfId="0" applyFont="1" applyBorder="1" applyAlignment="1">
      <alignment horizontal="distributed" vertical="distributed" wrapText="1"/>
    </xf>
    <xf numFmtId="0" fontId="9" fillId="0" borderId="48" xfId="0" applyFont="1" applyBorder="1" applyAlignment="1">
      <alignment horizontal="center" vertical="distributed" wrapText="1"/>
    </xf>
    <xf numFmtId="0" fontId="9" fillId="0" borderId="50" xfId="0" applyFont="1" applyBorder="1" applyAlignment="1">
      <alignment horizontal="center" vertical="distributed" wrapText="1"/>
    </xf>
    <xf numFmtId="0" fontId="9" fillId="34" borderId="18" xfId="0" applyFont="1" applyFill="1" applyBorder="1" applyAlignment="1">
      <alignment horizontal="distributed" vertical="distributed" wrapText="1"/>
    </xf>
    <xf numFmtId="0" fontId="9" fillId="0" borderId="18" xfId="0" applyFont="1" applyBorder="1" applyAlignment="1">
      <alignment horizontal="distributed" vertical="distributed" wrapText="1"/>
    </xf>
    <xf numFmtId="0" fontId="9" fillId="0" borderId="52" xfId="0" applyFont="1" applyBorder="1" applyAlignment="1">
      <alignment horizontal="center" vertical="distributed" wrapText="1"/>
    </xf>
    <xf numFmtId="0" fontId="74" fillId="0" borderId="0" xfId="0" applyFont="1" applyAlignment="1">
      <alignment/>
    </xf>
    <xf numFmtId="0" fontId="75" fillId="0" borderId="0" xfId="0" applyFont="1" applyAlignment="1">
      <alignment/>
    </xf>
    <xf numFmtId="0" fontId="76" fillId="0" borderId="0" xfId="0" applyFont="1" applyAlignment="1">
      <alignment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6" fillId="0" borderId="38" xfId="0" applyFont="1" applyFill="1" applyBorder="1" applyAlignment="1">
      <alignment horizontal="center"/>
    </xf>
    <xf numFmtId="0" fontId="6" fillId="0" borderId="44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46" xfId="0" applyFont="1" applyFill="1" applyBorder="1" applyAlignment="1">
      <alignment horizontal="center" vertical="center" shrinkToFit="1"/>
    </xf>
    <xf numFmtId="0" fontId="9" fillId="34" borderId="25" xfId="0" applyFont="1" applyFill="1" applyBorder="1" applyAlignment="1">
      <alignment horizontal="distributed" vertical="distributed" wrapText="1"/>
    </xf>
    <xf numFmtId="0" fontId="9" fillId="0" borderId="25" xfId="0" applyFont="1" applyBorder="1" applyAlignment="1">
      <alignment horizontal="distributed" vertical="distributed" wrapText="1"/>
    </xf>
    <xf numFmtId="0" fontId="9" fillId="0" borderId="15" xfId="0" applyFont="1" applyBorder="1" applyAlignment="1">
      <alignment horizontal="center" vertical="distributed" wrapText="1"/>
    </xf>
    <xf numFmtId="0" fontId="9" fillId="0" borderId="16" xfId="0" applyFont="1" applyBorder="1" applyAlignment="1">
      <alignment horizontal="center" vertical="distributed" wrapText="1"/>
    </xf>
    <xf numFmtId="0" fontId="9" fillId="34" borderId="64" xfId="0" applyFont="1" applyFill="1" applyBorder="1" applyAlignment="1">
      <alignment horizontal="distributed" vertical="distributed" wrapText="1"/>
    </xf>
    <xf numFmtId="0" fontId="9" fillId="0" borderId="64" xfId="0" applyFont="1" applyBorder="1" applyAlignment="1">
      <alignment horizontal="distributed" vertical="distributed" wrapText="1"/>
    </xf>
    <xf numFmtId="0" fontId="9" fillId="0" borderId="19" xfId="0" applyFont="1" applyBorder="1" applyAlignment="1">
      <alignment horizontal="center" vertical="distributed" wrapText="1"/>
    </xf>
    <xf numFmtId="31" fontId="6" fillId="0" borderId="0" xfId="0" applyNumberFormat="1" applyFont="1" applyAlignment="1">
      <alignment horizontal="center"/>
    </xf>
    <xf numFmtId="0" fontId="6" fillId="0" borderId="12" xfId="0" applyFont="1" applyFill="1" applyBorder="1" applyAlignment="1">
      <alignment horizontal="center" vertical="center" shrinkToFit="1"/>
    </xf>
    <xf numFmtId="0" fontId="9" fillId="0" borderId="49" xfId="0" applyFont="1" applyBorder="1" applyAlignment="1">
      <alignment horizontal="distributed" vertical="distributed" wrapText="1"/>
    </xf>
    <xf numFmtId="0" fontId="9" fillId="0" borderId="54" xfId="0" applyFont="1" applyBorder="1" applyAlignment="1">
      <alignment horizontal="distributed" vertical="distributed" wrapText="1"/>
    </xf>
    <xf numFmtId="0" fontId="9" fillId="0" borderId="51" xfId="0" applyFont="1" applyBorder="1" applyAlignment="1">
      <alignment horizontal="distributed" vertical="distributed" wrapText="1"/>
    </xf>
    <xf numFmtId="0" fontId="9" fillId="0" borderId="53" xfId="0" applyFont="1" applyBorder="1" applyAlignment="1">
      <alignment horizontal="distributed" vertical="distributed" wrapText="1"/>
    </xf>
    <xf numFmtId="0" fontId="9" fillId="0" borderId="0" xfId="0" applyFont="1" applyBorder="1" applyAlignment="1">
      <alignment horizontal="distributed" vertical="distributed" wrapText="1"/>
    </xf>
    <xf numFmtId="0" fontId="25" fillId="0" borderId="10" xfId="0" applyFont="1" applyBorder="1" applyAlignment="1">
      <alignment/>
    </xf>
    <xf numFmtId="0" fontId="77" fillId="0" borderId="0" xfId="0" applyFont="1" applyAlignment="1">
      <alignment/>
    </xf>
    <xf numFmtId="0" fontId="6" fillId="0" borderId="58" xfId="0" applyFont="1" applyBorder="1" applyAlignment="1">
      <alignment/>
    </xf>
    <xf numFmtId="0" fontId="30" fillId="0" borderId="0" xfId="0" applyFont="1" applyFill="1" applyBorder="1" applyAlignment="1">
      <alignment/>
    </xf>
    <xf numFmtId="0" fontId="6" fillId="37" borderId="60" xfId="0" applyFont="1" applyFill="1" applyBorder="1" applyAlignment="1">
      <alignment/>
    </xf>
    <xf numFmtId="0" fontId="6" fillId="37" borderId="34" xfId="0" applyFont="1" applyFill="1" applyBorder="1" applyAlignment="1">
      <alignment/>
    </xf>
    <xf numFmtId="0" fontId="6" fillId="0" borderId="56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6" fillId="37" borderId="35" xfId="0" applyFont="1" applyFill="1" applyBorder="1" applyAlignment="1">
      <alignment/>
    </xf>
    <xf numFmtId="0" fontId="30" fillId="0" borderId="10" xfId="0" applyFont="1" applyFill="1" applyBorder="1" applyAlignment="1">
      <alignment/>
    </xf>
    <xf numFmtId="0" fontId="6" fillId="0" borderId="54" xfId="0" applyFont="1" applyFill="1" applyBorder="1" applyAlignment="1">
      <alignment/>
    </xf>
    <xf numFmtId="0" fontId="6" fillId="0" borderId="56" xfId="0" applyFont="1" applyFill="1" applyBorder="1" applyAlignment="1">
      <alignment/>
    </xf>
    <xf numFmtId="0" fontId="6" fillId="38" borderId="0" xfId="0" applyFont="1" applyFill="1" applyBorder="1" applyAlignment="1">
      <alignment/>
    </xf>
    <xf numFmtId="0" fontId="30" fillId="38" borderId="0" xfId="0" applyFont="1" applyFill="1" applyBorder="1" applyAlignment="1">
      <alignment/>
    </xf>
    <xf numFmtId="0" fontId="6" fillId="38" borderId="0" xfId="0" applyFont="1" applyFill="1" applyAlignment="1">
      <alignment/>
    </xf>
    <xf numFmtId="0" fontId="2" fillId="0" borderId="0" xfId="0" applyFont="1" applyBorder="1" applyAlignment="1" quotePrefix="1">
      <alignment vertical="center"/>
    </xf>
    <xf numFmtId="0" fontId="2" fillId="0" borderId="21" xfId="0" applyFont="1" applyBorder="1" applyAlignment="1" quotePrefix="1">
      <alignment vertical="center"/>
    </xf>
    <xf numFmtId="0" fontId="2" fillId="0" borderId="10" xfId="0" applyFont="1" applyBorder="1" applyAlignment="1" quotePrefix="1">
      <alignment vertical="center"/>
    </xf>
    <xf numFmtId="0" fontId="24" fillId="0" borderId="0" xfId="0" applyFont="1" applyBorder="1" applyAlignment="1" quotePrefix="1">
      <alignment vertical="center"/>
    </xf>
    <xf numFmtId="0" fontId="24" fillId="0" borderId="21" xfId="0" applyFont="1" applyBorder="1" applyAlignment="1" quotePrefix="1">
      <alignment vertical="center"/>
    </xf>
    <xf numFmtId="0" fontId="24" fillId="0" borderId="26" xfId="0" applyFont="1" applyBorder="1" applyAlignment="1" quotePrefix="1">
      <alignment vertical="center"/>
    </xf>
  </cellXfs>
  <cellStyles count="49">
    <cellStyle name="Normal" xfId="0"/>
    <cellStyle name="Comma [0]" xfId="15"/>
    <cellStyle name="入力" xfId="16"/>
    <cellStyle name="Comma" xfId="17"/>
    <cellStyle name="Currency [0]" xfId="18"/>
    <cellStyle name="40% - アクセント 5" xfId="19"/>
    <cellStyle name="Currency" xfId="20"/>
    <cellStyle name="20% - アクセント 4" xfId="21"/>
    <cellStyle name="メモ" xfId="22"/>
    <cellStyle name="Percent" xfId="23"/>
    <cellStyle name="Hyperlink" xfId="24"/>
    <cellStyle name="アクセント 2" xfId="25"/>
    <cellStyle name="Followed Hyperlink" xfId="26"/>
    <cellStyle name="良い" xfId="27"/>
    <cellStyle name="警告文" xfId="28"/>
    <cellStyle name="リンクセル" xfId="29"/>
    <cellStyle name="タイトル" xfId="30"/>
    <cellStyle name="説明文" xfId="31"/>
    <cellStyle name="アクセント 6" xfId="32"/>
    <cellStyle name="出力" xfId="33"/>
    <cellStyle name="見出し 1" xfId="34"/>
    <cellStyle name="見出し 2" xfId="35"/>
    <cellStyle name="計算" xfId="36"/>
    <cellStyle name="見出し 3" xfId="37"/>
    <cellStyle name="見出し 4" xfId="38"/>
    <cellStyle name="60% - アクセント 5" xfId="39"/>
    <cellStyle name="チェックセル" xfId="40"/>
    <cellStyle name="40% - アクセント 1" xfId="41"/>
    <cellStyle name="集計" xfId="42"/>
    <cellStyle name="悪い" xfId="43"/>
    <cellStyle name="どちらでもない" xfId="44"/>
    <cellStyle name="アクセント 1" xfId="45"/>
    <cellStyle name="20% - アクセント 1" xfId="46"/>
    <cellStyle name="20% - アクセント 5" xfId="47"/>
    <cellStyle name="60% - アクセント 1" xfId="48"/>
    <cellStyle name="20% - アクセント 2" xfId="49"/>
    <cellStyle name="40% - アクセント 2" xfId="50"/>
    <cellStyle name="20% - アクセント 6" xfId="51"/>
    <cellStyle name="60% - アクセント 2" xfId="52"/>
    <cellStyle name="アクセント 3" xfId="53"/>
    <cellStyle name="20% - アクセント 3" xfId="54"/>
    <cellStyle name="40% - アクセント 3" xfId="55"/>
    <cellStyle name="60% - アクセント 3" xfId="56"/>
    <cellStyle name="アクセント 4" xfId="57"/>
    <cellStyle name="40% - アクセント 4" xfId="58"/>
    <cellStyle name="60% - アクセント 4" xfId="59"/>
    <cellStyle name="アクセント 5" xfId="60"/>
    <cellStyle name="40% - アクセント 6" xfId="61"/>
    <cellStyle name="60% - アクセント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1</xdr:row>
      <xdr:rowOff>85725</xdr:rowOff>
    </xdr:from>
    <xdr:to>
      <xdr:col>6</xdr:col>
      <xdr:colOff>600075</xdr:colOff>
      <xdr:row>8</xdr:row>
      <xdr:rowOff>123825</xdr:rowOff>
    </xdr:to>
    <xdr:sp>
      <xdr:nvSpPr>
        <xdr:cNvPr id="1" name="AutoShape 18"/>
        <xdr:cNvSpPr>
          <a:spLocks/>
        </xdr:cNvSpPr>
      </xdr:nvSpPr>
      <xdr:spPr>
        <a:xfrm>
          <a:off x="5210175" y="257175"/>
          <a:ext cx="447675" cy="1285875"/>
        </a:xfrm>
        <a:prstGeom prst="rightBrace">
          <a:avLst>
            <a:gd name="adj1" fmla="val -47115"/>
            <a:gd name="adj2" fmla="val 0"/>
          </a:avLst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65299;&#27425;&#12522;&#12540;&#12464;&#23550;&#25126;&#34920;\&#65299;&#27425;&#12522;&#12540;&#12464;&#65288;&#65298;&#65302;&#12539;&#12488;&#12540;&#12490;&#12513;&#12531;&#12488;&#65289;&#23550;&#25126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予選リーグ組合せ"/>
      <sheetName val="リーグ１次（決定）"/>
      <sheetName val="予選リーグ対戦表"/>
      <sheetName val="2次リーグ組合せ"/>
      <sheetName val="リーグ２次"/>
      <sheetName val="2次リーグ対戦表"/>
      <sheetName val="トーナメント組合せ"/>
      <sheetName val="決勝トーナメント"/>
    </sheetNames>
    <sheetDataSet>
      <sheetData sheetId="0">
        <row r="2">
          <cell r="A2" t="str">
            <v>A1</v>
          </cell>
          <cell r="B2" t="str">
            <v>A</v>
          </cell>
          <cell r="C2">
            <v>1</v>
          </cell>
          <cell r="D2" t="str">
            <v>中濃１</v>
          </cell>
          <cell r="E2">
            <v>1</v>
          </cell>
        </row>
        <row r="3">
          <cell r="A3" t="str">
            <v>A2</v>
          </cell>
          <cell r="B3" t="str">
            <v>A</v>
          </cell>
          <cell r="C3">
            <v>2</v>
          </cell>
          <cell r="D3" t="str">
            <v>中濃２</v>
          </cell>
          <cell r="E3">
            <v>2</v>
          </cell>
        </row>
        <row r="4">
          <cell r="A4" t="str">
            <v>A3</v>
          </cell>
          <cell r="B4" t="str">
            <v>A</v>
          </cell>
          <cell r="C4">
            <v>3</v>
          </cell>
          <cell r="D4" t="str">
            <v>中濃３</v>
          </cell>
          <cell r="E4">
            <v>3</v>
          </cell>
        </row>
        <row r="5">
          <cell r="A5" t="str">
            <v>B1</v>
          </cell>
          <cell r="B5" t="str">
            <v>B</v>
          </cell>
          <cell r="C5">
            <v>4</v>
          </cell>
          <cell r="D5" t="str">
            <v>中濃４</v>
          </cell>
          <cell r="E5">
            <v>1</v>
          </cell>
        </row>
        <row r="6">
          <cell r="A6" t="str">
            <v>B2</v>
          </cell>
          <cell r="B6" t="str">
            <v>B</v>
          </cell>
          <cell r="C6">
            <v>5</v>
          </cell>
          <cell r="D6" t="str">
            <v>中濃５</v>
          </cell>
          <cell r="E6">
            <v>2</v>
          </cell>
        </row>
        <row r="7">
          <cell r="A7" t="str">
            <v>B3</v>
          </cell>
          <cell r="B7" t="str">
            <v>B</v>
          </cell>
          <cell r="C7">
            <v>6</v>
          </cell>
          <cell r="D7" t="str">
            <v>中濃６</v>
          </cell>
          <cell r="E7">
            <v>3</v>
          </cell>
        </row>
        <row r="8">
          <cell r="A8" t="str">
            <v>C1</v>
          </cell>
          <cell r="B8" t="str">
            <v>C</v>
          </cell>
          <cell r="C8">
            <v>7</v>
          </cell>
          <cell r="D8" t="str">
            <v>中濃７</v>
          </cell>
          <cell r="E8">
            <v>1</v>
          </cell>
        </row>
        <row r="9">
          <cell r="A9" t="str">
            <v>C2</v>
          </cell>
          <cell r="B9" t="str">
            <v>C</v>
          </cell>
          <cell r="C9">
            <v>8</v>
          </cell>
          <cell r="D9" t="str">
            <v>中濃８</v>
          </cell>
          <cell r="E9">
            <v>2</v>
          </cell>
        </row>
        <row r="10">
          <cell r="A10" t="str">
            <v>C3</v>
          </cell>
          <cell r="B10" t="str">
            <v>C</v>
          </cell>
          <cell r="C10">
            <v>9</v>
          </cell>
          <cell r="D10" t="str">
            <v>中濃９</v>
          </cell>
          <cell r="E10">
            <v>3</v>
          </cell>
        </row>
        <row r="11">
          <cell r="A11" t="str">
            <v>D1</v>
          </cell>
          <cell r="B11" t="str">
            <v>D</v>
          </cell>
          <cell r="C11">
            <v>10</v>
          </cell>
          <cell r="D11" t="str">
            <v>中濃１０</v>
          </cell>
          <cell r="E11">
            <v>1</v>
          </cell>
        </row>
        <row r="12">
          <cell r="A12" t="str">
            <v>D2</v>
          </cell>
          <cell r="B12" t="str">
            <v>D</v>
          </cell>
          <cell r="C12">
            <v>11</v>
          </cell>
          <cell r="D12" t="str">
            <v>中濃１１</v>
          </cell>
          <cell r="E12">
            <v>2</v>
          </cell>
        </row>
        <row r="13">
          <cell r="A13" t="str">
            <v>D3</v>
          </cell>
          <cell r="B13" t="str">
            <v>D</v>
          </cell>
          <cell r="C13">
            <v>12</v>
          </cell>
          <cell r="D13" t="str">
            <v>中濃１２</v>
          </cell>
          <cell r="E13">
            <v>3</v>
          </cell>
        </row>
        <row r="14">
          <cell r="A14" t="str">
            <v>E1</v>
          </cell>
          <cell r="B14" t="str">
            <v>E</v>
          </cell>
          <cell r="C14">
            <v>13</v>
          </cell>
          <cell r="D14" t="str">
            <v>中濃１３</v>
          </cell>
          <cell r="E14">
            <v>1</v>
          </cell>
        </row>
        <row r="15">
          <cell r="A15" t="str">
            <v>E2</v>
          </cell>
          <cell r="B15" t="str">
            <v>E</v>
          </cell>
          <cell r="C15">
            <v>14</v>
          </cell>
          <cell r="D15" t="str">
            <v>中濃１４</v>
          </cell>
          <cell r="E15">
            <v>2</v>
          </cell>
        </row>
        <row r="16">
          <cell r="A16" t="str">
            <v>E3</v>
          </cell>
          <cell r="B16" t="str">
            <v>E</v>
          </cell>
          <cell r="C16">
            <v>15</v>
          </cell>
          <cell r="D16" t="str">
            <v>中濃１５</v>
          </cell>
          <cell r="E16">
            <v>3</v>
          </cell>
        </row>
        <row r="17">
          <cell r="A17" t="str">
            <v>F1</v>
          </cell>
          <cell r="B17" t="str">
            <v>F</v>
          </cell>
          <cell r="C17">
            <v>16</v>
          </cell>
          <cell r="D17" t="str">
            <v>中濃１６</v>
          </cell>
          <cell r="E17">
            <v>1</v>
          </cell>
        </row>
        <row r="18">
          <cell r="A18" t="str">
            <v>F2</v>
          </cell>
          <cell r="B18" t="str">
            <v>F</v>
          </cell>
          <cell r="C18">
            <v>17</v>
          </cell>
          <cell r="D18" t="str">
            <v>中濃１７</v>
          </cell>
          <cell r="E18">
            <v>2</v>
          </cell>
        </row>
        <row r="19">
          <cell r="A19" t="str">
            <v>F3</v>
          </cell>
          <cell r="B19" t="str">
            <v>F</v>
          </cell>
          <cell r="C19">
            <v>18</v>
          </cell>
          <cell r="D19" t="str">
            <v>中濃１８</v>
          </cell>
          <cell r="E19">
            <v>3</v>
          </cell>
        </row>
        <row r="20">
          <cell r="A20" t="str">
            <v>G1</v>
          </cell>
          <cell r="B20" t="str">
            <v>G</v>
          </cell>
          <cell r="C20">
            <v>19</v>
          </cell>
          <cell r="D20" t="str">
            <v>中濃１９</v>
          </cell>
          <cell r="E20">
            <v>1</v>
          </cell>
        </row>
        <row r="21">
          <cell r="A21" t="str">
            <v>G2</v>
          </cell>
          <cell r="B21" t="str">
            <v>G</v>
          </cell>
          <cell r="C21">
            <v>20</v>
          </cell>
          <cell r="D21" t="str">
            <v>中濃２０</v>
          </cell>
          <cell r="E21">
            <v>2</v>
          </cell>
        </row>
        <row r="22">
          <cell r="A22" t="str">
            <v>G3</v>
          </cell>
          <cell r="B22" t="str">
            <v>G</v>
          </cell>
          <cell r="C22">
            <v>21</v>
          </cell>
          <cell r="D22" t="str">
            <v>中濃２１</v>
          </cell>
          <cell r="E22">
            <v>3</v>
          </cell>
        </row>
        <row r="23">
          <cell r="A23" t="str">
            <v>G4</v>
          </cell>
          <cell r="B23" t="str">
            <v>G</v>
          </cell>
          <cell r="C23">
            <v>22</v>
          </cell>
          <cell r="D23" t="str">
            <v>中濃２２</v>
          </cell>
          <cell r="E23">
            <v>4</v>
          </cell>
        </row>
        <row r="24">
          <cell r="A24" t="str">
            <v>H1</v>
          </cell>
          <cell r="B24" t="str">
            <v>H</v>
          </cell>
          <cell r="C24">
            <v>23</v>
          </cell>
          <cell r="D24" t="str">
            <v>中濃２３</v>
          </cell>
          <cell r="E24">
            <v>1</v>
          </cell>
        </row>
        <row r="25">
          <cell r="A25" t="str">
            <v>H2</v>
          </cell>
          <cell r="B25" t="str">
            <v>H</v>
          </cell>
          <cell r="C25">
            <v>24</v>
          </cell>
          <cell r="D25" t="str">
            <v>中濃２４</v>
          </cell>
          <cell r="E25">
            <v>2</v>
          </cell>
        </row>
        <row r="26">
          <cell r="A26" t="str">
            <v>H3</v>
          </cell>
          <cell r="B26" t="str">
            <v>H</v>
          </cell>
          <cell r="C26">
            <v>25</v>
          </cell>
          <cell r="D26" t="str">
            <v>中濃２５</v>
          </cell>
          <cell r="E26">
            <v>3</v>
          </cell>
        </row>
        <row r="27">
          <cell r="A27" t="str">
            <v>H4</v>
          </cell>
          <cell r="B27" t="str">
            <v>H</v>
          </cell>
          <cell r="C27">
            <v>26</v>
          </cell>
          <cell r="D27" t="str">
            <v>中濃２６</v>
          </cell>
          <cell r="E27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zoomScale="80" zoomScaleNormal="80" workbookViewId="0" topLeftCell="A1">
      <selection activeCell="E27" sqref="E27"/>
    </sheetView>
  </sheetViews>
  <sheetFormatPr defaultColWidth="9.00390625" defaultRowHeight="13.5"/>
  <cols>
    <col min="1" max="1" width="19.00390625" style="79" customWidth="1"/>
    <col min="2" max="2" width="8.75390625" style="79" customWidth="1"/>
    <col min="3" max="3" width="4.00390625" style="79" bestFit="1" customWidth="1"/>
    <col min="4" max="4" width="10.50390625" style="79" bestFit="1" customWidth="1"/>
    <col min="5" max="5" width="23.125" style="79" customWidth="1"/>
    <col min="6" max="9" width="9.00390625" style="79" customWidth="1"/>
    <col min="10" max="10" width="12.625" style="79" customWidth="1"/>
    <col min="11" max="11" width="15.125" style="79" customWidth="1"/>
    <col min="12" max="16384" width="9.00390625" style="79" customWidth="1"/>
  </cols>
  <sheetData>
    <row r="1" spans="1:5" ht="13.5">
      <c r="A1" s="79" t="s">
        <v>0</v>
      </c>
      <c r="B1" s="366" t="s">
        <v>1</v>
      </c>
      <c r="C1" s="398" t="s">
        <v>2</v>
      </c>
      <c r="D1" s="398" t="s">
        <v>3</v>
      </c>
      <c r="E1" s="399" t="s">
        <v>4</v>
      </c>
    </row>
    <row r="2" spans="1:10" ht="13.5">
      <c r="A2" s="79" t="str">
        <f>B2&amp;ASC(E2)</f>
        <v>A1</v>
      </c>
      <c r="B2" s="400" t="s">
        <v>5</v>
      </c>
      <c r="C2" s="226">
        <v>1</v>
      </c>
      <c r="D2" s="401" t="s">
        <v>6</v>
      </c>
      <c r="E2" s="402">
        <v>1</v>
      </c>
      <c r="G2"/>
      <c r="H2" s="79" t="s">
        <v>7</v>
      </c>
      <c r="J2" s="149" t="s">
        <v>8</v>
      </c>
    </row>
    <row r="3" spans="1:10" ht="13.5">
      <c r="A3" s="79" t="str">
        <f aca="true" t="shared" si="0" ref="A3:A24">B3&amp;ASC(E3)</f>
        <v>A2</v>
      </c>
      <c r="B3" s="262" t="s">
        <v>5</v>
      </c>
      <c r="C3" s="226">
        <v>2</v>
      </c>
      <c r="D3" s="149" t="s">
        <v>9</v>
      </c>
      <c r="E3" s="403">
        <v>2</v>
      </c>
      <c r="G3"/>
      <c r="H3" s="79" t="s">
        <v>10</v>
      </c>
      <c r="J3" s="149" t="s">
        <v>11</v>
      </c>
    </row>
    <row r="4" spans="1:10" ht="13.5">
      <c r="A4" s="79" t="str">
        <f t="shared" si="0"/>
        <v>A3</v>
      </c>
      <c r="B4" s="262" t="s">
        <v>5</v>
      </c>
      <c r="C4" s="226">
        <v>3</v>
      </c>
      <c r="D4" s="149" t="s">
        <v>12</v>
      </c>
      <c r="E4" s="403">
        <v>3</v>
      </c>
      <c r="G4"/>
      <c r="H4" s="79" t="s">
        <v>13</v>
      </c>
      <c r="J4" s="149" t="s">
        <v>9</v>
      </c>
    </row>
    <row r="5" spans="1:10" ht="13.5">
      <c r="A5" s="79" t="str">
        <f t="shared" si="0"/>
        <v>A4</v>
      </c>
      <c r="B5" s="404" t="s">
        <v>5</v>
      </c>
      <c r="C5" s="405">
        <v>4</v>
      </c>
      <c r="D5" s="406" t="s">
        <v>8</v>
      </c>
      <c r="E5" s="407">
        <v>4</v>
      </c>
      <c r="G5"/>
      <c r="H5" s="79" t="s">
        <v>14</v>
      </c>
      <c r="J5" s="79" t="s">
        <v>15</v>
      </c>
    </row>
    <row r="6" spans="1:10" ht="13.5">
      <c r="A6" s="79" t="str">
        <f t="shared" si="0"/>
        <v>B1</v>
      </c>
      <c r="B6" s="262" t="s">
        <v>16</v>
      </c>
      <c r="C6" s="226">
        <v>5</v>
      </c>
      <c r="D6" s="149" t="s">
        <v>17</v>
      </c>
      <c r="E6" s="403">
        <v>1</v>
      </c>
      <c r="G6"/>
      <c r="H6" s="79" t="s">
        <v>18</v>
      </c>
      <c r="J6" s="149" t="s">
        <v>19</v>
      </c>
    </row>
    <row r="7" spans="1:10" ht="13.5">
      <c r="A7" s="79" t="str">
        <f t="shared" si="0"/>
        <v>B2</v>
      </c>
      <c r="B7" s="262" t="s">
        <v>16</v>
      </c>
      <c r="C7" s="226">
        <v>6</v>
      </c>
      <c r="D7" s="149" t="s">
        <v>11</v>
      </c>
      <c r="E7" s="403">
        <v>2</v>
      </c>
      <c r="G7"/>
      <c r="H7" s="79" t="s">
        <v>20</v>
      </c>
      <c r="J7" s="149" t="s">
        <v>21</v>
      </c>
    </row>
    <row r="8" spans="1:10" ht="13.5">
      <c r="A8" s="79" t="str">
        <f t="shared" si="0"/>
        <v>B3</v>
      </c>
      <c r="B8" s="262" t="s">
        <v>16</v>
      </c>
      <c r="C8" s="226">
        <v>7</v>
      </c>
      <c r="D8" s="149" t="s">
        <v>22</v>
      </c>
      <c r="E8" s="403">
        <v>3</v>
      </c>
      <c r="G8"/>
      <c r="H8" s="79" t="s">
        <v>23</v>
      </c>
      <c r="J8" s="411" t="s">
        <v>24</v>
      </c>
    </row>
    <row r="9" spans="1:10" ht="13.5">
      <c r="A9" s="79" t="str">
        <f t="shared" si="0"/>
        <v>B4</v>
      </c>
      <c r="B9" s="404" t="s">
        <v>16</v>
      </c>
      <c r="C9" s="405">
        <v>8</v>
      </c>
      <c r="D9" s="408" t="s">
        <v>25</v>
      </c>
      <c r="E9" s="407">
        <v>4</v>
      </c>
      <c r="G9"/>
      <c r="H9" s="79" t="s">
        <v>26</v>
      </c>
      <c r="J9" s="149" t="s">
        <v>27</v>
      </c>
    </row>
    <row r="10" spans="1:10" ht="13.5">
      <c r="A10" s="79" t="str">
        <f t="shared" si="0"/>
        <v>C1</v>
      </c>
      <c r="B10" s="262" t="s">
        <v>28</v>
      </c>
      <c r="C10" s="226">
        <v>9</v>
      </c>
      <c r="D10" s="149" t="s">
        <v>24</v>
      </c>
      <c r="E10" s="403">
        <v>1</v>
      </c>
      <c r="G10"/>
      <c r="H10" s="79" t="s">
        <v>29</v>
      </c>
      <c r="J10" s="149" t="s">
        <v>30</v>
      </c>
    </row>
    <row r="11" spans="1:10" ht="13.5">
      <c r="A11" s="79" t="str">
        <f t="shared" si="0"/>
        <v>C3</v>
      </c>
      <c r="B11" s="262" t="s">
        <v>28</v>
      </c>
      <c r="C11" s="226">
        <v>10</v>
      </c>
      <c r="D11" s="149" t="s">
        <v>27</v>
      </c>
      <c r="E11" s="403">
        <v>3</v>
      </c>
      <c r="G11"/>
      <c r="H11" s="79" t="s">
        <v>31</v>
      </c>
      <c r="J11" s="149" t="s">
        <v>32</v>
      </c>
    </row>
    <row r="12" spans="1:10" ht="13.5">
      <c r="A12" s="79" t="str">
        <f t="shared" si="0"/>
        <v>C2</v>
      </c>
      <c r="B12" s="404" t="s">
        <v>28</v>
      </c>
      <c r="C12" s="405">
        <v>11</v>
      </c>
      <c r="D12" s="405" t="s">
        <v>15</v>
      </c>
      <c r="E12" s="407">
        <v>2</v>
      </c>
      <c r="G12"/>
      <c r="H12" s="79" t="s">
        <v>33</v>
      </c>
      <c r="J12" s="412" t="s">
        <v>6</v>
      </c>
    </row>
    <row r="13" spans="1:11" ht="13.5">
      <c r="A13" s="79" t="str">
        <f t="shared" si="0"/>
        <v>D2</v>
      </c>
      <c r="B13" s="409" t="s">
        <v>34</v>
      </c>
      <c r="C13" s="226">
        <v>12</v>
      </c>
      <c r="D13" s="149" t="s">
        <v>35</v>
      </c>
      <c r="E13" s="403">
        <v>2</v>
      </c>
      <c r="G13"/>
      <c r="H13" s="79" t="s">
        <v>36</v>
      </c>
      <c r="J13" s="401" t="s">
        <v>25</v>
      </c>
      <c r="K13" s="413" t="s">
        <v>37</v>
      </c>
    </row>
    <row r="14" spans="1:10" ht="13.5">
      <c r="A14" s="79" t="str">
        <f t="shared" si="0"/>
        <v>D3</v>
      </c>
      <c r="B14" s="409" t="s">
        <v>34</v>
      </c>
      <c r="C14" s="226">
        <v>13</v>
      </c>
      <c r="D14" s="149" t="s">
        <v>38</v>
      </c>
      <c r="E14" s="403">
        <v>3</v>
      </c>
      <c r="G14"/>
      <c r="H14" s="79" t="s">
        <v>39</v>
      </c>
      <c r="J14" s="149" t="s">
        <v>38</v>
      </c>
    </row>
    <row r="15" spans="1:10" ht="13.5">
      <c r="A15" s="79" t="str">
        <f t="shared" si="0"/>
        <v>D1</v>
      </c>
      <c r="B15" s="410" t="s">
        <v>34</v>
      </c>
      <c r="C15" s="405">
        <v>14</v>
      </c>
      <c r="D15" s="406" t="s">
        <v>40</v>
      </c>
      <c r="E15" s="407">
        <v>1</v>
      </c>
      <c r="G15"/>
      <c r="H15" s="79" t="s">
        <v>41</v>
      </c>
      <c r="J15" s="149" t="s">
        <v>42</v>
      </c>
    </row>
    <row r="16" spans="1:10" ht="13.5">
      <c r="A16" s="79" t="str">
        <f t="shared" si="0"/>
        <v>E1</v>
      </c>
      <c r="B16" s="409" t="s">
        <v>43</v>
      </c>
      <c r="C16" s="226">
        <v>15</v>
      </c>
      <c r="D16" s="149" t="s">
        <v>32</v>
      </c>
      <c r="E16" s="403">
        <v>1</v>
      </c>
      <c r="G16"/>
      <c r="H16" s="79" t="s">
        <v>44</v>
      </c>
      <c r="J16" s="149" t="s">
        <v>40</v>
      </c>
    </row>
    <row r="17" spans="1:10" ht="13.5">
      <c r="A17" s="79" t="str">
        <f t="shared" si="0"/>
        <v>E2</v>
      </c>
      <c r="B17" s="409" t="s">
        <v>43</v>
      </c>
      <c r="C17" s="226">
        <v>16</v>
      </c>
      <c r="D17" s="149" t="s">
        <v>45</v>
      </c>
      <c r="E17" s="403">
        <v>2</v>
      </c>
      <c r="G17"/>
      <c r="H17" s="79" t="s">
        <v>46</v>
      </c>
      <c r="J17" s="149" t="s">
        <v>12</v>
      </c>
    </row>
    <row r="18" spans="1:10" ht="13.5">
      <c r="A18" s="79" t="str">
        <f t="shared" si="0"/>
        <v>E3</v>
      </c>
      <c r="B18" s="410" t="s">
        <v>43</v>
      </c>
      <c r="C18" s="405">
        <v>17</v>
      </c>
      <c r="D18" s="406" t="s">
        <v>30</v>
      </c>
      <c r="E18" s="407">
        <v>3</v>
      </c>
      <c r="G18"/>
      <c r="H18" s="79" t="s">
        <v>47</v>
      </c>
      <c r="J18" s="149" t="s">
        <v>22</v>
      </c>
    </row>
    <row r="19" spans="1:10" ht="13.5">
      <c r="A19" s="79" t="str">
        <f t="shared" si="0"/>
        <v>F3</v>
      </c>
      <c r="B19" s="409" t="s">
        <v>48</v>
      </c>
      <c r="C19" s="226">
        <v>18</v>
      </c>
      <c r="D19" s="149" t="s">
        <v>21</v>
      </c>
      <c r="E19" s="403">
        <v>3</v>
      </c>
      <c r="G19"/>
      <c r="H19" s="79" t="s">
        <v>49</v>
      </c>
      <c r="J19" s="149" t="s">
        <v>50</v>
      </c>
    </row>
    <row r="20" spans="1:10" ht="13.5">
      <c r="A20" s="79" t="str">
        <f t="shared" si="0"/>
        <v>F2</v>
      </c>
      <c r="B20" s="409" t="s">
        <v>48</v>
      </c>
      <c r="C20" s="226">
        <v>19</v>
      </c>
      <c r="D20" s="149" t="s">
        <v>50</v>
      </c>
      <c r="E20" s="403">
        <v>2</v>
      </c>
      <c r="G20"/>
      <c r="H20" s="79" t="s">
        <v>51</v>
      </c>
      <c r="J20" s="149" t="s">
        <v>45</v>
      </c>
    </row>
    <row r="21" spans="1:10" ht="13.5">
      <c r="A21" s="79" t="str">
        <f t="shared" si="0"/>
        <v>F1</v>
      </c>
      <c r="B21" s="410" t="s">
        <v>48</v>
      </c>
      <c r="C21" s="405">
        <v>20</v>
      </c>
      <c r="D21" s="406" t="s">
        <v>42</v>
      </c>
      <c r="E21" s="407">
        <v>1</v>
      </c>
      <c r="G21"/>
      <c r="H21" s="79" t="s">
        <v>52</v>
      </c>
      <c r="J21" s="411" t="s">
        <v>35</v>
      </c>
    </row>
    <row r="22" spans="1:10" ht="13.5">
      <c r="A22" s="79" t="str">
        <f t="shared" si="0"/>
        <v>G1</v>
      </c>
      <c r="B22" s="409" t="s">
        <v>53</v>
      </c>
      <c r="C22" s="226">
        <v>21</v>
      </c>
      <c r="D22" s="79" t="s">
        <v>54</v>
      </c>
      <c r="E22" s="403">
        <v>1</v>
      </c>
      <c r="G22"/>
      <c r="H22" s="79" t="s">
        <v>55</v>
      </c>
      <c r="J22" s="411" t="s">
        <v>17</v>
      </c>
    </row>
    <row r="23" spans="1:10" ht="13.5">
      <c r="A23" s="79" t="str">
        <f t="shared" si="0"/>
        <v>G2</v>
      </c>
      <c r="B23" s="409" t="s">
        <v>53</v>
      </c>
      <c r="C23" s="226">
        <v>22</v>
      </c>
      <c r="D23" s="79" t="s">
        <v>56</v>
      </c>
      <c r="E23" s="403">
        <v>2</v>
      </c>
      <c r="G23"/>
      <c r="H23" s="79" t="s">
        <v>57</v>
      </c>
      <c r="J23" s="79" t="s">
        <v>54</v>
      </c>
    </row>
    <row r="24" spans="1:10" ht="13.5">
      <c r="A24" s="79" t="str">
        <f t="shared" si="0"/>
        <v>G3</v>
      </c>
      <c r="B24" s="410" t="s">
        <v>53</v>
      </c>
      <c r="C24" s="405">
        <v>23</v>
      </c>
      <c r="D24" s="406" t="s">
        <v>19</v>
      </c>
      <c r="E24" s="407">
        <v>3</v>
      </c>
      <c r="G24"/>
      <c r="H24" s="79" t="s">
        <v>58</v>
      </c>
      <c r="J24" s="79" t="s">
        <v>56</v>
      </c>
    </row>
    <row r="25" spans="8:10" ht="13.5">
      <c r="H25" s="79" t="s">
        <v>59</v>
      </c>
      <c r="J25" s="149"/>
    </row>
    <row r="26" spans="8:10" ht="13.5">
      <c r="H26" s="79" t="s">
        <v>60</v>
      </c>
      <c r="J26" s="149"/>
    </row>
    <row r="27" ht="13.5">
      <c r="H27" s="79" t="s">
        <v>61</v>
      </c>
    </row>
    <row r="28" spans="8:10" ht="13.5">
      <c r="H28" s="79" t="s">
        <v>62</v>
      </c>
      <c r="J28" s="149"/>
    </row>
    <row r="29" ht="13.5">
      <c r="H29" s="79" t="s">
        <v>63</v>
      </c>
    </row>
    <row r="30" ht="13.5">
      <c r="H30" s="79" t="s">
        <v>64</v>
      </c>
    </row>
    <row r="31" ht="13.5">
      <c r="H31" s="79" t="s">
        <v>65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O111"/>
  <sheetViews>
    <sheetView zoomScale="80" zoomScaleNormal="80" workbookViewId="0" topLeftCell="A1">
      <selection activeCell="AK3" sqref="AK3"/>
    </sheetView>
  </sheetViews>
  <sheetFormatPr defaultColWidth="9.00390625" defaultRowHeight="13.5"/>
  <cols>
    <col min="1" max="1" width="1.75390625" style="0" customWidth="1"/>
    <col min="2" max="29" width="2.50390625" style="0" customWidth="1"/>
    <col min="30" max="35" width="2.50390625" style="2" customWidth="1"/>
    <col min="36" max="36" width="2.50390625" style="0" customWidth="1"/>
    <col min="37" max="37" width="8.75390625" style="0" customWidth="1"/>
    <col min="47" max="60" width="2.50390625" style="0" customWidth="1"/>
    <col min="62" max="67" width="2.50390625" style="2" customWidth="1"/>
    <col min="68" max="68" width="2.50390625" style="0" customWidth="1"/>
  </cols>
  <sheetData>
    <row r="1" spans="1:36" s="1" customFormat="1" ht="23.25" customHeight="1">
      <c r="A1"/>
      <c r="B1" s="3"/>
      <c r="C1" s="4" t="s">
        <v>178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3"/>
      <c r="AI1" s="3"/>
      <c r="AJ1" s="3"/>
    </row>
    <row r="2" spans="1:67" s="1" customFormat="1" ht="18.75" customHeight="1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49" t="s">
        <v>274</v>
      </c>
      <c r="AE2" s="49"/>
      <c r="BJ2" s="77"/>
      <c r="BK2" s="77"/>
      <c r="BL2" s="77"/>
      <c r="BM2" s="77"/>
      <c r="BN2" s="77"/>
      <c r="BO2" s="77"/>
    </row>
    <row r="3" spans="3:67" ht="12.75" customHeight="1">
      <c r="C3" t="s">
        <v>275</v>
      </c>
      <c r="BJ3" s="77"/>
      <c r="BK3" s="77"/>
      <c r="BL3" s="77"/>
      <c r="BM3" s="77"/>
      <c r="BN3" s="77"/>
      <c r="BO3" s="77"/>
    </row>
    <row r="4" spans="7:67" ht="12.75" customHeight="1">
      <c r="G4" s="6">
        <f>'リーグ３次'!P6</f>
        <v>44570</v>
      </c>
      <c r="H4" s="7"/>
      <c r="I4" s="7"/>
      <c r="J4" s="7"/>
      <c r="K4" s="7"/>
      <c r="L4" s="7"/>
      <c r="R4" s="31">
        <f>'リーグ３次'!P5</f>
        <v>2</v>
      </c>
      <c r="S4" s="31"/>
      <c r="T4" s="31"/>
      <c r="U4" s="31"/>
      <c r="V4" s="31"/>
      <c r="W4" t="s">
        <v>53</v>
      </c>
      <c r="AD4" s="50">
        <f>'リーグ３次'!P7</f>
        <v>0.4375</v>
      </c>
      <c r="AE4" s="51"/>
      <c r="AF4" s="51"/>
      <c r="AG4" s="51"/>
      <c r="AH4" s="51"/>
      <c r="AL4" s="1"/>
      <c r="AM4" s="66" t="s">
        <v>131</v>
      </c>
      <c r="AN4" s="67" t="s">
        <v>132</v>
      </c>
      <c r="AO4" s="67" t="s">
        <v>133</v>
      </c>
      <c r="AP4" s="67" t="s">
        <v>134</v>
      </c>
      <c r="AQ4" s="67" t="s">
        <v>135</v>
      </c>
      <c r="AR4" s="67" t="s">
        <v>136</v>
      </c>
      <c r="AS4" s="67" t="s">
        <v>137</v>
      </c>
      <c r="AT4" s="67" t="s">
        <v>138</v>
      </c>
      <c r="BJ4" s="77"/>
      <c r="BK4" s="77"/>
      <c r="BL4" s="77"/>
      <c r="BM4" s="77"/>
      <c r="BN4" s="77"/>
      <c r="BO4" s="77"/>
    </row>
    <row r="5" spans="3:67" s="1" customFormat="1" ht="12.75" customHeight="1">
      <c r="C5" s="8" t="s">
        <v>139</v>
      </c>
      <c r="D5" s="9"/>
      <c r="E5" s="9" t="s">
        <v>140</v>
      </c>
      <c r="F5" s="9"/>
      <c r="G5" s="9"/>
      <c r="H5" s="9"/>
      <c r="I5" s="9"/>
      <c r="J5" s="9" t="s">
        <v>141</v>
      </c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52" t="s">
        <v>142</v>
      </c>
      <c r="AE5" s="52"/>
      <c r="AF5" s="52"/>
      <c r="AG5" s="52"/>
      <c r="AH5" s="52"/>
      <c r="AI5" s="68"/>
      <c r="BJ5" s="77"/>
      <c r="BK5" s="77"/>
      <c r="BL5" s="77"/>
      <c r="BM5" s="77"/>
      <c r="BN5" s="77"/>
      <c r="BO5" s="77"/>
    </row>
    <row r="6" spans="3:67" s="1" customFormat="1" ht="12.75" customHeight="1">
      <c r="C6" s="10">
        <v>1</v>
      </c>
      <c r="D6" s="11"/>
      <c r="E6" s="12">
        <f>AD4</f>
        <v>0.4375</v>
      </c>
      <c r="F6" s="13"/>
      <c r="G6" s="13"/>
      <c r="H6" s="13"/>
      <c r="I6" s="13"/>
      <c r="J6" s="25" t="str">
        <f>'3次リーグ組合せ'!E11</f>
        <v>土田</v>
      </c>
      <c r="K6" s="25"/>
      <c r="L6" s="25"/>
      <c r="M6" s="25"/>
      <c r="N6" s="25"/>
      <c r="O6" s="25"/>
      <c r="P6" s="25"/>
      <c r="Q6" s="32"/>
      <c r="R6" s="33"/>
      <c r="S6" s="34"/>
      <c r="T6" s="414" t="s">
        <v>143</v>
      </c>
      <c r="U6" s="34"/>
      <c r="V6" s="33"/>
      <c r="W6" s="35" t="str">
        <f>'3次リーグ組合せ'!E12</f>
        <v>旭ヶ丘</v>
      </c>
      <c r="X6" s="35"/>
      <c r="Y6" s="35"/>
      <c r="Z6" s="35"/>
      <c r="AA6" s="35"/>
      <c r="AB6" s="35"/>
      <c r="AC6" s="53"/>
      <c r="AD6" s="54" t="str">
        <f>J7</f>
        <v>郡上八幡</v>
      </c>
      <c r="AE6" s="55"/>
      <c r="AF6" s="55"/>
      <c r="AG6" s="55"/>
      <c r="AH6" s="55"/>
      <c r="AI6" s="69"/>
      <c r="AL6" s="1" t="str">
        <f>J7</f>
        <v>郡上八幡</v>
      </c>
      <c r="AM6" s="70">
        <v>0</v>
      </c>
      <c r="AN6" s="70">
        <v>0</v>
      </c>
      <c r="AO6" s="70">
        <v>0</v>
      </c>
      <c r="AP6" s="70">
        <f>S7+S9+S11</f>
        <v>0</v>
      </c>
      <c r="AQ6" s="70">
        <f>U7+U9+U11</f>
        <v>0</v>
      </c>
      <c r="AR6" s="70">
        <f>AP6-AQ6</f>
        <v>0</v>
      </c>
      <c r="AS6" s="70">
        <f>AM6*3+AO6*1</f>
        <v>0</v>
      </c>
      <c r="AT6" s="76">
        <v>1</v>
      </c>
      <c r="BJ6" s="77"/>
      <c r="BK6" s="77"/>
      <c r="BL6" s="77"/>
      <c r="BM6" s="77"/>
      <c r="BN6" s="77"/>
      <c r="BO6" s="77"/>
    </row>
    <row r="7" spans="3:67" s="1" customFormat="1" ht="12.75" customHeight="1">
      <c r="C7" s="10">
        <v>2</v>
      </c>
      <c r="D7" s="11"/>
      <c r="E7" s="14">
        <f>E6+"０：5０"</f>
        <v>0.4722222222222222</v>
      </c>
      <c r="F7" s="11"/>
      <c r="G7" s="11"/>
      <c r="H7" s="11"/>
      <c r="I7" s="11"/>
      <c r="J7" s="25" t="str">
        <f>'3次リーグ組合せ'!E10</f>
        <v>郡上八幡</v>
      </c>
      <c r="K7" s="25"/>
      <c r="L7" s="25"/>
      <c r="M7" s="25"/>
      <c r="N7" s="25"/>
      <c r="O7" s="25"/>
      <c r="P7" s="25"/>
      <c r="Q7" s="32"/>
      <c r="R7" s="36"/>
      <c r="S7" s="37"/>
      <c r="T7" s="415" t="s">
        <v>143</v>
      </c>
      <c r="U7" s="37"/>
      <c r="V7" s="36"/>
      <c r="W7" s="30" t="str">
        <f>'3次リーグ組合せ'!E13</f>
        <v>武儀</v>
      </c>
      <c r="X7" s="30"/>
      <c r="Y7" s="30"/>
      <c r="Z7" s="30"/>
      <c r="AA7" s="30"/>
      <c r="AB7" s="30"/>
      <c r="AC7" s="30"/>
      <c r="AD7" s="56" t="str">
        <f>J6</f>
        <v>土田</v>
      </c>
      <c r="AE7" s="57"/>
      <c r="AF7" s="57"/>
      <c r="AG7" s="57"/>
      <c r="AH7" s="57"/>
      <c r="AI7" s="71"/>
      <c r="AL7" s="1" t="str">
        <f>J6</f>
        <v>土田</v>
      </c>
      <c r="AM7" s="70">
        <v>0</v>
      </c>
      <c r="AN7" s="70">
        <v>0</v>
      </c>
      <c r="AO7" s="70">
        <v>0</v>
      </c>
      <c r="AP7" s="70">
        <f>S6+S8+U11</f>
        <v>0</v>
      </c>
      <c r="AQ7" s="70">
        <f>U6+U8+S11</f>
        <v>0</v>
      </c>
      <c r="AR7" s="70">
        <f>AP7-AQ7</f>
        <v>0</v>
      </c>
      <c r="AS7" s="70">
        <f>AM7*3+AO7*1</f>
        <v>0</v>
      </c>
      <c r="AT7" s="76">
        <v>2</v>
      </c>
      <c r="BJ7" s="77"/>
      <c r="BK7" s="77"/>
      <c r="BL7" s="77"/>
      <c r="BM7" s="77"/>
      <c r="BN7" s="77"/>
      <c r="BO7" s="77"/>
    </row>
    <row r="8" spans="3:67" s="1" customFormat="1" ht="13.5" customHeight="1">
      <c r="C8" s="10">
        <v>3</v>
      </c>
      <c r="D8" s="11"/>
      <c r="E8" s="14">
        <f>E7+"１：1０"</f>
        <v>0.5208333333333334</v>
      </c>
      <c r="F8" s="11"/>
      <c r="G8" s="11"/>
      <c r="H8" s="11"/>
      <c r="I8" s="11"/>
      <c r="J8" s="26" t="str">
        <f>J6</f>
        <v>土田</v>
      </c>
      <c r="K8" s="26"/>
      <c r="L8" s="26"/>
      <c r="M8" s="26"/>
      <c r="N8" s="26"/>
      <c r="O8" s="26"/>
      <c r="P8" s="26"/>
      <c r="Q8" s="38"/>
      <c r="R8" s="36"/>
      <c r="S8" s="37"/>
      <c r="T8" s="415" t="s">
        <v>143</v>
      </c>
      <c r="U8" s="37"/>
      <c r="V8" s="36"/>
      <c r="W8" s="35" t="str">
        <f>W7</f>
        <v>武儀</v>
      </c>
      <c r="X8" s="35"/>
      <c r="Y8" s="35"/>
      <c r="Z8" s="35"/>
      <c r="AA8" s="35"/>
      <c r="AB8" s="35"/>
      <c r="AC8" s="35"/>
      <c r="AD8" s="56" t="str">
        <f>W6</f>
        <v>旭ヶ丘</v>
      </c>
      <c r="AE8" s="57"/>
      <c r="AF8" s="57"/>
      <c r="AG8" s="57"/>
      <c r="AH8" s="57"/>
      <c r="AI8" s="71"/>
      <c r="AL8" s="1" t="str">
        <f>W6</f>
        <v>旭ヶ丘</v>
      </c>
      <c r="AM8" s="70">
        <v>0</v>
      </c>
      <c r="AN8" s="70">
        <v>0</v>
      </c>
      <c r="AO8" s="70">
        <v>0</v>
      </c>
      <c r="AP8" s="70">
        <f>U6+U9+S10</f>
        <v>0</v>
      </c>
      <c r="AQ8" s="70">
        <f>S6+S9+U10</f>
        <v>0</v>
      </c>
      <c r="AR8" s="70">
        <f>AP8-AQ8</f>
        <v>0</v>
      </c>
      <c r="AS8" s="70">
        <f>AM8*3+AO8*1</f>
        <v>0</v>
      </c>
      <c r="AT8" s="76">
        <v>3</v>
      </c>
      <c r="BJ8" s="77"/>
      <c r="BK8" s="77"/>
      <c r="BL8" s="77"/>
      <c r="BM8" s="77"/>
      <c r="BN8" s="77"/>
      <c r="BO8" s="77"/>
    </row>
    <row r="9" spans="3:67" s="1" customFormat="1" ht="13.5" customHeight="1">
      <c r="C9" s="10">
        <v>4</v>
      </c>
      <c r="D9" s="11"/>
      <c r="E9" s="15">
        <f>E8+"０：5０"</f>
        <v>0.5555555555555556</v>
      </c>
      <c r="F9" s="16"/>
      <c r="G9" s="16"/>
      <c r="H9" s="16"/>
      <c r="I9" s="16"/>
      <c r="J9" s="27" t="str">
        <f>J7</f>
        <v>郡上八幡</v>
      </c>
      <c r="K9" s="27"/>
      <c r="L9" s="27"/>
      <c r="M9" s="27"/>
      <c r="N9" s="27"/>
      <c r="O9" s="27"/>
      <c r="P9" s="27"/>
      <c r="Q9" s="39"/>
      <c r="R9" s="33"/>
      <c r="S9" s="34"/>
      <c r="T9" s="414" t="s">
        <v>143</v>
      </c>
      <c r="U9" s="34"/>
      <c r="V9" s="33"/>
      <c r="W9" s="30" t="str">
        <f>W6</f>
        <v>旭ヶ丘</v>
      </c>
      <c r="X9" s="30"/>
      <c r="Y9" s="30"/>
      <c r="Z9" s="30"/>
      <c r="AA9" s="30"/>
      <c r="AB9" s="30"/>
      <c r="AC9" s="30"/>
      <c r="AD9" s="58" t="str">
        <f>J8</f>
        <v>土田</v>
      </c>
      <c r="AE9" s="59"/>
      <c r="AF9" s="59"/>
      <c r="AG9" s="59"/>
      <c r="AH9" s="59"/>
      <c r="AI9" s="72"/>
      <c r="AL9" s="1" t="str">
        <f>W7</f>
        <v>武儀</v>
      </c>
      <c r="AM9" s="70">
        <v>0</v>
      </c>
      <c r="AN9" s="70">
        <v>0</v>
      </c>
      <c r="AO9" s="70">
        <v>0</v>
      </c>
      <c r="AP9" s="70">
        <f>U7+U8+U10</f>
        <v>0</v>
      </c>
      <c r="AQ9" s="70">
        <f>S7+S8+S10</f>
        <v>0</v>
      </c>
      <c r="AR9" s="70">
        <f>AP9-AQ9</f>
        <v>0</v>
      </c>
      <c r="AS9" s="70">
        <f>AM9*3+AO9*1</f>
        <v>0</v>
      </c>
      <c r="AT9" s="76">
        <v>4</v>
      </c>
      <c r="BJ9" s="77"/>
      <c r="BK9" s="77"/>
      <c r="BL9" s="77"/>
      <c r="BM9" s="77"/>
      <c r="BN9" s="77"/>
      <c r="BO9" s="77"/>
    </row>
    <row r="10" spans="3:67" s="1" customFormat="1" ht="13.5" customHeight="1">
      <c r="C10" s="10">
        <v>5</v>
      </c>
      <c r="D10" s="11"/>
      <c r="E10" s="14">
        <f>E9+"１：1０"</f>
        <v>0.6041666666666667</v>
      </c>
      <c r="F10" s="11"/>
      <c r="G10" s="11"/>
      <c r="H10" s="11"/>
      <c r="I10" s="11"/>
      <c r="J10" s="26" t="str">
        <f>W9</f>
        <v>旭ヶ丘</v>
      </c>
      <c r="K10" s="26"/>
      <c r="L10" s="26"/>
      <c r="M10" s="26"/>
      <c r="N10" s="26"/>
      <c r="O10" s="26"/>
      <c r="P10" s="26"/>
      <c r="Q10" s="38"/>
      <c r="R10" s="36"/>
      <c r="S10" s="37"/>
      <c r="T10" s="415" t="s">
        <v>143</v>
      </c>
      <c r="U10" s="37"/>
      <c r="V10" s="36"/>
      <c r="W10" s="35" t="str">
        <f>W8</f>
        <v>武儀</v>
      </c>
      <c r="X10" s="35"/>
      <c r="Y10" s="35"/>
      <c r="Z10" s="35"/>
      <c r="AA10" s="35"/>
      <c r="AB10" s="35"/>
      <c r="AC10" s="35"/>
      <c r="AD10" s="56" t="str">
        <f>J11</f>
        <v>郡上八幡</v>
      </c>
      <c r="AE10" s="57"/>
      <c r="AF10" s="57"/>
      <c r="AG10" s="57"/>
      <c r="AH10" s="57"/>
      <c r="AI10" s="71"/>
      <c r="BJ10" s="77"/>
      <c r="BK10" s="77"/>
      <c r="BL10" s="77"/>
      <c r="BM10" s="77"/>
      <c r="BN10" s="77"/>
      <c r="BO10" s="77"/>
    </row>
    <row r="11" spans="3:67" s="1" customFormat="1" ht="13.5" customHeight="1">
      <c r="C11" s="17">
        <v>6</v>
      </c>
      <c r="D11" s="18"/>
      <c r="E11" s="19">
        <f>E10+"０：5０"</f>
        <v>0.638888888888889</v>
      </c>
      <c r="F11" s="20"/>
      <c r="G11" s="20"/>
      <c r="H11" s="20"/>
      <c r="I11" s="20"/>
      <c r="J11" s="28" t="str">
        <f>J9</f>
        <v>郡上八幡</v>
      </c>
      <c r="K11" s="28"/>
      <c r="L11" s="28"/>
      <c r="M11" s="28"/>
      <c r="N11" s="28"/>
      <c r="O11" s="28"/>
      <c r="P11" s="28"/>
      <c r="Q11" s="40"/>
      <c r="R11" s="41"/>
      <c r="S11" s="42"/>
      <c r="T11" s="416" t="s">
        <v>143</v>
      </c>
      <c r="U11" s="42"/>
      <c r="V11" s="41"/>
      <c r="W11" s="43" t="str">
        <f>J8</f>
        <v>土田</v>
      </c>
      <c r="X11" s="43"/>
      <c r="Y11" s="43"/>
      <c r="Z11" s="43"/>
      <c r="AA11" s="43"/>
      <c r="AB11" s="43"/>
      <c r="AC11" s="43"/>
      <c r="AD11" s="60" t="str">
        <f>W10</f>
        <v>武儀</v>
      </c>
      <c r="AE11" s="61"/>
      <c r="AF11" s="61"/>
      <c r="AG11" s="61"/>
      <c r="AH11" s="61"/>
      <c r="AI11" s="73"/>
      <c r="BJ11" s="77"/>
      <c r="BK11" s="77"/>
      <c r="BL11" s="77"/>
      <c r="BM11" s="77"/>
      <c r="BN11" s="77"/>
      <c r="BO11" s="77"/>
    </row>
    <row r="12" spans="62:67" ht="12.75" customHeight="1">
      <c r="BJ12" s="77"/>
      <c r="BK12" s="77"/>
      <c r="BL12" s="77"/>
      <c r="BM12" s="77"/>
      <c r="BN12" s="77"/>
      <c r="BO12" s="77"/>
    </row>
    <row r="13" spans="3:67" ht="12.75" customHeight="1">
      <c r="C13" t="s">
        <v>276</v>
      </c>
      <c r="K13" s="29"/>
      <c r="L13" s="29"/>
      <c r="M13" s="29"/>
      <c r="N13" s="29"/>
      <c r="O13" s="29"/>
      <c r="BJ13" s="77"/>
      <c r="BK13" s="77"/>
      <c r="BL13" s="77"/>
      <c r="BM13" s="77"/>
      <c r="BN13" s="77"/>
      <c r="BO13" s="77"/>
    </row>
    <row r="14" spans="7:67" ht="12.75" customHeight="1">
      <c r="G14" s="6">
        <f>'リーグ３次'!T6</f>
        <v>44570</v>
      </c>
      <c r="H14" s="7"/>
      <c r="I14" s="7"/>
      <c r="J14" s="7"/>
      <c r="K14" s="7"/>
      <c r="L14" s="7"/>
      <c r="R14" s="31">
        <f>'リーグ３次'!T5</f>
        <v>3</v>
      </c>
      <c r="S14" s="31"/>
      <c r="T14" s="31"/>
      <c r="U14" s="31"/>
      <c r="V14" s="31"/>
      <c r="W14" t="s">
        <v>53</v>
      </c>
      <c r="AD14" s="50">
        <f>'リーグ３次'!T7</f>
        <v>0.479166666666667</v>
      </c>
      <c r="AE14" s="51"/>
      <c r="AF14" s="51"/>
      <c r="AG14" s="51"/>
      <c r="AH14" s="51"/>
      <c r="AL14" s="1"/>
      <c r="AM14" s="66" t="s">
        <v>131</v>
      </c>
      <c r="AN14" s="67" t="s">
        <v>132</v>
      </c>
      <c r="AO14" s="67" t="s">
        <v>133</v>
      </c>
      <c r="AP14" s="67" t="s">
        <v>134</v>
      </c>
      <c r="AQ14" s="67" t="s">
        <v>135</v>
      </c>
      <c r="AR14" s="67" t="s">
        <v>136</v>
      </c>
      <c r="AS14" s="67" t="s">
        <v>137</v>
      </c>
      <c r="AT14" s="67" t="s">
        <v>138</v>
      </c>
      <c r="BJ14" s="77"/>
      <c r="BK14" s="77"/>
      <c r="BL14" s="77"/>
      <c r="BM14" s="77"/>
      <c r="BN14" s="77"/>
      <c r="BO14" s="77"/>
    </row>
    <row r="15" spans="1:67" s="1" customFormat="1" ht="12.75" customHeight="1">
      <c r="A15"/>
      <c r="C15" s="8" t="s">
        <v>139</v>
      </c>
      <c r="D15" s="9"/>
      <c r="E15" s="9" t="s">
        <v>140</v>
      </c>
      <c r="F15" s="9"/>
      <c r="G15" s="9"/>
      <c r="H15" s="9"/>
      <c r="I15" s="9"/>
      <c r="J15" s="9" t="s">
        <v>141</v>
      </c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52" t="s">
        <v>142</v>
      </c>
      <c r="AE15" s="52"/>
      <c r="AF15" s="52"/>
      <c r="AG15" s="52"/>
      <c r="AH15" s="52"/>
      <c r="AI15" s="68"/>
      <c r="BJ15" s="77"/>
      <c r="BK15" s="77"/>
      <c r="BL15" s="77"/>
      <c r="BM15" s="77"/>
      <c r="BN15" s="77"/>
      <c r="BO15" s="77"/>
    </row>
    <row r="16" spans="3:67" s="1" customFormat="1" ht="12.75" customHeight="1">
      <c r="C16" s="10">
        <v>1</v>
      </c>
      <c r="D16" s="11"/>
      <c r="E16" s="12">
        <f>AD14</f>
        <v>0.479166666666667</v>
      </c>
      <c r="F16" s="13"/>
      <c r="G16" s="13"/>
      <c r="H16" s="13"/>
      <c r="I16" s="13"/>
      <c r="J16" s="25" t="str">
        <f>'3次リーグ組合せ'!E15</f>
        <v>西可児</v>
      </c>
      <c r="K16" s="25"/>
      <c r="L16" s="25"/>
      <c r="M16" s="25"/>
      <c r="N16" s="25"/>
      <c r="O16" s="25"/>
      <c r="P16" s="25"/>
      <c r="Q16" s="32"/>
      <c r="R16" s="33"/>
      <c r="S16" s="34"/>
      <c r="T16" s="414" t="s">
        <v>143</v>
      </c>
      <c r="U16" s="34"/>
      <c r="V16" s="33"/>
      <c r="W16" s="35" t="str">
        <f>'3次リーグ組合せ'!E16</f>
        <v>コヴィーダ2</v>
      </c>
      <c r="X16" s="35"/>
      <c r="Y16" s="35"/>
      <c r="Z16" s="35"/>
      <c r="AA16" s="35"/>
      <c r="AB16" s="35"/>
      <c r="AC16" s="53"/>
      <c r="AD16" s="54" t="str">
        <f>J17</f>
        <v>関さくら</v>
      </c>
      <c r="AE16" s="55"/>
      <c r="AF16" s="55"/>
      <c r="AG16" s="55"/>
      <c r="AH16" s="55"/>
      <c r="AI16" s="69"/>
      <c r="AL16" s="1" t="str">
        <f>J17</f>
        <v>関さくら</v>
      </c>
      <c r="AM16" s="70">
        <v>0</v>
      </c>
      <c r="AN16" s="70">
        <v>0</v>
      </c>
      <c r="AO16" s="70">
        <v>0</v>
      </c>
      <c r="AP16" s="70">
        <f>S17+S19+S21</f>
        <v>0</v>
      </c>
      <c r="AQ16" s="70">
        <f>U17+U19+U21</f>
        <v>0</v>
      </c>
      <c r="AR16" s="70">
        <f>AP16-AQ16</f>
        <v>0</v>
      </c>
      <c r="AS16" s="70">
        <f>AM16*3+AO16*1</f>
        <v>0</v>
      </c>
      <c r="AT16" s="76">
        <v>1</v>
      </c>
      <c r="BJ16" s="77"/>
      <c r="BK16" s="77"/>
      <c r="BL16" s="77"/>
      <c r="BM16" s="77"/>
      <c r="BN16" s="77"/>
      <c r="BO16" s="77"/>
    </row>
    <row r="17" spans="3:67" s="1" customFormat="1" ht="12.75" customHeight="1">
      <c r="C17" s="10">
        <v>2</v>
      </c>
      <c r="D17" s="11"/>
      <c r="E17" s="14">
        <f>E16+"０：5０"</f>
        <v>0.5138888888888893</v>
      </c>
      <c r="F17" s="11"/>
      <c r="G17" s="11"/>
      <c r="H17" s="11"/>
      <c r="I17" s="11"/>
      <c r="J17" s="25" t="str">
        <f>'3次リーグ組合せ'!E14</f>
        <v>関さくら</v>
      </c>
      <c r="K17" s="25"/>
      <c r="L17" s="25"/>
      <c r="M17" s="25"/>
      <c r="N17" s="25"/>
      <c r="O17" s="25"/>
      <c r="P17" s="25"/>
      <c r="Q17" s="32"/>
      <c r="R17" s="36"/>
      <c r="S17" s="37"/>
      <c r="T17" s="415" t="s">
        <v>143</v>
      </c>
      <c r="U17" s="37"/>
      <c r="V17" s="36"/>
      <c r="W17" s="30" t="str">
        <f>'3次リーグ組合せ'!E17</f>
        <v>加茂野</v>
      </c>
      <c r="X17" s="30"/>
      <c r="Y17" s="30"/>
      <c r="Z17" s="30"/>
      <c r="AA17" s="30"/>
      <c r="AB17" s="30"/>
      <c r="AC17" s="30"/>
      <c r="AD17" s="56" t="str">
        <f>J16</f>
        <v>西可児</v>
      </c>
      <c r="AE17" s="57"/>
      <c r="AF17" s="57"/>
      <c r="AG17" s="57"/>
      <c r="AH17" s="57"/>
      <c r="AI17" s="71"/>
      <c r="AL17" s="1" t="str">
        <f>J16</f>
        <v>西可児</v>
      </c>
      <c r="AM17" s="70">
        <v>0</v>
      </c>
      <c r="AN17" s="70">
        <v>0</v>
      </c>
      <c r="AO17" s="70">
        <v>0</v>
      </c>
      <c r="AP17" s="70">
        <f>S16+S18+U21</f>
        <v>0</v>
      </c>
      <c r="AQ17" s="70">
        <f>U16+U18+S21</f>
        <v>0</v>
      </c>
      <c r="AR17" s="70">
        <f>AP17-AQ17</f>
        <v>0</v>
      </c>
      <c r="AS17" s="70">
        <f>AM17*3+AO17*1</f>
        <v>0</v>
      </c>
      <c r="AT17" s="76">
        <v>2</v>
      </c>
      <c r="BJ17" s="77"/>
      <c r="BK17" s="77"/>
      <c r="BL17" s="77"/>
      <c r="BM17" s="77"/>
      <c r="BN17" s="77"/>
      <c r="BO17" s="77"/>
    </row>
    <row r="18" spans="3:67" s="1" customFormat="1" ht="13.5" customHeight="1">
      <c r="C18" s="10">
        <v>3</v>
      </c>
      <c r="D18" s="11"/>
      <c r="E18" s="14">
        <f>E17+"１：1０"</f>
        <v>0.5625000000000004</v>
      </c>
      <c r="F18" s="11"/>
      <c r="G18" s="11"/>
      <c r="H18" s="11"/>
      <c r="I18" s="11"/>
      <c r="J18" s="26" t="str">
        <f>J16</f>
        <v>西可児</v>
      </c>
      <c r="K18" s="26"/>
      <c r="L18" s="26"/>
      <c r="M18" s="26"/>
      <c r="N18" s="26"/>
      <c r="O18" s="26"/>
      <c r="P18" s="26"/>
      <c r="Q18" s="38"/>
      <c r="R18" s="36"/>
      <c r="S18" s="37"/>
      <c r="T18" s="415" t="s">
        <v>143</v>
      </c>
      <c r="U18" s="37"/>
      <c r="V18" s="36"/>
      <c r="W18" s="35" t="str">
        <f>W17</f>
        <v>加茂野</v>
      </c>
      <c r="X18" s="35"/>
      <c r="Y18" s="35"/>
      <c r="Z18" s="35"/>
      <c r="AA18" s="35"/>
      <c r="AB18" s="35"/>
      <c r="AC18" s="35"/>
      <c r="AD18" s="56" t="str">
        <f>W16</f>
        <v>コヴィーダ2</v>
      </c>
      <c r="AE18" s="57"/>
      <c r="AF18" s="57"/>
      <c r="AG18" s="57"/>
      <c r="AH18" s="57"/>
      <c r="AI18" s="71"/>
      <c r="AL18" s="1" t="str">
        <f>W16</f>
        <v>コヴィーダ2</v>
      </c>
      <c r="AM18" s="70">
        <v>0</v>
      </c>
      <c r="AN18" s="70">
        <v>0</v>
      </c>
      <c r="AO18" s="70">
        <v>0</v>
      </c>
      <c r="AP18" s="70">
        <f>U16+U19+S20</f>
        <v>0</v>
      </c>
      <c r="AQ18" s="70">
        <f>S16+S19+U20</f>
        <v>0</v>
      </c>
      <c r="AR18" s="70">
        <f>AP18-AQ18</f>
        <v>0</v>
      </c>
      <c r="AS18" s="70">
        <f>AM18*3+AO18*1</f>
        <v>0</v>
      </c>
      <c r="AT18" s="76">
        <v>3</v>
      </c>
      <c r="BJ18" s="77"/>
      <c r="BK18" s="77"/>
      <c r="BL18" s="77"/>
      <c r="BM18" s="77"/>
      <c r="BN18" s="77"/>
      <c r="BO18" s="77"/>
    </row>
    <row r="19" spans="3:67" s="1" customFormat="1" ht="13.5" customHeight="1">
      <c r="C19" s="10">
        <v>4</v>
      </c>
      <c r="D19" s="11"/>
      <c r="E19" s="15">
        <f>E18+"０：5０"</f>
        <v>0.5972222222222227</v>
      </c>
      <c r="F19" s="16"/>
      <c r="G19" s="16"/>
      <c r="H19" s="16"/>
      <c r="I19" s="16"/>
      <c r="J19" s="27" t="str">
        <f>J17</f>
        <v>関さくら</v>
      </c>
      <c r="K19" s="27"/>
      <c r="L19" s="27"/>
      <c r="M19" s="27"/>
      <c r="N19" s="27"/>
      <c r="O19" s="27"/>
      <c r="P19" s="27"/>
      <c r="Q19" s="39"/>
      <c r="R19" s="33"/>
      <c r="S19" s="34"/>
      <c r="T19" s="414" t="s">
        <v>143</v>
      </c>
      <c r="U19" s="34"/>
      <c r="V19" s="33"/>
      <c r="W19" s="30" t="str">
        <f>W16</f>
        <v>コヴィーダ2</v>
      </c>
      <c r="X19" s="30"/>
      <c r="Y19" s="30"/>
      <c r="Z19" s="30"/>
      <c r="AA19" s="30"/>
      <c r="AB19" s="30"/>
      <c r="AC19" s="30"/>
      <c r="AD19" s="58" t="str">
        <f>J18</f>
        <v>西可児</v>
      </c>
      <c r="AE19" s="59"/>
      <c r="AF19" s="59"/>
      <c r="AG19" s="59"/>
      <c r="AH19" s="59"/>
      <c r="AI19" s="72"/>
      <c r="AL19" s="1" t="str">
        <f>W17</f>
        <v>加茂野</v>
      </c>
      <c r="AM19" s="70">
        <v>0</v>
      </c>
      <c r="AN19" s="70">
        <v>0</v>
      </c>
      <c r="AO19" s="70">
        <v>0</v>
      </c>
      <c r="AP19" s="70">
        <f>U17+U18+U20</f>
        <v>0</v>
      </c>
      <c r="AQ19" s="70">
        <f>S17+S18+S20</f>
        <v>0</v>
      </c>
      <c r="AR19" s="70">
        <f>AP19-AQ19</f>
        <v>0</v>
      </c>
      <c r="AS19" s="70">
        <f>AM19*3+AO19*1</f>
        <v>0</v>
      </c>
      <c r="AT19" s="76">
        <v>4</v>
      </c>
      <c r="BJ19" s="77"/>
      <c r="BK19" s="77"/>
      <c r="BL19" s="77"/>
      <c r="BM19" s="77"/>
      <c r="BN19" s="77"/>
      <c r="BO19" s="77"/>
    </row>
    <row r="20" spans="3:67" s="1" customFormat="1" ht="13.5" customHeight="1">
      <c r="C20" s="10">
        <v>5</v>
      </c>
      <c r="D20" s="11"/>
      <c r="E20" s="14">
        <f>E19+"１：1０"</f>
        <v>0.6458333333333338</v>
      </c>
      <c r="F20" s="11"/>
      <c r="G20" s="11"/>
      <c r="H20" s="11"/>
      <c r="I20" s="11"/>
      <c r="J20" s="26" t="str">
        <f>W19</f>
        <v>コヴィーダ2</v>
      </c>
      <c r="K20" s="26"/>
      <c r="L20" s="26"/>
      <c r="M20" s="26"/>
      <c r="N20" s="26"/>
      <c r="O20" s="26"/>
      <c r="P20" s="26"/>
      <c r="Q20" s="38"/>
      <c r="R20" s="36"/>
      <c r="S20" s="37"/>
      <c r="T20" s="415" t="s">
        <v>143</v>
      </c>
      <c r="U20" s="37"/>
      <c r="V20" s="36"/>
      <c r="W20" s="35" t="str">
        <f>W18</f>
        <v>加茂野</v>
      </c>
      <c r="X20" s="35"/>
      <c r="Y20" s="35"/>
      <c r="Z20" s="35"/>
      <c r="AA20" s="35"/>
      <c r="AB20" s="35"/>
      <c r="AC20" s="35"/>
      <c r="AD20" s="56" t="str">
        <f>J21</f>
        <v>関さくら</v>
      </c>
      <c r="AE20" s="57"/>
      <c r="AF20" s="57"/>
      <c r="AG20" s="57"/>
      <c r="AH20" s="57"/>
      <c r="AI20" s="71"/>
      <c r="BJ20" s="77"/>
      <c r="BK20" s="77"/>
      <c r="BL20" s="77"/>
      <c r="BM20" s="77"/>
      <c r="BN20" s="77"/>
      <c r="BO20" s="77"/>
    </row>
    <row r="21" spans="3:67" s="1" customFormat="1" ht="13.5" customHeight="1">
      <c r="C21" s="17">
        <v>6</v>
      </c>
      <c r="D21" s="18"/>
      <c r="E21" s="19">
        <f>E20+"０：5０"</f>
        <v>0.680555555555556</v>
      </c>
      <c r="F21" s="20"/>
      <c r="G21" s="20"/>
      <c r="H21" s="20"/>
      <c r="I21" s="20"/>
      <c r="J21" s="28" t="str">
        <f>J19</f>
        <v>関さくら</v>
      </c>
      <c r="K21" s="28"/>
      <c r="L21" s="28"/>
      <c r="M21" s="28"/>
      <c r="N21" s="28"/>
      <c r="O21" s="28"/>
      <c r="P21" s="28"/>
      <c r="Q21" s="40"/>
      <c r="R21" s="41"/>
      <c r="S21" s="42"/>
      <c r="T21" s="416" t="s">
        <v>143</v>
      </c>
      <c r="U21" s="42"/>
      <c r="V21" s="41"/>
      <c r="W21" s="43" t="str">
        <f>J18</f>
        <v>西可児</v>
      </c>
      <c r="X21" s="43"/>
      <c r="Y21" s="43"/>
      <c r="Z21" s="43"/>
      <c r="AA21" s="43"/>
      <c r="AB21" s="43"/>
      <c r="AC21" s="43"/>
      <c r="AD21" s="60" t="str">
        <f>W20</f>
        <v>加茂野</v>
      </c>
      <c r="AE21" s="61"/>
      <c r="AF21" s="61"/>
      <c r="AG21" s="61"/>
      <c r="AH21" s="61"/>
      <c r="AI21" s="73"/>
      <c r="BJ21" s="77"/>
      <c r="BK21" s="77"/>
      <c r="BL21" s="77"/>
      <c r="BM21" s="77"/>
      <c r="BN21" s="77"/>
      <c r="BO21" s="77"/>
    </row>
    <row r="22" spans="1:67" ht="12.75" customHeight="1">
      <c r="A22" s="1"/>
      <c r="BJ22" s="77"/>
      <c r="BK22" s="77"/>
      <c r="BL22" s="77"/>
      <c r="BM22" s="77"/>
      <c r="BN22" s="77"/>
      <c r="BO22" s="77"/>
    </row>
    <row r="23" spans="3:67" ht="12.75" customHeight="1">
      <c r="C23" t="s">
        <v>277</v>
      </c>
      <c r="K23" s="29"/>
      <c r="L23" s="29"/>
      <c r="M23" s="29"/>
      <c r="N23" s="29"/>
      <c r="O23" s="29"/>
      <c r="BJ23" s="77"/>
      <c r="BK23" s="77"/>
      <c r="BL23" s="77"/>
      <c r="BM23" s="77"/>
      <c r="BN23" s="77"/>
      <c r="BO23" s="77"/>
    </row>
    <row r="24" spans="7:67" ht="12.75" customHeight="1">
      <c r="G24" s="6">
        <f>'リーグ３次'!X6</f>
        <v>44570</v>
      </c>
      <c r="H24" s="7"/>
      <c r="I24" s="7"/>
      <c r="J24" s="7"/>
      <c r="K24" s="7"/>
      <c r="L24" s="7"/>
      <c r="R24" s="31">
        <f>'リーグ３次'!X5</f>
        <v>4</v>
      </c>
      <c r="S24" s="31"/>
      <c r="T24" s="31"/>
      <c r="U24" s="31"/>
      <c r="V24" s="31"/>
      <c r="W24" t="s">
        <v>53</v>
      </c>
      <c r="AD24" s="50">
        <f>'リーグ３次'!X7</f>
        <v>0.520833333333333</v>
      </c>
      <c r="AE24" s="51"/>
      <c r="AF24" s="51"/>
      <c r="AG24" s="51"/>
      <c r="AH24" s="51"/>
      <c r="AL24" s="1"/>
      <c r="AM24" s="66" t="s">
        <v>131</v>
      </c>
      <c r="AN24" s="67" t="s">
        <v>132</v>
      </c>
      <c r="AO24" s="67" t="s">
        <v>133</v>
      </c>
      <c r="AP24" s="67" t="s">
        <v>134</v>
      </c>
      <c r="AQ24" s="67" t="s">
        <v>135</v>
      </c>
      <c r="AR24" s="67" t="s">
        <v>136</v>
      </c>
      <c r="AS24" s="67" t="s">
        <v>137</v>
      </c>
      <c r="AT24" s="67" t="s">
        <v>138</v>
      </c>
      <c r="BJ24" s="77"/>
      <c r="BK24" s="77"/>
      <c r="BL24" s="77"/>
      <c r="BM24" s="77"/>
      <c r="BN24" s="77"/>
      <c r="BO24" s="77"/>
    </row>
    <row r="25" spans="1:67" s="1" customFormat="1" ht="12.75" customHeight="1">
      <c r="A25"/>
      <c r="C25" s="8" t="s">
        <v>139</v>
      </c>
      <c r="D25" s="9"/>
      <c r="E25" s="9" t="s">
        <v>140</v>
      </c>
      <c r="F25" s="9"/>
      <c r="G25" s="9"/>
      <c r="H25" s="9"/>
      <c r="I25" s="9"/>
      <c r="J25" s="9" t="s">
        <v>141</v>
      </c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52" t="s">
        <v>142</v>
      </c>
      <c r="AE25" s="52"/>
      <c r="AF25" s="52"/>
      <c r="AG25" s="52"/>
      <c r="AH25" s="52"/>
      <c r="AI25" s="68"/>
      <c r="BJ25" s="77"/>
      <c r="BK25" s="77"/>
      <c r="BL25" s="77"/>
      <c r="BM25" s="77"/>
      <c r="BN25" s="77"/>
      <c r="BO25" s="77"/>
    </row>
    <row r="26" spans="3:67" s="1" customFormat="1" ht="12.75" customHeight="1">
      <c r="C26" s="10">
        <v>1</v>
      </c>
      <c r="D26" s="11"/>
      <c r="E26" s="12">
        <f>AD24</f>
        <v>0.520833333333333</v>
      </c>
      <c r="F26" s="13"/>
      <c r="G26" s="13"/>
      <c r="H26" s="13"/>
      <c r="I26" s="13"/>
      <c r="J26" s="25" t="str">
        <f>'リーグ３次'!Y9</f>
        <v>今渡</v>
      </c>
      <c r="K26" s="25"/>
      <c r="L26" s="25"/>
      <c r="M26" s="25"/>
      <c r="N26" s="25"/>
      <c r="O26" s="25"/>
      <c r="P26" s="25"/>
      <c r="Q26" s="32"/>
      <c r="R26" s="33"/>
      <c r="S26" s="34"/>
      <c r="T26" s="414" t="s">
        <v>143</v>
      </c>
      <c r="U26" s="34"/>
      <c r="V26" s="33"/>
      <c r="W26" s="35" t="str">
        <f>'リーグ３次'!Z9</f>
        <v>坂祝</v>
      </c>
      <c r="X26" s="35"/>
      <c r="Y26" s="35"/>
      <c r="Z26" s="35"/>
      <c r="AA26" s="35"/>
      <c r="AB26" s="35"/>
      <c r="AC26" s="53"/>
      <c r="AD26" s="54" t="str">
        <f>J27</f>
        <v>安桜</v>
      </c>
      <c r="AE26" s="55"/>
      <c r="AF26" s="55"/>
      <c r="AG26" s="55"/>
      <c r="AH26" s="55"/>
      <c r="AI26" s="69"/>
      <c r="AL26" s="1" t="str">
        <f>J27</f>
        <v>安桜</v>
      </c>
      <c r="AM26" s="70">
        <v>0</v>
      </c>
      <c r="AN26" s="70">
        <v>0</v>
      </c>
      <c r="AO26" s="70">
        <v>0</v>
      </c>
      <c r="AP26" s="70">
        <f>S27+S29+S31</f>
        <v>0</v>
      </c>
      <c r="AQ26" s="70">
        <f>U27+U29+U31</f>
        <v>0</v>
      </c>
      <c r="AR26" s="70">
        <f>AP26-AQ26</f>
        <v>0</v>
      </c>
      <c r="AS26" s="70">
        <f>AM26*3+AO26*1</f>
        <v>0</v>
      </c>
      <c r="AT26" s="76">
        <v>1</v>
      </c>
      <c r="BJ26" s="77"/>
      <c r="BK26" s="77"/>
      <c r="BL26" s="77"/>
      <c r="BM26" s="77"/>
      <c r="BN26" s="77"/>
      <c r="BO26" s="77"/>
    </row>
    <row r="27" spans="3:67" s="1" customFormat="1" ht="12.75" customHeight="1">
      <c r="C27" s="10">
        <v>2</v>
      </c>
      <c r="D27" s="11"/>
      <c r="E27" s="14">
        <f>E26+"０：5０"</f>
        <v>0.5555555555555552</v>
      </c>
      <c r="F27" s="11"/>
      <c r="G27" s="11"/>
      <c r="H27" s="11"/>
      <c r="I27" s="11"/>
      <c r="J27" s="25" t="str">
        <f>'リーグ３次'!X9</f>
        <v>安桜</v>
      </c>
      <c r="K27" s="25"/>
      <c r="L27" s="25"/>
      <c r="M27" s="25"/>
      <c r="N27" s="25"/>
      <c r="O27" s="25"/>
      <c r="P27" s="25"/>
      <c r="Q27" s="32"/>
      <c r="R27" s="36"/>
      <c r="S27" s="37"/>
      <c r="T27" s="415" t="s">
        <v>143</v>
      </c>
      <c r="U27" s="37"/>
      <c r="V27" s="36"/>
      <c r="W27" s="30" t="str">
        <f>'リーグ３次'!AA9</f>
        <v>金竜</v>
      </c>
      <c r="X27" s="30"/>
      <c r="Y27" s="30"/>
      <c r="Z27" s="30"/>
      <c r="AA27" s="30"/>
      <c r="AB27" s="30"/>
      <c r="AC27" s="30"/>
      <c r="AD27" s="56" t="str">
        <f>J26</f>
        <v>今渡</v>
      </c>
      <c r="AE27" s="57"/>
      <c r="AF27" s="57"/>
      <c r="AG27" s="57"/>
      <c r="AH27" s="57"/>
      <c r="AI27" s="71"/>
      <c r="AL27" s="1" t="str">
        <f>J26</f>
        <v>今渡</v>
      </c>
      <c r="AM27" s="70">
        <v>0</v>
      </c>
      <c r="AN27" s="70">
        <v>0</v>
      </c>
      <c r="AO27" s="70">
        <v>0</v>
      </c>
      <c r="AP27" s="70">
        <f>S26+S28+U31</f>
        <v>0</v>
      </c>
      <c r="AQ27" s="70">
        <f>U26+U28+S31</f>
        <v>0</v>
      </c>
      <c r="AR27" s="70">
        <f>AP27-AQ27</f>
        <v>0</v>
      </c>
      <c r="AS27" s="70">
        <f>AM27*3+AO27*1</f>
        <v>0</v>
      </c>
      <c r="AT27" s="76">
        <v>2</v>
      </c>
      <c r="BJ27" s="77"/>
      <c r="BK27" s="77"/>
      <c r="BL27" s="77"/>
      <c r="BM27" s="77"/>
      <c r="BN27" s="77"/>
      <c r="BO27" s="77"/>
    </row>
    <row r="28" spans="3:67" s="1" customFormat="1" ht="13.5" customHeight="1">
      <c r="C28" s="10">
        <v>3</v>
      </c>
      <c r="D28" s="11"/>
      <c r="E28" s="14">
        <f>E27+"１：1０"</f>
        <v>0.6041666666666664</v>
      </c>
      <c r="F28" s="11"/>
      <c r="G28" s="11"/>
      <c r="H28" s="11"/>
      <c r="I28" s="11"/>
      <c r="J28" s="26" t="str">
        <f>J26</f>
        <v>今渡</v>
      </c>
      <c r="K28" s="26"/>
      <c r="L28" s="26"/>
      <c r="M28" s="26"/>
      <c r="N28" s="26"/>
      <c r="O28" s="26"/>
      <c r="P28" s="26"/>
      <c r="Q28" s="38"/>
      <c r="R28" s="36"/>
      <c r="S28" s="37"/>
      <c r="T28" s="415" t="s">
        <v>143</v>
      </c>
      <c r="U28" s="37"/>
      <c r="V28" s="36"/>
      <c r="W28" s="35" t="str">
        <f>W27</f>
        <v>金竜</v>
      </c>
      <c r="X28" s="35"/>
      <c r="Y28" s="35"/>
      <c r="Z28" s="35"/>
      <c r="AA28" s="35"/>
      <c r="AB28" s="35"/>
      <c r="AC28" s="35"/>
      <c r="AD28" s="56" t="str">
        <f>W26</f>
        <v>坂祝</v>
      </c>
      <c r="AE28" s="57"/>
      <c r="AF28" s="57"/>
      <c r="AG28" s="57"/>
      <c r="AH28" s="57"/>
      <c r="AI28" s="71"/>
      <c r="AL28" s="1" t="str">
        <f>W26</f>
        <v>坂祝</v>
      </c>
      <c r="AM28" s="70">
        <v>0</v>
      </c>
      <c r="AN28" s="70">
        <v>0</v>
      </c>
      <c r="AO28" s="70">
        <v>0</v>
      </c>
      <c r="AP28" s="70">
        <f>U26+U29+S30</f>
        <v>0</v>
      </c>
      <c r="AQ28" s="70">
        <f>S26+S29+U30</f>
        <v>0</v>
      </c>
      <c r="AR28" s="70">
        <f>AP28-AQ28</f>
        <v>0</v>
      </c>
      <c r="AS28" s="70">
        <f>AM28*3+AO28*1</f>
        <v>0</v>
      </c>
      <c r="AT28" s="76">
        <v>3</v>
      </c>
      <c r="BJ28" s="77"/>
      <c r="BK28" s="77"/>
      <c r="BL28" s="77"/>
      <c r="BM28" s="77"/>
      <c r="BN28" s="77"/>
      <c r="BO28" s="77"/>
    </row>
    <row r="29" spans="3:67" s="1" customFormat="1" ht="13.5" customHeight="1">
      <c r="C29" s="10">
        <v>4</v>
      </c>
      <c r="D29" s="11"/>
      <c r="E29" s="15">
        <f>E28+"０：5０"</f>
        <v>0.6388888888888886</v>
      </c>
      <c r="F29" s="16"/>
      <c r="G29" s="16"/>
      <c r="H29" s="16"/>
      <c r="I29" s="16"/>
      <c r="J29" s="27" t="str">
        <f>J27</f>
        <v>安桜</v>
      </c>
      <c r="K29" s="27"/>
      <c r="L29" s="27"/>
      <c r="M29" s="27"/>
      <c r="N29" s="27"/>
      <c r="O29" s="27"/>
      <c r="P29" s="27"/>
      <c r="Q29" s="39"/>
      <c r="R29" s="33"/>
      <c r="S29" s="34"/>
      <c r="T29" s="414" t="s">
        <v>143</v>
      </c>
      <c r="U29" s="34"/>
      <c r="V29" s="33"/>
      <c r="W29" s="30" t="str">
        <f>W26</f>
        <v>坂祝</v>
      </c>
      <c r="X29" s="30"/>
      <c r="Y29" s="30"/>
      <c r="Z29" s="30"/>
      <c r="AA29" s="30"/>
      <c r="AB29" s="30"/>
      <c r="AC29" s="30"/>
      <c r="AD29" s="58" t="str">
        <f>J28</f>
        <v>今渡</v>
      </c>
      <c r="AE29" s="59"/>
      <c r="AF29" s="59"/>
      <c r="AG29" s="59"/>
      <c r="AH29" s="59"/>
      <c r="AI29" s="72"/>
      <c r="AL29" s="1" t="str">
        <f>W27</f>
        <v>金竜</v>
      </c>
      <c r="AM29" s="70">
        <v>0</v>
      </c>
      <c r="AN29" s="70">
        <v>0</v>
      </c>
      <c r="AO29" s="70">
        <v>0</v>
      </c>
      <c r="AP29" s="70">
        <f>U27+U28+U30</f>
        <v>0</v>
      </c>
      <c r="AQ29" s="70">
        <f>S27+S28+S30</f>
        <v>0</v>
      </c>
      <c r="AR29" s="70">
        <f>AP29-AQ29</f>
        <v>0</v>
      </c>
      <c r="AS29" s="70">
        <f>AM29*3+AO29*1</f>
        <v>0</v>
      </c>
      <c r="AT29" s="76">
        <v>4</v>
      </c>
      <c r="BJ29" s="77"/>
      <c r="BK29" s="77"/>
      <c r="BL29" s="77"/>
      <c r="BM29" s="77"/>
      <c r="BN29" s="77"/>
      <c r="BO29" s="77"/>
    </row>
    <row r="30" spans="3:67" s="1" customFormat="1" ht="13.5" customHeight="1">
      <c r="C30" s="10">
        <v>5</v>
      </c>
      <c r="D30" s="11"/>
      <c r="E30" s="14">
        <f>E29+"１：1０"</f>
        <v>0.6874999999999998</v>
      </c>
      <c r="F30" s="11"/>
      <c r="G30" s="11"/>
      <c r="H30" s="11"/>
      <c r="I30" s="11"/>
      <c r="J30" s="26" t="str">
        <f>W29</f>
        <v>坂祝</v>
      </c>
      <c r="K30" s="26"/>
      <c r="L30" s="26"/>
      <c r="M30" s="26"/>
      <c r="N30" s="26"/>
      <c r="O30" s="26"/>
      <c r="P30" s="26"/>
      <c r="Q30" s="38"/>
      <c r="R30" s="36"/>
      <c r="S30" s="37"/>
      <c r="T30" s="415" t="s">
        <v>143</v>
      </c>
      <c r="U30" s="37"/>
      <c r="V30" s="36"/>
      <c r="W30" s="35" t="str">
        <f>W28</f>
        <v>金竜</v>
      </c>
      <c r="X30" s="35"/>
      <c r="Y30" s="35"/>
      <c r="Z30" s="35"/>
      <c r="AA30" s="35"/>
      <c r="AB30" s="35"/>
      <c r="AC30" s="35"/>
      <c r="AD30" s="56" t="str">
        <f>J31</f>
        <v>安桜</v>
      </c>
      <c r="AE30" s="57"/>
      <c r="AF30" s="57"/>
      <c r="AG30" s="57"/>
      <c r="AH30" s="57"/>
      <c r="AI30" s="71"/>
      <c r="BJ30" s="77"/>
      <c r="BK30" s="77"/>
      <c r="BL30" s="77"/>
      <c r="BM30" s="77"/>
      <c r="BN30" s="77"/>
      <c r="BO30" s="77"/>
    </row>
    <row r="31" spans="3:67" s="1" customFormat="1" ht="13.5" customHeight="1">
      <c r="C31" s="17">
        <v>6</v>
      </c>
      <c r="D31" s="18"/>
      <c r="E31" s="19">
        <f>E30+"０：5０"</f>
        <v>0.722222222222222</v>
      </c>
      <c r="F31" s="20"/>
      <c r="G31" s="20"/>
      <c r="H31" s="20"/>
      <c r="I31" s="20"/>
      <c r="J31" s="28" t="str">
        <f>J29</f>
        <v>安桜</v>
      </c>
      <c r="K31" s="28"/>
      <c r="L31" s="28"/>
      <c r="M31" s="28"/>
      <c r="N31" s="28"/>
      <c r="O31" s="28"/>
      <c r="P31" s="28"/>
      <c r="Q31" s="40"/>
      <c r="R31" s="41"/>
      <c r="S31" s="42"/>
      <c r="T31" s="416" t="s">
        <v>143</v>
      </c>
      <c r="U31" s="42"/>
      <c r="V31" s="41"/>
      <c r="W31" s="43" t="str">
        <f>J28</f>
        <v>今渡</v>
      </c>
      <c r="X31" s="43"/>
      <c r="Y31" s="43"/>
      <c r="Z31" s="43"/>
      <c r="AA31" s="43"/>
      <c r="AB31" s="43"/>
      <c r="AC31" s="43"/>
      <c r="AD31" s="60" t="str">
        <f>W30</f>
        <v>金竜</v>
      </c>
      <c r="AE31" s="61"/>
      <c r="AF31" s="61"/>
      <c r="AG31" s="61"/>
      <c r="AH31" s="61"/>
      <c r="AI31" s="73"/>
      <c r="BJ31" s="77"/>
      <c r="BK31" s="77"/>
      <c r="BL31" s="77"/>
      <c r="BM31" s="77"/>
      <c r="BN31" s="77"/>
      <c r="BO31" s="77"/>
    </row>
    <row r="32" spans="2:67" s="1" customFormat="1" ht="12.75" customHeight="1">
      <c r="B32" s="21"/>
      <c r="C32" s="21"/>
      <c r="D32" s="22"/>
      <c r="E32" s="21"/>
      <c r="F32" s="21"/>
      <c r="G32" s="21"/>
      <c r="H32" s="21"/>
      <c r="I32" s="30"/>
      <c r="J32" s="30"/>
      <c r="K32" s="30"/>
      <c r="L32" s="30"/>
      <c r="M32" s="30"/>
      <c r="N32" s="30"/>
      <c r="O32" s="30"/>
      <c r="P32" s="30"/>
      <c r="Q32" s="44"/>
      <c r="R32" s="45"/>
      <c r="S32" s="44"/>
      <c r="T32" s="45"/>
      <c r="U32" s="44"/>
      <c r="V32" s="30"/>
      <c r="W32" s="30"/>
      <c r="X32" s="30"/>
      <c r="Y32" s="30"/>
      <c r="Z32" s="30"/>
      <c r="AA32" s="30"/>
      <c r="AB32" s="30"/>
      <c r="AC32" s="59"/>
      <c r="AD32" s="59"/>
      <c r="AE32" s="59"/>
      <c r="AF32" s="59"/>
      <c r="AG32" s="59"/>
      <c r="AH32" s="59"/>
      <c r="AI32" s="59"/>
      <c r="AL32" s="70"/>
      <c r="AM32" s="70"/>
      <c r="AN32" s="70"/>
      <c r="AO32" s="70"/>
      <c r="AP32" s="70"/>
      <c r="AQ32" s="70"/>
      <c r="AR32" s="70"/>
      <c r="AS32" s="76"/>
      <c r="BJ32" s="77"/>
      <c r="BK32" s="77"/>
      <c r="BL32" s="77"/>
      <c r="BM32" s="77"/>
      <c r="BN32" s="77"/>
      <c r="BO32" s="77"/>
    </row>
    <row r="33" spans="3:15" ht="13.5">
      <c r="C33" t="s">
        <v>278</v>
      </c>
      <c r="K33" s="29"/>
      <c r="L33" s="29"/>
      <c r="M33" s="29"/>
      <c r="N33" s="29"/>
      <c r="O33" s="29"/>
    </row>
    <row r="34" spans="7:46" ht="13.5">
      <c r="G34" s="6">
        <f>'リーグ３次'!AB6</f>
        <v>44570</v>
      </c>
      <c r="H34" s="7"/>
      <c r="I34" s="7"/>
      <c r="J34" s="7"/>
      <c r="K34" s="7"/>
      <c r="L34" s="7"/>
      <c r="R34" s="31">
        <f>'リーグ３次'!AB5</f>
        <v>5</v>
      </c>
      <c r="S34" s="31"/>
      <c r="T34" s="31"/>
      <c r="U34" s="31"/>
      <c r="V34" s="31"/>
      <c r="W34" t="s">
        <v>53</v>
      </c>
      <c r="AD34" s="50">
        <f>'リーグ３次'!AB7</f>
        <v>0.5625</v>
      </c>
      <c r="AE34" s="51"/>
      <c r="AF34" s="51"/>
      <c r="AG34" s="51"/>
      <c r="AH34" s="51"/>
      <c r="AL34" s="1"/>
      <c r="AM34" s="66" t="s">
        <v>131</v>
      </c>
      <c r="AN34" s="67" t="s">
        <v>132</v>
      </c>
      <c r="AO34" s="67" t="s">
        <v>133</v>
      </c>
      <c r="AP34" s="67" t="s">
        <v>134</v>
      </c>
      <c r="AQ34" s="67" t="s">
        <v>135</v>
      </c>
      <c r="AR34" s="67" t="s">
        <v>136</v>
      </c>
      <c r="AS34" s="67" t="s">
        <v>137</v>
      </c>
      <c r="AT34" s="67" t="s">
        <v>138</v>
      </c>
    </row>
    <row r="35" spans="3:35" s="1" customFormat="1" ht="13.5">
      <c r="C35" s="8" t="s">
        <v>139</v>
      </c>
      <c r="D35" s="9"/>
      <c r="E35" s="9" t="s">
        <v>140</v>
      </c>
      <c r="F35" s="9"/>
      <c r="G35" s="9"/>
      <c r="H35" s="9"/>
      <c r="I35" s="9"/>
      <c r="J35" s="9" t="s">
        <v>141</v>
      </c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62" t="s">
        <v>142</v>
      </c>
      <c r="AE35" s="63"/>
      <c r="AF35" s="63"/>
      <c r="AG35" s="63"/>
      <c r="AH35" s="63"/>
      <c r="AI35" s="74"/>
    </row>
    <row r="36" spans="3:46" s="1" customFormat="1" ht="13.5">
      <c r="C36" s="10">
        <v>1</v>
      </c>
      <c r="D36" s="11"/>
      <c r="E36" s="12">
        <f>AD34</f>
        <v>0.5625</v>
      </c>
      <c r="F36" s="13"/>
      <c r="G36" s="13"/>
      <c r="H36" s="13"/>
      <c r="I36" s="13"/>
      <c r="J36" s="25" t="str">
        <f>'リーグ３次'!AB9</f>
        <v>下有知</v>
      </c>
      <c r="K36" s="25"/>
      <c r="L36" s="25"/>
      <c r="M36" s="25"/>
      <c r="N36" s="25"/>
      <c r="O36" s="25"/>
      <c r="P36" s="25"/>
      <c r="Q36" s="32"/>
      <c r="R36" s="33"/>
      <c r="S36" s="46"/>
      <c r="T36" s="414" t="s">
        <v>143</v>
      </c>
      <c r="U36" s="46"/>
      <c r="V36" s="33"/>
      <c r="W36" s="30" t="str">
        <f>'リーグ３次'!AD9</f>
        <v>太田</v>
      </c>
      <c r="X36" s="30"/>
      <c r="Y36" s="30"/>
      <c r="Z36" s="30"/>
      <c r="AA36" s="30"/>
      <c r="AB36" s="30"/>
      <c r="AC36" s="30"/>
      <c r="AD36" s="56" t="str">
        <f>'リーグ３次'!AC9</f>
        <v>中部</v>
      </c>
      <c r="AE36" s="57"/>
      <c r="AF36" s="57"/>
      <c r="AG36" s="57"/>
      <c r="AH36" s="57"/>
      <c r="AI36" s="71"/>
      <c r="AL36" s="1" t="str">
        <f>AD37</f>
        <v>下有知</v>
      </c>
      <c r="AM36" s="70">
        <v>0</v>
      </c>
      <c r="AN36" s="70">
        <v>0</v>
      </c>
      <c r="AO36" s="70">
        <v>0</v>
      </c>
      <c r="AP36" s="70">
        <f>S36+S38</f>
        <v>0</v>
      </c>
      <c r="AQ36" s="70">
        <f>U36+U38</f>
        <v>0</v>
      </c>
      <c r="AR36" s="70">
        <f>AP36-AQ36</f>
        <v>0</v>
      </c>
      <c r="AS36" s="70">
        <f>AM36*3+AO36*1</f>
        <v>0</v>
      </c>
      <c r="AT36" s="76">
        <v>1</v>
      </c>
    </row>
    <row r="37" spans="3:46" s="1" customFormat="1" ht="13.5">
      <c r="C37" s="10">
        <v>2</v>
      </c>
      <c r="D37" s="11"/>
      <c r="E37" s="14">
        <f>E36+"０：7０"</f>
        <v>0.6111111111111112</v>
      </c>
      <c r="F37" s="11"/>
      <c r="G37" s="11"/>
      <c r="H37" s="11"/>
      <c r="I37" s="11"/>
      <c r="J37" s="26" t="str">
        <f>AD36</f>
        <v>中部</v>
      </c>
      <c r="K37" s="26"/>
      <c r="L37" s="26"/>
      <c r="M37" s="26"/>
      <c r="N37" s="26"/>
      <c r="O37" s="26"/>
      <c r="P37" s="26"/>
      <c r="Q37" s="38"/>
      <c r="R37" s="36"/>
      <c r="S37" s="47"/>
      <c r="T37" s="415" t="s">
        <v>143</v>
      </c>
      <c r="U37" s="47"/>
      <c r="V37" s="36"/>
      <c r="W37" s="35" t="str">
        <f>W36</f>
        <v>太田</v>
      </c>
      <c r="X37" s="35"/>
      <c r="Y37" s="35"/>
      <c r="Z37" s="35"/>
      <c r="AA37" s="35"/>
      <c r="AB37" s="35"/>
      <c r="AC37" s="35"/>
      <c r="AD37" s="56" t="str">
        <f>J36</f>
        <v>下有知</v>
      </c>
      <c r="AE37" s="57"/>
      <c r="AF37" s="57"/>
      <c r="AG37" s="57"/>
      <c r="AH37" s="57"/>
      <c r="AI37" s="71"/>
      <c r="AL37" s="1" t="str">
        <f>AD36</f>
        <v>中部</v>
      </c>
      <c r="AM37" s="70">
        <v>0</v>
      </c>
      <c r="AN37" s="70">
        <v>0</v>
      </c>
      <c r="AO37" s="70">
        <v>0</v>
      </c>
      <c r="AP37" s="70">
        <f>S37+U38</f>
        <v>0</v>
      </c>
      <c r="AQ37" s="70">
        <f>S38+U37</f>
        <v>0</v>
      </c>
      <c r="AR37" s="70">
        <f>AP37-AQ37</f>
        <v>0</v>
      </c>
      <c r="AS37" s="70">
        <f>AM37*3+AO37*1</f>
        <v>0</v>
      </c>
      <c r="AT37" s="76">
        <v>2</v>
      </c>
    </row>
    <row r="38" spans="3:46" s="1" customFormat="1" ht="13.5">
      <c r="C38" s="17">
        <v>3</v>
      </c>
      <c r="D38" s="18"/>
      <c r="E38" s="23">
        <f>E37+"０：7０"</f>
        <v>0.6597222222222223</v>
      </c>
      <c r="F38" s="18"/>
      <c r="G38" s="18"/>
      <c r="H38" s="18"/>
      <c r="I38" s="18"/>
      <c r="J38" s="28" t="str">
        <f>J36</f>
        <v>下有知</v>
      </c>
      <c r="K38" s="28"/>
      <c r="L38" s="28"/>
      <c r="M38" s="28"/>
      <c r="N38" s="28"/>
      <c r="O38" s="28"/>
      <c r="P38" s="28"/>
      <c r="Q38" s="40"/>
      <c r="R38" s="41"/>
      <c r="S38" s="48"/>
      <c r="T38" s="416" t="s">
        <v>143</v>
      </c>
      <c r="U38" s="48"/>
      <c r="V38" s="41"/>
      <c r="W38" s="43" t="str">
        <f>AD36</f>
        <v>中部</v>
      </c>
      <c r="X38" s="43"/>
      <c r="Y38" s="43"/>
      <c r="Z38" s="43"/>
      <c r="AA38" s="43"/>
      <c r="AB38" s="43"/>
      <c r="AC38" s="43"/>
      <c r="AD38" s="64" t="str">
        <f>W36</f>
        <v>太田</v>
      </c>
      <c r="AE38" s="65"/>
      <c r="AF38" s="65"/>
      <c r="AG38" s="65"/>
      <c r="AH38" s="65"/>
      <c r="AI38" s="75"/>
      <c r="AL38" s="1" t="str">
        <f>AD38</f>
        <v>太田</v>
      </c>
      <c r="AM38" s="70">
        <v>0</v>
      </c>
      <c r="AN38" s="70">
        <v>0</v>
      </c>
      <c r="AO38" s="70">
        <v>0</v>
      </c>
      <c r="AP38" s="70">
        <f>U36+U37</f>
        <v>0</v>
      </c>
      <c r="AQ38" s="70">
        <f>S36+S37</f>
        <v>0</v>
      </c>
      <c r="AR38" s="70">
        <f>AP38-AQ38</f>
        <v>0</v>
      </c>
      <c r="AS38" s="70">
        <f>AM38*3+AO38*1</f>
        <v>0</v>
      </c>
      <c r="AT38" s="76">
        <v>3</v>
      </c>
    </row>
    <row r="39" spans="2:45" s="1" customFormat="1" ht="13.5">
      <c r="B39" s="21"/>
      <c r="C39" s="21"/>
      <c r="D39" s="22"/>
      <c r="E39" s="21"/>
      <c r="F39" s="21"/>
      <c r="G39" s="21"/>
      <c r="H39" s="21"/>
      <c r="I39" s="30"/>
      <c r="J39" s="30"/>
      <c r="K39" s="30"/>
      <c r="L39" s="30"/>
      <c r="M39" s="30"/>
      <c r="N39" s="30"/>
      <c r="O39" s="30"/>
      <c r="P39" s="30"/>
      <c r="Q39" s="44"/>
      <c r="R39" s="45"/>
      <c r="S39" s="44"/>
      <c r="T39" s="45"/>
      <c r="U39" s="44"/>
      <c r="V39" s="30"/>
      <c r="W39" s="30"/>
      <c r="X39" s="30"/>
      <c r="Y39" s="30"/>
      <c r="Z39" s="30"/>
      <c r="AA39" s="30"/>
      <c r="AB39" s="30"/>
      <c r="AC39" s="59"/>
      <c r="AD39" s="59"/>
      <c r="AE39" s="59"/>
      <c r="AF39" s="59"/>
      <c r="AG39" s="59"/>
      <c r="AH39" s="59"/>
      <c r="AI39" s="59"/>
      <c r="AL39" s="70"/>
      <c r="AM39" s="70"/>
      <c r="AN39" s="70"/>
      <c r="AO39" s="70"/>
      <c r="AP39" s="70"/>
      <c r="AQ39" s="70"/>
      <c r="AR39" s="70"/>
      <c r="AS39" s="76"/>
    </row>
    <row r="40" spans="2:45" s="1" customFormat="1" ht="13.5">
      <c r="B40" s="21"/>
      <c r="C40" s="21"/>
      <c r="D40" s="22"/>
      <c r="E40" s="21"/>
      <c r="F40" s="21"/>
      <c r="G40" s="21"/>
      <c r="H40" s="21"/>
      <c r="I40" s="30"/>
      <c r="J40" s="30"/>
      <c r="K40" s="30"/>
      <c r="L40" s="30"/>
      <c r="M40" s="30"/>
      <c r="N40" s="30"/>
      <c r="O40" s="30"/>
      <c r="P40" s="30"/>
      <c r="Q40" s="44"/>
      <c r="R40" s="45"/>
      <c r="S40" s="44"/>
      <c r="T40" s="45"/>
      <c r="U40" s="44"/>
      <c r="V40" s="30"/>
      <c r="W40" s="30"/>
      <c r="X40" s="30"/>
      <c r="Y40" s="30"/>
      <c r="Z40" s="30"/>
      <c r="AA40" s="30"/>
      <c r="AB40" s="30"/>
      <c r="AC40" s="59"/>
      <c r="AD40" s="59"/>
      <c r="AE40" s="59"/>
      <c r="AF40" s="59"/>
      <c r="AG40" s="59"/>
      <c r="AH40" s="59"/>
      <c r="AI40" s="59"/>
      <c r="AL40" s="70"/>
      <c r="AM40" s="70"/>
      <c r="AN40" s="70"/>
      <c r="AO40" s="70"/>
      <c r="AP40" s="70"/>
      <c r="AQ40" s="70"/>
      <c r="AR40" s="70"/>
      <c r="AS40" s="76"/>
    </row>
    <row r="41" spans="2:45" s="1" customFormat="1" ht="13.5">
      <c r="B41" s="21"/>
      <c r="C41" s="21"/>
      <c r="D41" s="22"/>
      <c r="E41" s="21"/>
      <c r="F41" s="21"/>
      <c r="G41" s="21"/>
      <c r="H41" s="21"/>
      <c r="I41" s="30"/>
      <c r="J41" s="30"/>
      <c r="K41" s="30"/>
      <c r="L41" s="30"/>
      <c r="M41" s="30"/>
      <c r="N41" s="30"/>
      <c r="O41" s="30"/>
      <c r="P41" s="30"/>
      <c r="Q41" s="44"/>
      <c r="R41" s="45"/>
      <c r="S41" s="44"/>
      <c r="T41" s="45"/>
      <c r="U41" s="44"/>
      <c r="V41" s="30"/>
      <c r="W41" s="30"/>
      <c r="X41" s="30"/>
      <c r="Y41" s="30"/>
      <c r="Z41" s="30"/>
      <c r="AA41" s="30"/>
      <c r="AB41" s="30"/>
      <c r="AC41" s="59"/>
      <c r="AD41" s="59"/>
      <c r="AE41" s="59"/>
      <c r="AF41" s="59"/>
      <c r="AG41" s="59"/>
      <c r="AH41" s="59"/>
      <c r="AI41" s="59"/>
      <c r="AL41" s="70"/>
      <c r="AM41" s="70"/>
      <c r="AN41" s="70"/>
      <c r="AO41" s="70"/>
      <c r="AP41" s="70"/>
      <c r="AQ41" s="70"/>
      <c r="AR41" s="70"/>
      <c r="AS41" s="76"/>
    </row>
    <row r="42" spans="2:45" s="1" customFormat="1" ht="13.5">
      <c r="B42" s="21"/>
      <c r="C42" s="21"/>
      <c r="D42" s="22"/>
      <c r="E42" s="21"/>
      <c r="F42" s="21"/>
      <c r="G42" s="21"/>
      <c r="H42" s="21"/>
      <c r="I42" s="30"/>
      <c r="J42" s="30"/>
      <c r="K42" s="30"/>
      <c r="L42" s="30"/>
      <c r="M42" s="30"/>
      <c r="N42" s="30"/>
      <c r="O42" s="30"/>
      <c r="P42" s="30"/>
      <c r="Q42" s="44"/>
      <c r="R42" s="45"/>
      <c r="S42" s="44"/>
      <c r="T42" s="45"/>
      <c r="U42" s="44"/>
      <c r="V42" s="30"/>
      <c r="W42" s="30"/>
      <c r="X42" s="30"/>
      <c r="Y42" s="30"/>
      <c r="Z42" s="30"/>
      <c r="AA42" s="30"/>
      <c r="AB42" s="30"/>
      <c r="AC42" s="59"/>
      <c r="AD42" s="59"/>
      <c r="AE42" s="59"/>
      <c r="AF42" s="59"/>
      <c r="AG42" s="59"/>
      <c r="AH42" s="59"/>
      <c r="AI42" s="59"/>
      <c r="AL42" s="70"/>
      <c r="AM42" s="70"/>
      <c r="AN42" s="70"/>
      <c r="AO42" s="70"/>
      <c r="AP42" s="70"/>
      <c r="AQ42" s="70"/>
      <c r="AR42" s="70"/>
      <c r="AS42" s="76"/>
    </row>
    <row r="43" spans="2:45" s="1" customFormat="1" ht="13.5">
      <c r="B43" s="21"/>
      <c r="C43" s="21"/>
      <c r="D43" s="22"/>
      <c r="E43" s="21"/>
      <c r="F43" s="21"/>
      <c r="G43" s="21"/>
      <c r="H43" s="21"/>
      <c r="I43" s="30"/>
      <c r="J43" s="30"/>
      <c r="K43" s="30"/>
      <c r="L43" s="30"/>
      <c r="M43" s="30"/>
      <c r="N43" s="30"/>
      <c r="O43" s="30"/>
      <c r="P43" s="30"/>
      <c r="Q43" s="44"/>
      <c r="R43" s="45"/>
      <c r="S43" s="44"/>
      <c r="T43" s="45"/>
      <c r="U43" s="44"/>
      <c r="V43" s="30"/>
      <c r="W43" s="30"/>
      <c r="X43" s="30"/>
      <c r="Y43" s="30"/>
      <c r="Z43" s="30"/>
      <c r="AA43" s="30"/>
      <c r="AB43" s="30"/>
      <c r="AC43" s="59"/>
      <c r="AD43" s="59"/>
      <c r="AE43" s="59"/>
      <c r="AF43" s="59"/>
      <c r="AG43" s="59"/>
      <c r="AH43" s="59"/>
      <c r="AI43" s="59"/>
      <c r="AL43" s="70"/>
      <c r="AM43" s="70"/>
      <c r="AN43" s="70"/>
      <c r="AO43" s="70"/>
      <c r="AP43" s="70"/>
      <c r="AQ43" s="70"/>
      <c r="AR43" s="70"/>
      <c r="AS43" s="76"/>
    </row>
    <row r="44" spans="2:45" s="1" customFormat="1" ht="13.5">
      <c r="B44" s="21"/>
      <c r="C44" s="21"/>
      <c r="D44" s="22"/>
      <c r="E44" s="21"/>
      <c r="F44" s="21"/>
      <c r="G44" s="21"/>
      <c r="H44" s="21"/>
      <c r="I44" s="30"/>
      <c r="J44" s="30"/>
      <c r="K44" s="30"/>
      <c r="L44" s="30"/>
      <c r="M44" s="30"/>
      <c r="N44" s="30"/>
      <c r="O44" s="30"/>
      <c r="P44" s="30"/>
      <c r="Q44" s="44"/>
      <c r="R44" s="45"/>
      <c r="S44" s="44"/>
      <c r="T44" s="45"/>
      <c r="U44" s="44"/>
      <c r="V44" s="30"/>
      <c r="W44" s="30"/>
      <c r="X44" s="30"/>
      <c r="Y44" s="30"/>
      <c r="Z44" s="30"/>
      <c r="AA44" s="30"/>
      <c r="AB44" s="30"/>
      <c r="AC44" s="59"/>
      <c r="AD44" s="59"/>
      <c r="AE44" s="59"/>
      <c r="AF44" s="59"/>
      <c r="AG44" s="59"/>
      <c r="AH44" s="59"/>
      <c r="AI44" s="59"/>
      <c r="AL44" s="70"/>
      <c r="AM44" s="70"/>
      <c r="AN44" s="70"/>
      <c r="AO44" s="70"/>
      <c r="AP44" s="70"/>
      <c r="AQ44" s="70"/>
      <c r="AR44" s="70"/>
      <c r="AS44" s="76"/>
    </row>
    <row r="45" spans="2:45" s="1" customFormat="1" ht="13.5">
      <c r="B45" s="21"/>
      <c r="C45" s="21"/>
      <c r="D45" s="22"/>
      <c r="E45" s="21"/>
      <c r="F45" s="21"/>
      <c r="G45" s="21"/>
      <c r="H45" s="21"/>
      <c r="I45" s="30"/>
      <c r="J45" s="30"/>
      <c r="K45" s="30"/>
      <c r="L45" s="30"/>
      <c r="M45" s="30"/>
      <c r="N45" s="30"/>
      <c r="O45" s="30"/>
      <c r="P45" s="30"/>
      <c r="Q45" s="44"/>
      <c r="R45" s="45"/>
      <c r="S45" s="44"/>
      <c r="T45" s="45"/>
      <c r="U45" s="44"/>
      <c r="V45" s="30"/>
      <c r="W45" s="30"/>
      <c r="X45" s="30"/>
      <c r="Y45" s="30"/>
      <c r="Z45" s="30"/>
      <c r="AA45" s="30"/>
      <c r="AB45" s="30"/>
      <c r="AC45" s="59"/>
      <c r="AD45" s="59"/>
      <c r="AE45" s="59"/>
      <c r="AF45" s="59"/>
      <c r="AG45" s="59"/>
      <c r="AH45" s="59"/>
      <c r="AI45" s="59"/>
      <c r="AL45" s="70"/>
      <c r="AM45" s="70"/>
      <c r="AN45" s="70"/>
      <c r="AO45" s="70"/>
      <c r="AP45" s="70"/>
      <c r="AQ45" s="70"/>
      <c r="AR45" s="70"/>
      <c r="AS45" s="76"/>
    </row>
    <row r="46" spans="2:45" s="1" customFormat="1" ht="13.5">
      <c r="B46" s="21"/>
      <c r="C46" s="21"/>
      <c r="D46" s="22"/>
      <c r="E46" s="21"/>
      <c r="F46" s="21"/>
      <c r="G46" s="21"/>
      <c r="H46" s="21"/>
      <c r="I46" s="30"/>
      <c r="J46" s="30"/>
      <c r="K46" s="30"/>
      <c r="L46" s="30"/>
      <c r="M46" s="30"/>
      <c r="N46" s="30"/>
      <c r="O46" s="30"/>
      <c r="P46" s="30"/>
      <c r="Q46" s="44"/>
      <c r="R46" s="45"/>
      <c r="S46" s="44"/>
      <c r="T46" s="45"/>
      <c r="U46" s="44"/>
      <c r="V46" s="30"/>
      <c r="W46" s="30"/>
      <c r="X46" s="30"/>
      <c r="Y46" s="30"/>
      <c r="Z46" s="30"/>
      <c r="AA46" s="30"/>
      <c r="AB46" s="30"/>
      <c r="AC46" s="59"/>
      <c r="AD46" s="59"/>
      <c r="AE46" s="59"/>
      <c r="AF46" s="59"/>
      <c r="AG46" s="59"/>
      <c r="AH46" s="59"/>
      <c r="AI46" s="59"/>
      <c r="AL46" s="70"/>
      <c r="AM46" s="70"/>
      <c r="AN46" s="70"/>
      <c r="AO46" s="70"/>
      <c r="AP46" s="70"/>
      <c r="AQ46" s="70"/>
      <c r="AR46" s="70"/>
      <c r="AS46" s="76"/>
    </row>
    <row r="47" spans="2:45" s="1" customFormat="1" ht="13.5">
      <c r="B47" s="21"/>
      <c r="C47" s="21"/>
      <c r="D47" s="22"/>
      <c r="E47" s="21"/>
      <c r="F47" s="21"/>
      <c r="G47" s="21"/>
      <c r="H47" s="21"/>
      <c r="I47" s="30"/>
      <c r="J47" s="30"/>
      <c r="K47" s="30"/>
      <c r="L47" s="30"/>
      <c r="M47" s="30"/>
      <c r="N47" s="30"/>
      <c r="O47" s="30"/>
      <c r="P47" s="30"/>
      <c r="Q47" s="44"/>
      <c r="R47" s="45"/>
      <c r="S47" s="44"/>
      <c r="T47" s="45"/>
      <c r="U47" s="44"/>
      <c r="V47" s="30"/>
      <c r="W47" s="30"/>
      <c r="X47" s="30"/>
      <c r="Y47" s="30"/>
      <c r="Z47" s="30"/>
      <c r="AA47" s="30"/>
      <c r="AB47" s="30"/>
      <c r="AC47" s="59"/>
      <c r="AD47" s="59"/>
      <c r="AE47" s="59"/>
      <c r="AF47" s="59"/>
      <c r="AG47" s="59"/>
      <c r="AH47" s="59"/>
      <c r="AI47" s="59"/>
      <c r="AL47" s="70"/>
      <c r="AM47" s="70"/>
      <c r="AN47" s="70"/>
      <c r="AO47" s="70"/>
      <c r="AP47" s="70"/>
      <c r="AQ47" s="70"/>
      <c r="AR47" s="70"/>
      <c r="AS47" s="76"/>
    </row>
    <row r="48" spans="2:45" s="1" customFormat="1" ht="13.5">
      <c r="B48" s="21"/>
      <c r="C48" s="21"/>
      <c r="D48" s="22"/>
      <c r="E48" s="21"/>
      <c r="F48" s="21"/>
      <c r="G48" s="21"/>
      <c r="H48" s="21"/>
      <c r="I48" s="30"/>
      <c r="J48" s="30"/>
      <c r="K48" s="30"/>
      <c r="L48" s="30"/>
      <c r="M48" s="30"/>
      <c r="N48" s="30"/>
      <c r="O48" s="30"/>
      <c r="P48" s="30"/>
      <c r="Q48" s="44"/>
      <c r="R48" s="45"/>
      <c r="S48" s="44"/>
      <c r="T48" s="45"/>
      <c r="U48" s="44"/>
      <c r="V48" s="30"/>
      <c r="W48" s="30"/>
      <c r="X48" s="30"/>
      <c r="Y48" s="30"/>
      <c r="Z48" s="30"/>
      <c r="AA48" s="30"/>
      <c r="AB48" s="30"/>
      <c r="AC48" s="59"/>
      <c r="AD48" s="59"/>
      <c r="AE48" s="59"/>
      <c r="AF48" s="59"/>
      <c r="AG48" s="59"/>
      <c r="AH48" s="59"/>
      <c r="AI48" s="59"/>
      <c r="AL48" s="70"/>
      <c r="AM48" s="70"/>
      <c r="AN48" s="70"/>
      <c r="AO48" s="70"/>
      <c r="AP48" s="70"/>
      <c r="AQ48" s="70"/>
      <c r="AR48" s="70"/>
      <c r="AS48" s="76"/>
    </row>
    <row r="49" spans="2:45" s="1" customFormat="1" ht="13.5">
      <c r="B49" s="21"/>
      <c r="C49" s="21"/>
      <c r="D49" s="22"/>
      <c r="E49" s="21"/>
      <c r="F49" s="21"/>
      <c r="G49" s="21"/>
      <c r="H49" s="21"/>
      <c r="I49" s="30"/>
      <c r="J49" s="30"/>
      <c r="K49" s="30"/>
      <c r="L49" s="30"/>
      <c r="M49" s="30"/>
      <c r="N49" s="30"/>
      <c r="O49" s="30"/>
      <c r="P49" s="30"/>
      <c r="Q49" s="44"/>
      <c r="R49" s="45"/>
      <c r="S49" s="44"/>
      <c r="T49" s="45"/>
      <c r="U49" s="44"/>
      <c r="V49" s="30"/>
      <c r="W49" s="30"/>
      <c r="X49" s="30"/>
      <c r="Y49" s="30"/>
      <c r="Z49" s="30"/>
      <c r="AA49" s="30"/>
      <c r="AB49" s="30"/>
      <c r="AC49" s="59"/>
      <c r="AD49" s="59"/>
      <c r="AE49" s="59"/>
      <c r="AF49" s="59"/>
      <c r="AG49" s="59"/>
      <c r="AH49" s="59"/>
      <c r="AI49" s="59"/>
      <c r="AL49" s="70"/>
      <c r="AM49" s="70"/>
      <c r="AN49" s="70"/>
      <c r="AO49" s="70"/>
      <c r="AP49" s="70"/>
      <c r="AQ49" s="70"/>
      <c r="AR49" s="70"/>
      <c r="AS49" s="76"/>
    </row>
    <row r="50" spans="3:46" ht="13.5"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</row>
    <row r="51" spans="3:46" ht="13.5"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</row>
    <row r="52" spans="3:46" s="1" customFormat="1" ht="13.5"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</row>
    <row r="53" spans="3:46" s="1" customFormat="1" ht="13.5"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</row>
    <row r="54" spans="3:46" s="1" customFormat="1" ht="13.5"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</row>
    <row r="55" spans="3:46" s="1" customFormat="1" ht="13.5"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</row>
    <row r="56" spans="2:46" s="1" customFormat="1" ht="13.5">
      <c r="B56" s="21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</row>
    <row r="57" spans="2:46" s="1" customFormat="1" ht="13.5">
      <c r="B57" s="21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</row>
    <row r="58" spans="2:46" s="1" customFormat="1" ht="13.5">
      <c r="B58" s="21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</row>
    <row r="59" spans="2:46" s="1" customFormat="1" ht="13.5">
      <c r="B59" s="21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</row>
    <row r="60" spans="2:46" s="1" customFormat="1" ht="13.5">
      <c r="B60" s="21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</row>
    <row r="61" spans="2:46" s="1" customFormat="1" ht="13.5">
      <c r="B61" s="21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</row>
    <row r="62" spans="2:46" s="1" customFormat="1" ht="13.5">
      <c r="B62" s="21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</row>
    <row r="63" spans="2:46" s="1" customFormat="1" ht="13.5">
      <c r="B63" s="21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</row>
    <row r="64" spans="2:46" s="1" customFormat="1" ht="13.5">
      <c r="B64" s="21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</row>
    <row r="65" spans="1:46" ht="13.5">
      <c r="A65" s="1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</row>
    <row r="66" spans="3:46" ht="13.5"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</row>
    <row r="67" spans="3:46" ht="13.5"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</row>
    <row r="68" spans="3:46" s="1" customFormat="1" ht="13.5"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</row>
    <row r="69" spans="3:46" s="1" customFormat="1" ht="13.5"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</row>
    <row r="70" spans="3:46" s="1" customFormat="1" ht="13.5"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</row>
    <row r="71" spans="3:46" s="1" customFormat="1" ht="13.5"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</row>
    <row r="72" spans="2:45" s="1" customFormat="1" ht="13.5">
      <c r="B72" s="21"/>
      <c r="C72" s="21"/>
      <c r="D72" s="22"/>
      <c r="E72" s="21"/>
      <c r="F72" s="21"/>
      <c r="G72" s="21"/>
      <c r="H72" s="21"/>
      <c r="I72" s="30"/>
      <c r="J72" s="30"/>
      <c r="K72" s="30"/>
      <c r="L72" s="30"/>
      <c r="M72" s="30"/>
      <c r="N72" s="30"/>
      <c r="O72" s="30"/>
      <c r="P72" s="30"/>
      <c r="Q72" s="44"/>
      <c r="R72" s="45"/>
      <c r="S72" s="44"/>
      <c r="T72" s="45"/>
      <c r="U72" s="44"/>
      <c r="V72" s="30"/>
      <c r="W72" s="30"/>
      <c r="X72" s="30"/>
      <c r="Y72" s="30"/>
      <c r="Z72" s="30"/>
      <c r="AA72" s="30"/>
      <c r="AB72" s="30"/>
      <c r="AC72" s="59"/>
      <c r="AD72" s="59"/>
      <c r="AE72" s="59"/>
      <c r="AF72" s="59"/>
      <c r="AG72" s="59"/>
      <c r="AH72" s="59"/>
      <c r="AI72" s="59"/>
      <c r="AL72" s="70"/>
      <c r="AM72" s="70"/>
      <c r="AN72" s="70"/>
      <c r="AO72" s="70"/>
      <c r="AP72" s="70"/>
      <c r="AQ72" s="70"/>
      <c r="AR72" s="70"/>
      <c r="AS72" s="76"/>
    </row>
    <row r="73" ht="13.5">
      <c r="A73" s="1"/>
    </row>
    <row r="74" ht="13.5">
      <c r="A74" s="1"/>
    </row>
    <row r="75" ht="13.5">
      <c r="A75" s="1"/>
    </row>
    <row r="76" ht="13.5">
      <c r="A76" s="1"/>
    </row>
    <row r="77" ht="13.5">
      <c r="A77" s="1"/>
    </row>
    <row r="78" ht="13.5">
      <c r="A78" s="1"/>
    </row>
    <row r="79" ht="13.5">
      <c r="A79" s="1"/>
    </row>
    <row r="80" ht="13.5">
      <c r="A80" s="1"/>
    </row>
    <row r="81" ht="13.5">
      <c r="A81" s="1"/>
    </row>
    <row r="82" ht="13.5">
      <c r="A82" s="1"/>
    </row>
    <row r="83" ht="13.5">
      <c r="A83" s="1"/>
    </row>
    <row r="84" ht="13.5">
      <c r="A84" s="1"/>
    </row>
    <row r="85" ht="13.5">
      <c r="A85" s="1"/>
    </row>
    <row r="86" ht="13.5">
      <c r="A86" s="1"/>
    </row>
    <row r="87" ht="13.5">
      <c r="A87" s="1"/>
    </row>
    <row r="88" ht="13.5">
      <c r="A88" s="1"/>
    </row>
    <row r="89" ht="13.5">
      <c r="A89" s="1"/>
    </row>
    <row r="90" ht="13.5">
      <c r="A90" s="1"/>
    </row>
    <row r="91" ht="13.5">
      <c r="A91" s="1"/>
    </row>
    <row r="92" ht="13.5">
      <c r="C92" t="s">
        <v>229</v>
      </c>
    </row>
    <row r="93" spans="7:46" ht="13.5">
      <c r="G93" s="6" t="e">
        <f>リーグ３次!#REF!</f>
        <v>#REF!</v>
      </c>
      <c r="H93" s="7"/>
      <c r="I93" s="7"/>
      <c r="J93" s="7"/>
      <c r="K93" s="7"/>
      <c r="L93" s="7"/>
      <c r="R93" s="31">
        <f>'リーグ３次'!X5</f>
        <v>4</v>
      </c>
      <c r="S93" s="31"/>
      <c r="T93" s="31"/>
      <c r="U93" s="31"/>
      <c r="V93" s="31"/>
      <c r="W93" t="s">
        <v>53</v>
      </c>
      <c r="AL93" s="1"/>
      <c r="AM93" s="66" t="s">
        <v>131</v>
      </c>
      <c r="AN93" s="67" t="s">
        <v>132</v>
      </c>
      <c r="AO93" s="67" t="s">
        <v>133</v>
      </c>
      <c r="AP93" s="67" t="s">
        <v>134</v>
      </c>
      <c r="AQ93" s="67" t="s">
        <v>135</v>
      </c>
      <c r="AR93" s="67" t="s">
        <v>136</v>
      </c>
      <c r="AS93" s="67" t="s">
        <v>137</v>
      </c>
      <c r="AT93" s="67" t="s">
        <v>138</v>
      </c>
    </row>
    <row r="94" spans="1:67" s="1" customFormat="1" ht="13.5">
      <c r="A94"/>
      <c r="C94" s="8" t="s">
        <v>139</v>
      </c>
      <c r="D94" s="9"/>
      <c r="E94" s="9" t="s">
        <v>140</v>
      </c>
      <c r="F94" s="9"/>
      <c r="G94" s="9"/>
      <c r="H94" s="9"/>
      <c r="I94" s="9"/>
      <c r="J94" s="9" t="s">
        <v>141</v>
      </c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52" t="s">
        <v>142</v>
      </c>
      <c r="AE94" s="52"/>
      <c r="AF94" s="52"/>
      <c r="AG94" s="52"/>
      <c r="AH94" s="52"/>
      <c r="AI94" s="68"/>
      <c r="BJ94" s="52" t="s">
        <v>142</v>
      </c>
      <c r="BK94" s="52"/>
      <c r="BL94" s="52"/>
      <c r="BM94" s="52"/>
      <c r="BN94" s="52"/>
      <c r="BO94" s="68"/>
    </row>
    <row r="95" spans="1:67" s="1" customFormat="1" ht="13.5">
      <c r="A95"/>
      <c r="C95" s="10">
        <v>1</v>
      </c>
      <c r="D95" s="11"/>
      <c r="E95" s="12">
        <v>0.3958333333333333</v>
      </c>
      <c r="F95" s="13"/>
      <c r="G95" s="13"/>
      <c r="H95" s="13"/>
      <c r="I95" s="13"/>
      <c r="J95" s="25" t="str">
        <f>'3次リーグ組合せ'!E18</f>
        <v>安桜</v>
      </c>
      <c r="K95" s="25"/>
      <c r="L95" s="25"/>
      <c r="M95" s="25"/>
      <c r="N95" s="25"/>
      <c r="O95" s="25"/>
      <c r="P95" s="25"/>
      <c r="Q95" s="32"/>
      <c r="R95" s="33"/>
      <c r="S95" s="46"/>
      <c r="T95" s="414" t="s">
        <v>143</v>
      </c>
      <c r="U95" s="46"/>
      <c r="V95" s="33"/>
      <c r="W95" s="30" t="e">
        <f>3次リーグ組合せ!#REF!</f>
        <v>#REF!</v>
      </c>
      <c r="X95" s="30"/>
      <c r="Y95" s="30"/>
      <c r="Z95" s="30"/>
      <c r="AA95" s="30"/>
      <c r="AB95" s="30"/>
      <c r="AC95" s="30"/>
      <c r="AD95" s="54" t="str">
        <f>'3次リーグ組合せ'!E20</f>
        <v>坂祝</v>
      </c>
      <c r="AE95" s="55"/>
      <c r="AF95" s="55"/>
      <c r="AG95" s="55"/>
      <c r="AH95" s="55"/>
      <c r="AI95" s="69"/>
      <c r="AL95" s="1" t="str">
        <f>AD96</f>
        <v>安桜</v>
      </c>
      <c r="AM95" s="70">
        <v>0</v>
      </c>
      <c r="AN95" s="70">
        <v>0</v>
      </c>
      <c r="AO95" s="70">
        <v>0</v>
      </c>
      <c r="AP95" s="70">
        <f>S95+S97</f>
        <v>0</v>
      </c>
      <c r="AQ95" s="70">
        <f>U95+U97</f>
        <v>0</v>
      </c>
      <c r="AR95" s="70">
        <f>AP95-AQ95</f>
        <v>0</v>
      </c>
      <c r="AS95" s="70">
        <f>AM95*3+AO95*1</f>
        <v>0</v>
      </c>
      <c r="AT95" s="76">
        <v>1</v>
      </c>
      <c r="BJ95" s="54" t="str">
        <f>$J$96</f>
        <v>坂祝</v>
      </c>
      <c r="BK95" s="55"/>
      <c r="BL95" s="55"/>
      <c r="BM95" s="55"/>
      <c r="BN95" s="55"/>
      <c r="BO95" s="69"/>
    </row>
    <row r="96" spans="3:67" s="1" customFormat="1" ht="13.5">
      <c r="C96" s="10">
        <v>2</v>
      </c>
      <c r="D96" s="11"/>
      <c r="E96" s="14">
        <v>0.4513888888888889</v>
      </c>
      <c r="F96" s="11"/>
      <c r="G96" s="11"/>
      <c r="H96" s="11"/>
      <c r="I96" s="11"/>
      <c r="J96" s="26" t="str">
        <f>AD95</f>
        <v>坂祝</v>
      </c>
      <c r="K96" s="26"/>
      <c r="L96" s="26"/>
      <c r="M96" s="26"/>
      <c r="N96" s="26"/>
      <c r="O96" s="26"/>
      <c r="P96" s="26"/>
      <c r="Q96" s="38"/>
      <c r="R96" s="36"/>
      <c r="S96" s="47"/>
      <c r="T96" s="415" t="s">
        <v>143</v>
      </c>
      <c r="U96" s="47"/>
      <c r="V96" s="36"/>
      <c r="W96" s="35" t="e">
        <f>W95</f>
        <v>#REF!</v>
      </c>
      <c r="X96" s="35"/>
      <c r="Y96" s="35"/>
      <c r="Z96" s="35"/>
      <c r="AA96" s="35"/>
      <c r="AB96" s="35"/>
      <c r="AC96" s="35"/>
      <c r="AD96" s="56" t="str">
        <f>J95</f>
        <v>安桜</v>
      </c>
      <c r="AE96" s="57"/>
      <c r="AF96" s="57"/>
      <c r="AG96" s="57"/>
      <c r="AH96" s="57"/>
      <c r="AI96" s="71"/>
      <c r="AL96" s="1" t="str">
        <f>AD95</f>
        <v>坂祝</v>
      </c>
      <c r="AM96" s="70">
        <v>0</v>
      </c>
      <c r="AN96" s="70">
        <v>0</v>
      </c>
      <c r="AO96" s="70">
        <v>0</v>
      </c>
      <c r="AP96" s="70">
        <f>S96+U97</f>
        <v>0</v>
      </c>
      <c r="AQ96" s="70">
        <f>S97+U96</f>
        <v>0</v>
      </c>
      <c r="AR96" s="70">
        <f>AP96-AQ96</f>
        <v>0</v>
      </c>
      <c r="AS96" s="70">
        <f>AM96*3+AO96*1</f>
        <v>0</v>
      </c>
      <c r="AT96" s="76">
        <v>2</v>
      </c>
      <c r="BJ96" s="54" t="str">
        <f>$J$95</f>
        <v>安桜</v>
      </c>
      <c r="BK96" s="55"/>
      <c r="BL96" s="55"/>
      <c r="BM96" s="55"/>
      <c r="BN96" s="55"/>
      <c r="BO96" s="69"/>
    </row>
    <row r="97" spans="1:67" s="1" customFormat="1" ht="13.5">
      <c r="A97" s="21"/>
      <c r="C97" s="17">
        <v>3</v>
      </c>
      <c r="D97" s="18"/>
      <c r="E97" s="19">
        <v>0.5069444444444444</v>
      </c>
      <c r="F97" s="20"/>
      <c r="G97" s="20"/>
      <c r="H97" s="20"/>
      <c r="I97" s="20"/>
      <c r="J97" s="28" t="str">
        <f>J95</f>
        <v>安桜</v>
      </c>
      <c r="K97" s="28"/>
      <c r="L97" s="28"/>
      <c r="M97" s="28"/>
      <c r="N97" s="28"/>
      <c r="O97" s="28"/>
      <c r="P97" s="28"/>
      <c r="Q97" s="40"/>
      <c r="R97" s="41"/>
      <c r="S97" s="48"/>
      <c r="T97" s="416" t="s">
        <v>143</v>
      </c>
      <c r="U97" s="48"/>
      <c r="V97" s="41"/>
      <c r="W97" s="43" t="str">
        <f>AD95</f>
        <v>坂祝</v>
      </c>
      <c r="X97" s="43"/>
      <c r="Y97" s="43"/>
      <c r="Z97" s="43"/>
      <c r="AA97" s="43"/>
      <c r="AB97" s="43"/>
      <c r="AC97" s="43"/>
      <c r="AD97" s="60" t="e">
        <f>W95</f>
        <v>#REF!</v>
      </c>
      <c r="AE97" s="61"/>
      <c r="AF97" s="61"/>
      <c r="AG97" s="61"/>
      <c r="AH97" s="61"/>
      <c r="AI97" s="73"/>
      <c r="AL97" s="1" t="e">
        <f>AD97</f>
        <v>#REF!</v>
      </c>
      <c r="AM97" s="70">
        <v>0</v>
      </c>
      <c r="AN97" s="70">
        <v>0</v>
      </c>
      <c r="AO97" s="70">
        <v>0</v>
      </c>
      <c r="AP97" s="70">
        <f>U95+U96</f>
        <v>0</v>
      </c>
      <c r="AQ97" s="70">
        <f>S95+S96</f>
        <v>0</v>
      </c>
      <c r="AR97" s="70">
        <f>AP97-AQ97</f>
        <v>0</v>
      </c>
      <c r="AS97" s="70">
        <f>AM97*3+AO97*1</f>
        <v>0</v>
      </c>
      <c r="AT97" s="76">
        <v>3</v>
      </c>
      <c r="BJ97" s="64" t="e">
        <f>$W$95</f>
        <v>#REF!</v>
      </c>
      <c r="BK97" s="65"/>
      <c r="BL97" s="65"/>
      <c r="BM97" s="65"/>
      <c r="BN97" s="65"/>
      <c r="BO97" s="75"/>
    </row>
    <row r="98" ht="13.5">
      <c r="A98" s="21"/>
    </row>
    <row r="99" spans="1:3" ht="13.5">
      <c r="A99" s="21"/>
      <c r="C99" t="s">
        <v>224</v>
      </c>
    </row>
    <row r="100" spans="1:46" ht="13.5">
      <c r="A100" s="78"/>
      <c r="G100" s="6" t="e">
        <f>リーグ３次!#REF!</f>
        <v>#REF!</v>
      </c>
      <c r="H100" s="7"/>
      <c r="I100" s="7"/>
      <c r="J100" s="7"/>
      <c r="K100" s="7"/>
      <c r="L100" s="7"/>
      <c r="R100" s="31" t="e">
        <f>リーグ３次!#REF!</f>
        <v>#REF!</v>
      </c>
      <c r="S100" s="31"/>
      <c r="T100" s="31"/>
      <c r="U100" s="31"/>
      <c r="V100" s="31"/>
      <c r="W100" t="s">
        <v>53</v>
      </c>
      <c r="AL100" s="1"/>
      <c r="AM100" s="66" t="s">
        <v>131</v>
      </c>
      <c r="AN100" s="67" t="s">
        <v>132</v>
      </c>
      <c r="AO100" s="67" t="s">
        <v>133</v>
      </c>
      <c r="AP100" s="67" t="s">
        <v>134</v>
      </c>
      <c r="AQ100" s="67" t="s">
        <v>135</v>
      </c>
      <c r="AR100" s="67" t="s">
        <v>136</v>
      </c>
      <c r="AS100" s="67" t="s">
        <v>137</v>
      </c>
      <c r="AT100" s="67" t="s">
        <v>138</v>
      </c>
    </row>
    <row r="101" spans="1:67" s="1" customFormat="1" ht="13.5">
      <c r="A101" s="78"/>
      <c r="C101" s="8" t="s">
        <v>139</v>
      </c>
      <c r="D101" s="9"/>
      <c r="E101" s="9" t="s">
        <v>140</v>
      </c>
      <c r="F101" s="9"/>
      <c r="G101" s="9"/>
      <c r="H101" s="9"/>
      <c r="I101" s="9"/>
      <c r="J101" s="9" t="s">
        <v>141</v>
      </c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52" t="s">
        <v>142</v>
      </c>
      <c r="AE101" s="52"/>
      <c r="AF101" s="52"/>
      <c r="AG101" s="52"/>
      <c r="AH101" s="52"/>
      <c r="AI101" s="68"/>
      <c r="BJ101" s="52" t="s">
        <v>142</v>
      </c>
      <c r="BK101" s="52"/>
      <c r="BL101" s="52"/>
      <c r="BM101" s="52"/>
      <c r="BN101" s="52"/>
      <c r="BO101" s="68"/>
    </row>
    <row r="102" spans="1:67" s="1" customFormat="1" ht="13.5">
      <c r="A102" s="78"/>
      <c r="C102" s="10">
        <v>1</v>
      </c>
      <c r="D102" s="11"/>
      <c r="E102" s="12">
        <v>0.3958333333333333</v>
      </c>
      <c r="F102" s="13"/>
      <c r="G102" s="13"/>
      <c r="H102" s="13"/>
      <c r="I102" s="13"/>
      <c r="J102" s="25" t="str">
        <f>'3次リーグ組合せ'!E22</f>
        <v>下有知</v>
      </c>
      <c r="K102" s="25"/>
      <c r="L102" s="25"/>
      <c r="M102" s="25"/>
      <c r="N102" s="25"/>
      <c r="O102" s="25"/>
      <c r="P102" s="25"/>
      <c r="Q102" s="32"/>
      <c r="R102" s="33"/>
      <c r="S102" s="46">
        <v>5</v>
      </c>
      <c r="T102" s="414" t="s">
        <v>143</v>
      </c>
      <c r="U102" s="46">
        <v>0</v>
      </c>
      <c r="V102" s="33"/>
      <c r="W102" s="30" t="e">
        <f>3次リーグ組合せ!#REF!</f>
        <v>#REF!</v>
      </c>
      <c r="X102" s="30"/>
      <c r="Y102" s="30"/>
      <c r="Z102" s="30"/>
      <c r="AA102" s="30"/>
      <c r="AB102" s="30"/>
      <c r="AC102" s="30"/>
      <c r="AD102" s="54" t="e">
        <f>3次リーグ組合せ!#REF!</f>
        <v>#REF!</v>
      </c>
      <c r="AE102" s="55"/>
      <c r="AF102" s="55"/>
      <c r="AG102" s="55"/>
      <c r="AH102" s="55"/>
      <c r="AI102" s="69"/>
      <c r="AL102" s="1" t="str">
        <f>AD103</f>
        <v>下有知</v>
      </c>
      <c r="AM102" s="70">
        <v>2</v>
      </c>
      <c r="AN102" s="70">
        <v>0</v>
      </c>
      <c r="AO102" s="70">
        <v>0</v>
      </c>
      <c r="AP102" s="70">
        <f>S102+S104</f>
        <v>10</v>
      </c>
      <c r="AQ102" s="70">
        <f>U102+U104</f>
        <v>0</v>
      </c>
      <c r="AR102" s="70">
        <f>AP102-AQ102</f>
        <v>10</v>
      </c>
      <c r="AS102" s="70">
        <f>AM102*3+AO102*1</f>
        <v>6</v>
      </c>
      <c r="AT102" s="76">
        <v>1</v>
      </c>
      <c r="BJ102" s="54" t="e">
        <f>$J$103</f>
        <v>#REF!</v>
      </c>
      <c r="BK102" s="55"/>
      <c r="BL102" s="55"/>
      <c r="BM102" s="55"/>
      <c r="BN102" s="55"/>
      <c r="BO102" s="69"/>
    </row>
    <row r="103" spans="1:67" s="1" customFormat="1" ht="13.5">
      <c r="A103" s="78"/>
      <c r="C103" s="10">
        <v>2</v>
      </c>
      <c r="D103" s="11"/>
      <c r="E103" s="14">
        <v>0.4513888888888889</v>
      </c>
      <c r="F103" s="11"/>
      <c r="G103" s="11"/>
      <c r="H103" s="11"/>
      <c r="I103" s="11"/>
      <c r="J103" s="26" t="e">
        <f>AD102</f>
        <v>#REF!</v>
      </c>
      <c r="K103" s="26"/>
      <c r="L103" s="26"/>
      <c r="M103" s="26"/>
      <c r="N103" s="26"/>
      <c r="O103" s="26"/>
      <c r="P103" s="26"/>
      <c r="Q103" s="38"/>
      <c r="R103" s="36"/>
      <c r="S103" s="47">
        <v>4</v>
      </c>
      <c r="T103" s="415" t="s">
        <v>143</v>
      </c>
      <c r="U103" s="47">
        <v>2</v>
      </c>
      <c r="V103" s="36"/>
      <c r="W103" s="35" t="e">
        <f>W102</f>
        <v>#REF!</v>
      </c>
      <c r="X103" s="35"/>
      <c r="Y103" s="35"/>
      <c r="Z103" s="35"/>
      <c r="AA103" s="35"/>
      <c r="AB103" s="35"/>
      <c r="AC103" s="35"/>
      <c r="AD103" s="56" t="str">
        <f>J102</f>
        <v>下有知</v>
      </c>
      <c r="AE103" s="57"/>
      <c r="AF103" s="57"/>
      <c r="AG103" s="57"/>
      <c r="AH103" s="57"/>
      <c r="AI103" s="71"/>
      <c r="AL103" s="1" t="e">
        <f>AD102</f>
        <v>#REF!</v>
      </c>
      <c r="AM103" s="70">
        <v>1</v>
      </c>
      <c r="AN103" s="70">
        <v>1</v>
      </c>
      <c r="AO103" s="70">
        <v>0</v>
      </c>
      <c r="AP103" s="70">
        <f>S103+U104</f>
        <v>4</v>
      </c>
      <c r="AQ103" s="70">
        <f>S104+U103</f>
        <v>7</v>
      </c>
      <c r="AR103" s="70">
        <f>AP103-AQ103</f>
        <v>-3</v>
      </c>
      <c r="AS103" s="70">
        <f>AM103*3+AO103*1</f>
        <v>3</v>
      </c>
      <c r="AT103" s="76">
        <v>2</v>
      </c>
      <c r="BJ103" s="54" t="str">
        <f>J102</f>
        <v>下有知</v>
      </c>
      <c r="BK103" s="55"/>
      <c r="BL103" s="55"/>
      <c r="BM103" s="55"/>
      <c r="BN103" s="55"/>
      <c r="BO103" s="69"/>
    </row>
    <row r="104" spans="1:67" s="1" customFormat="1" ht="13.5">
      <c r="A104" s="21"/>
      <c r="C104" s="17">
        <v>3</v>
      </c>
      <c r="D104" s="18"/>
      <c r="E104" s="19">
        <v>0.5069444444444444</v>
      </c>
      <c r="F104" s="20"/>
      <c r="G104" s="20"/>
      <c r="H104" s="20"/>
      <c r="I104" s="20"/>
      <c r="J104" s="28" t="str">
        <f>J102</f>
        <v>下有知</v>
      </c>
      <c r="K104" s="28"/>
      <c r="L104" s="28"/>
      <c r="M104" s="28"/>
      <c r="N104" s="28"/>
      <c r="O104" s="28"/>
      <c r="P104" s="28"/>
      <c r="Q104" s="40"/>
      <c r="R104" s="41"/>
      <c r="S104" s="48">
        <v>5</v>
      </c>
      <c r="T104" s="416" t="s">
        <v>143</v>
      </c>
      <c r="U104" s="48">
        <v>0</v>
      </c>
      <c r="V104" s="41"/>
      <c r="W104" s="43" t="e">
        <f>AD102</f>
        <v>#REF!</v>
      </c>
      <c r="X104" s="43"/>
      <c r="Y104" s="43"/>
      <c r="Z104" s="43"/>
      <c r="AA104" s="43"/>
      <c r="AB104" s="43"/>
      <c r="AC104" s="43"/>
      <c r="AD104" s="60" t="e">
        <f>W102</f>
        <v>#REF!</v>
      </c>
      <c r="AE104" s="61"/>
      <c r="AF104" s="61"/>
      <c r="AG104" s="61"/>
      <c r="AH104" s="61"/>
      <c r="AI104" s="73"/>
      <c r="AL104" s="1" t="e">
        <f>AD104</f>
        <v>#REF!</v>
      </c>
      <c r="AM104" s="70">
        <v>0</v>
      </c>
      <c r="AN104" s="70">
        <v>2</v>
      </c>
      <c r="AO104" s="70">
        <v>0</v>
      </c>
      <c r="AP104" s="70">
        <f>U102+U103</f>
        <v>2</v>
      </c>
      <c r="AQ104" s="70">
        <f>S102+S103</f>
        <v>9</v>
      </c>
      <c r="AR104" s="70">
        <f>AP104-AQ104</f>
        <v>-7</v>
      </c>
      <c r="AS104" s="70">
        <f>AM104*3+AO104*1</f>
        <v>0</v>
      </c>
      <c r="AT104" s="76">
        <v>3</v>
      </c>
      <c r="BJ104" s="64" t="e">
        <f>$W$102</f>
        <v>#REF!</v>
      </c>
      <c r="BK104" s="65"/>
      <c r="BL104" s="65"/>
      <c r="BM104" s="65"/>
      <c r="BN104" s="65"/>
      <c r="BO104" s="75"/>
    </row>
    <row r="105" ht="13.5">
      <c r="A105" s="21"/>
    </row>
    <row r="106" spans="1:3" ht="13.5">
      <c r="A106" s="21"/>
      <c r="C106" t="s">
        <v>279</v>
      </c>
    </row>
    <row r="107" spans="1:46" ht="13.5">
      <c r="A107" s="21"/>
      <c r="G107" s="6">
        <f>'リーグ３次'!AB6</f>
        <v>44570</v>
      </c>
      <c r="H107" s="7"/>
      <c r="I107" s="7"/>
      <c r="J107" s="7"/>
      <c r="K107" s="7"/>
      <c r="L107" s="7"/>
      <c r="R107" s="31">
        <f>'リーグ３次'!AB5</f>
        <v>5</v>
      </c>
      <c r="S107" s="31"/>
      <c r="T107" s="31"/>
      <c r="U107" s="31"/>
      <c r="V107" s="31"/>
      <c r="W107" t="s">
        <v>53</v>
      </c>
      <c r="AL107" s="1"/>
      <c r="AM107" s="66" t="s">
        <v>131</v>
      </c>
      <c r="AN107" s="67" t="s">
        <v>132</v>
      </c>
      <c r="AO107" s="67" t="s">
        <v>133</v>
      </c>
      <c r="AP107" s="67" t="s">
        <v>134</v>
      </c>
      <c r="AQ107" s="67" t="s">
        <v>135</v>
      </c>
      <c r="AR107" s="67" t="s">
        <v>136</v>
      </c>
      <c r="AS107" s="67" t="s">
        <v>137</v>
      </c>
      <c r="AT107" s="67" t="s">
        <v>138</v>
      </c>
    </row>
    <row r="108" spans="1:67" s="1" customFormat="1" ht="13.5">
      <c r="A108" s="21"/>
      <c r="C108" s="8" t="s">
        <v>139</v>
      </c>
      <c r="D108" s="9"/>
      <c r="E108" s="9" t="s">
        <v>140</v>
      </c>
      <c r="F108" s="9"/>
      <c r="G108" s="9"/>
      <c r="H108" s="9"/>
      <c r="I108" s="9"/>
      <c r="J108" s="9" t="s">
        <v>141</v>
      </c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52" t="s">
        <v>142</v>
      </c>
      <c r="AE108" s="52"/>
      <c r="AF108" s="52"/>
      <c r="AG108" s="52"/>
      <c r="AH108" s="52"/>
      <c r="AI108" s="68"/>
      <c r="BJ108" s="52" t="s">
        <v>142</v>
      </c>
      <c r="BK108" s="52"/>
      <c r="BL108" s="52"/>
      <c r="BM108" s="52"/>
      <c r="BN108" s="52"/>
      <c r="BO108" s="68"/>
    </row>
    <row r="109" spans="1:67" s="1" customFormat="1" ht="13.5">
      <c r="A109" s="21"/>
      <c r="C109" s="10">
        <v>1</v>
      </c>
      <c r="D109" s="11"/>
      <c r="E109" s="12">
        <v>0.4166666666666667</v>
      </c>
      <c r="F109" s="13"/>
      <c r="G109" s="13"/>
      <c r="H109" s="13"/>
      <c r="I109" s="13"/>
      <c r="J109" s="25" t="e">
        <f>3次リーグ組合せ!#REF!</f>
        <v>#REF!</v>
      </c>
      <c r="K109" s="25"/>
      <c r="L109" s="25"/>
      <c r="M109" s="25"/>
      <c r="N109" s="25"/>
      <c r="O109" s="25"/>
      <c r="P109" s="25"/>
      <c r="Q109" s="32"/>
      <c r="R109" s="33"/>
      <c r="S109" s="46">
        <v>2</v>
      </c>
      <c r="T109" s="414" t="s">
        <v>143</v>
      </c>
      <c r="U109" s="46">
        <v>0</v>
      </c>
      <c r="V109" s="33"/>
      <c r="W109" s="30" t="e">
        <f>3次リーグ組合せ!#REF!</f>
        <v>#REF!</v>
      </c>
      <c r="X109" s="30"/>
      <c r="Y109" s="30"/>
      <c r="Z109" s="30"/>
      <c r="AA109" s="30"/>
      <c r="AB109" s="30"/>
      <c r="AC109" s="30"/>
      <c r="AD109" s="54" t="e">
        <f>3次リーグ組合せ!#REF!</f>
        <v>#REF!</v>
      </c>
      <c r="AE109" s="55"/>
      <c r="AF109" s="55"/>
      <c r="AG109" s="55"/>
      <c r="AH109" s="55"/>
      <c r="AI109" s="69"/>
      <c r="AL109" s="1" t="e">
        <f>AD110</f>
        <v>#REF!</v>
      </c>
      <c r="AM109" s="70">
        <v>1</v>
      </c>
      <c r="AN109" s="70">
        <v>1</v>
      </c>
      <c r="AO109" s="70">
        <v>0</v>
      </c>
      <c r="AP109" s="70">
        <f>S109+S111</f>
        <v>3</v>
      </c>
      <c r="AQ109" s="70">
        <f>U109+U111</f>
        <v>4</v>
      </c>
      <c r="AR109" s="70">
        <f>AP109-AQ109</f>
        <v>-1</v>
      </c>
      <c r="AS109" s="70">
        <f>AM109*3+AO109*1</f>
        <v>3</v>
      </c>
      <c r="AT109" s="76">
        <v>2</v>
      </c>
      <c r="BJ109" s="54" t="e">
        <f>$J$110</f>
        <v>#REF!</v>
      </c>
      <c r="BK109" s="55"/>
      <c r="BL109" s="55"/>
      <c r="BM109" s="55"/>
      <c r="BN109" s="55"/>
      <c r="BO109" s="69"/>
    </row>
    <row r="110" spans="1:67" s="1" customFormat="1" ht="13.5">
      <c r="A110" s="21"/>
      <c r="C110" s="10">
        <v>2</v>
      </c>
      <c r="D110" s="11"/>
      <c r="E110" s="14">
        <v>0.47222222222222227</v>
      </c>
      <c r="F110" s="11"/>
      <c r="G110" s="11"/>
      <c r="H110" s="11"/>
      <c r="I110" s="11"/>
      <c r="J110" s="26" t="e">
        <f>AD109</f>
        <v>#REF!</v>
      </c>
      <c r="K110" s="26"/>
      <c r="L110" s="26"/>
      <c r="M110" s="26"/>
      <c r="N110" s="26"/>
      <c r="O110" s="26"/>
      <c r="P110" s="26"/>
      <c r="Q110" s="38"/>
      <c r="R110" s="36"/>
      <c r="S110" s="47">
        <v>9</v>
      </c>
      <c r="T110" s="415" t="s">
        <v>143</v>
      </c>
      <c r="U110" s="47">
        <v>1</v>
      </c>
      <c r="V110" s="36"/>
      <c r="W110" s="35" t="e">
        <f>W109</f>
        <v>#REF!</v>
      </c>
      <c r="X110" s="35"/>
      <c r="Y110" s="35"/>
      <c r="Z110" s="35"/>
      <c r="AA110" s="35"/>
      <c r="AB110" s="35"/>
      <c r="AC110" s="35"/>
      <c r="AD110" s="56" t="e">
        <f>J109</f>
        <v>#REF!</v>
      </c>
      <c r="AE110" s="57"/>
      <c r="AF110" s="57"/>
      <c r="AG110" s="57"/>
      <c r="AH110" s="57"/>
      <c r="AI110" s="71"/>
      <c r="AL110" s="1" t="e">
        <f>AD109</f>
        <v>#REF!</v>
      </c>
      <c r="AM110" s="70">
        <v>2</v>
      </c>
      <c r="AN110" s="70">
        <v>0</v>
      </c>
      <c r="AO110" s="70">
        <v>0</v>
      </c>
      <c r="AP110" s="70">
        <f>S110+U111</f>
        <v>13</v>
      </c>
      <c r="AQ110" s="70">
        <f>S111+U110</f>
        <v>2</v>
      </c>
      <c r="AR110" s="70">
        <f>AP110-AQ110</f>
        <v>11</v>
      </c>
      <c r="AS110" s="70">
        <f>AM110*3+AO110*1</f>
        <v>6</v>
      </c>
      <c r="AT110" s="76">
        <v>1</v>
      </c>
      <c r="BJ110" s="54" t="e">
        <f>$J$109</f>
        <v>#REF!</v>
      </c>
      <c r="BK110" s="55"/>
      <c r="BL110" s="55"/>
      <c r="BM110" s="55"/>
      <c r="BN110" s="55"/>
      <c r="BO110" s="69"/>
    </row>
    <row r="111" spans="1:67" s="1" customFormat="1" ht="13.5">
      <c r="A111"/>
      <c r="C111" s="17">
        <v>3</v>
      </c>
      <c r="D111" s="18"/>
      <c r="E111" s="19">
        <f>E110+"1:20"</f>
        <v>0.5277777777777778</v>
      </c>
      <c r="F111" s="20"/>
      <c r="G111" s="20"/>
      <c r="H111" s="20"/>
      <c r="I111" s="20"/>
      <c r="J111" s="28" t="e">
        <f>J109</f>
        <v>#REF!</v>
      </c>
      <c r="K111" s="28"/>
      <c r="L111" s="28"/>
      <c r="M111" s="28"/>
      <c r="N111" s="28"/>
      <c r="O111" s="28"/>
      <c r="P111" s="28"/>
      <c r="Q111" s="40"/>
      <c r="R111" s="41"/>
      <c r="S111" s="48">
        <v>1</v>
      </c>
      <c r="T111" s="416" t="s">
        <v>143</v>
      </c>
      <c r="U111" s="48">
        <v>4</v>
      </c>
      <c r="V111" s="41"/>
      <c r="W111" s="43" t="e">
        <f>AD109</f>
        <v>#REF!</v>
      </c>
      <c r="X111" s="43"/>
      <c r="Y111" s="43"/>
      <c r="Z111" s="43"/>
      <c r="AA111" s="43"/>
      <c r="AB111" s="43"/>
      <c r="AC111" s="43"/>
      <c r="AD111" s="60" t="e">
        <f>W109</f>
        <v>#REF!</v>
      </c>
      <c r="AE111" s="61"/>
      <c r="AF111" s="61"/>
      <c r="AG111" s="61"/>
      <c r="AH111" s="61"/>
      <c r="AI111" s="73"/>
      <c r="AL111" s="1" t="e">
        <f>AD111</f>
        <v>#REF!</v>
      </c>
      <c r="AM111" s="70">
        <v>0</v>
      </c>
      <c r="AN111" s="70">
        <v>2</v>
      </c>
      <c r="AO111" s="70">
        <v>0</v>
      </c>
      <c r="AP111" s="70">
        <f>U109+U110</f>
        <v>1</v>
      </c>
      <c r="AQ111" s="70">
        <f>S109+S110</f>
        <v>11</v>
      </c>
      <c r="AR111" s="70">
        <f>AP111-AQ111</f>
        <v>-10</v>
      </c>
      <c r="AS111" s="70">
        <f>AM111*3+AO111*1</f>
        <v>0</v>
      </c>
      <c r="AT111" s="76">
        <v>3</v>
      </c>
      <c r="BJ111" s="64" t="e">
        <f>$W$109</f>
        <v>#REF!</v>
      </c>
      <c r="BK111" s="65"/>
      <c r="BL111" s="65"/>
      <c r="BM111" s="65"/>
      <c r="BN111" s="65"/>
      <c r="BO111" s="75"/>
    </row>
  </sheetData>
  <sheetProtection/>
  <mergeCells count="209">
    <mergeCell ref="C1:AG1"/>
    <mergeCell ref="G4:L4"/>
    <mergeCell ref="R4:V4"/>
    <mergeCell ref="AD4:AH4"/>
    <mergeCell ref="C5:D5"/>
    <mergeCell ref="E5:I5"/>
    <mergeCell ref="J5:AC5"/>
    <mergeCell ref="AD5:AI5"/>
    <mergeCell ref="C6:D6"/>
    <mergeCell ref="E6:I6"/>
    <mergeCell ref="J6:Q6"/>
    <mergeCell ref="W6:AC6"/>
    <mergeCell ref="AD6:AI6"/>
    <mergeCell ref="C7:D7"/>
    <mergeCell ref="E7:I7"/>
    <mergeCell ref="J7:Q7"/>
    <mergeCell ref="W7:AC7"/>
    <mergeCell ref="AD7:AI7"/>
    <mergeCell ref="C8:D8"/>
    <mergeCell ref="E8:I8"/>
    <mergeCell ref="J8:Q8"/>
    <mergeCell ref="W8:AC8"/>
    <mergeCell ref="AD8:AI8"/>
    <mergeCell ref="C9:D9"/>
    <mergeCell ref="E9:I9"/>
    <mergeCell ref="J9:Q9"/>
    <mergeCell ref="W9:AC9"/>
    <mergeCell ref="AD9:AI9"/>
    <mergeCell ref="C10:D10"/>
    <mergeCell ref="E10:I10"/>
    <mergeCell ref="J10:Q10"/>
    <mergeCell ref="W10:AC10"/>
    <mergeCell ref="AD10:AI10"/>
    <mergeCell ref="C11:D11"/>
    <mergeCell ref="E11:I11"/>
    <mergeCell ref="J11:Q11"/>
    <mergeCell ref="W11:AC11"/>
    <mergeCell ref="AD11:AI11"/>
    <mergeCell ref="G14:L14"/>
    <mergeCell ref="R14:V14"/>
    <mergeCell ref="AD14:AH14"/>
    <mergeCell ref="C15:D15"/>
    <mergeCell ref="E15:I15"/>
    <mergeCell ref="J15:AC15"/>
    <mergeCell ref="AD15:AI15"/>
    <mergeCell ref="C16:D16"/>
    <mergeCell ref="E16:I16"/>
    <mergeCell ref="J16:Q16"/>
    <mergeCell ref="W16:AC16"/>
    <mergeCell ref="AD16:AI16"/>
    <mergeCell ref="C17:D17"/>
    <mergeCell ref="E17:I17"/>
    <mergeCell ref="J17:Q17"/>
    <mergeCell ref="W17:AC17"/>
    <mergeCell ref="AD17:AI17"/>
    <mergeCell ref="C18:D18"/>
    <mergeCell ref="E18:I18"/>
    <mergeCell ref="J18:Q18"/>
    <mergeCell ref="W18:AC18"/>
    <mergeCell ref="AD18:AI18"/>
    <mergeCell ref="C19:D19"/>
    <mergeCell ref="E19:I19"/>
    <mergeCell ref="J19:Q19"/>
    <mergeCell ref="W19:AC19"/>
    <mergeCell ref="AD19:AI19"/>
    <mergeCell ref="C20:D20"/>
    <mergeCell ref="E20:I20"/>
    <mergeCell ref="J20:Q20"/>
    <mergeCell ref="W20:AC20"/>
    <mergeCell ref="AD20:AI20"/>
    <mergeCell ref="C21:D21"/>
    <mergeCell ref="E21:I21"/>
    <mergeCell ref="J21:Q21"/>
    <mergeCell ref="W21:AC21"/>
    <mergeCell ref="AD21:AI21"/>
    <mergeCell ref="G24:L24"/>
    <mergeCell ref="R24:V24"/>
    <mergeCell ref="AD24:AH24"/>
    <mergeCell ref="C25:D25"/>
    <mergeCell ref="E25:I25"/>
    <mergeCell ref="J25:AC25"/>
    <mergeCell ref="AD25:AI25"/>
    <mergeCell ref="C26:D26"/>
    <mergeCell ref="E26:I26"/>
    <mergeCell ref="J26:Q26"/>
    <mergeCell ref="W26:AC26"/>
    <mergeCell ref="AD26:AI26"/>
    <mergeCell ref="C27:D27"/>
    <mergeCell ref="E27:I27"/>
    <mergeCell ref="J27:Q27"/>
    <mergeCell ref="W27:AC27"/>
    <mergeCell ref="AD27:AI27"/>
    <mergeCell ref="C28:D28"/>
    <mergeCell ref="E28:I28"/>
    <mergeCell ref="J28:Q28"/>
    <mergeCell ref="W28:AC28"/>
    <mergeCell ref="AD28:AI28"/>
    <mergeCell ref="C29:D29"/>
    <mergeCell ref="E29:I29"/>
    <mergeCell ref="J29:Q29"/>
    <mergeCell ref="W29:AC29"/>
    <mergeCell ref="AD29:AI29"/>
    <mergeCell ref="C30:D30"/>
    <mergeCell ref="E30:I30"/>
    <mergeCell ref="J30:Q30"/>
    <mergeCell ref="W30:AC30"/>
    <mergeCell ref="AD30:AI30"/>
    <mergeCell ref="C31:D31"/>
    <mergeCell ref="E31:I31"/>
    <mergeCell ref="J31:Q31"/>
    <mergeCell ref="W31:AC31"/>
    <mergeCell ref="AD31:AI31"/>
    <mergeCell ref="G34:L34"/>
    <mergeCell ref="R34:V34"/>
    <mergeCell ref="AD34:AH34"/>
    <mergeCell ref="C35:D35"/>
    <mergeCell ref="E35:I35"/>
    <mergeCell ref="J35:AC35"/>
    <mergeCell ref="AD35:AI35"/>
    <mergeCell ref="C36:D36"/>
    <mergeCell ref="E36:I36"/>
    <mergeCell ref="J36:Q36"/>
    <mergeCell ref="W36:AC36"/>
    <mergeCell ref="AD36:AI36"/>
    <mergeCell ref="C37:D37"/>
    <mergeCell ref="E37:I37"/>
    <mergeCell ref="J37:Q37"/>
    <mergeCell ref="W37:AC37"/>
    <mergeCell ref="AD37:AI37"/>
    <mergeCell ref="C38:D38"/>
    <mergeCell ref="E38:I38"/>
    <mergeCell ref="J38:Q38"/>
    <mergeCell ref="W38:AC38"/>
    <mergeCell ref="AD38:AI38"/>
    <mergeCell ref="G93:L93"/>
    <mergeCell ref="R93:V93"/>
    <mergeCell ref="C94:D94"/>
    <mergeCell ref="E94:I94"/>
    <mergeCell ref="J94:AC94"/>
    <mergeCell ref="AD94:AI94"/>
    <mergeCell ref="BJ94:BO94"/>
    <mergeCell ref="C95:D95"/>
    <mergeCell ref="E95:I95"/>
    <mergeCell ref="J95:Q95"/>
    <mergeCell ref="W95:AC95"/>
    <mergeCell ref="AD95:AI95"/>
    <mergeCell ref="BJ95:BO95"/>
    <mergeCell ref="C96:D96"/>
    <mergeCell ref="E96:I96"/>
    <mergeCell ref="J96:Q96"/>
    <mergeCell ref="W96:AC96"/>
    <mergeCell ref="AD96:AI96"/>
    <mergeCell ref="BJ96:BO96"/>
    <mergeCell ref="C97:D97"/>
    <mergeCell ref="E97:I97"/>
    <mergeCell ref="J97:Q97"/>
    <mergeCell ref="W97:AC97"/>
    <mergeCell ref="AD97:AI97"/>
    <mergeCell ref="BJ97:BO97"/>
    <mergeCell ref="G100:L100"/>
    <mergeCell ref="R100:V100"/>
    <mergeCell ref="C101:D101"/>
    <mergeCell ref="E101:I101"/>
    <mergeCell ref="J101:AC101"/>
    <mergeCell ref="AD101:AI101"/>
    <mergeCell ref="BJ101:BO101"/>
    <mergeCell ref="C102:D102"/>
    <mergeCell ref="E102:I102"/>
    <mergeCell ref="J102:Q102"/>
    <mergeCell ref="W102:AC102"/>
    <mergeCell ref="AD102:AI102"/>
    <mergeCell ref="BJ102:BO102"/>
    <mergeCell ref="C103:D103"/>
    <mergeCell ref="E103:I103"/>
    <mergeCell ref="J103:Q103"/>
    <mergeCell ref="W103:AC103"/>
    <mergeCell ref="AD103:AI103"/>
    <mergeCell ref="BJ103:BO103"/>
    <mergeCell ref="C104:D104"/>
    <mergeCell ref="E104:I104"/>
    <mergeCell ref="J104:Q104"/>
    <mergeCell ref="W104:AC104"/>
    <mergeCell ref="AD104:AI104"/>
    <mergeCell ref="BJ104:BO104"/>
    <mergeCell ref="G107:L107"/>
    <mergeCell ref="R107:V107"/>
    <mergeCell ref="C108:D108"/>
    <mergeCell ref="E108:I108"/>
    <mergeCell ref="J108:AC108"/>
    <mergeCell ref="AD108:AI108"/>
    <mergeCell ref="BJ108:BO108"/>
    <mergeCell ref="C109:D109"/>
    <mergeCell ref="E109:I109"/>
    <mergeCell ref="J109:Q109"/>
    <mergeCell ref="W109:AC109"/>
    <mergeCell ref="AD109:AI109"/>
    <mergeCell ref="BJ109:BO109"/>
    <mergeCell ref="C110:D110"/>
    <mergeCell ref="E110:I110"/>
    <mergeCell ref="J110:Q110"/>
    <mergeCell ref="W110:AC110"/>
    <mergeCell ref="AD110:AI110"/>
    <mergeCell ref="BJ110:BO110"/>
    <mergeCell ref="C111:D111"/>
    <mergeCell ref="E111:I111"/>
    <mergeCell ref="J111:Q111"/>
    <mergeCell ref="W111:AC111"/>
    <mergeCell ref="AD111:AI111"/>
    <mergeCell ref="BJ111:BO111"/>
  </mergeCells>
  <printOptions/>
  <pageMargins left="0.787" right="0.787" top="0.984" bottom="0.984" header="0.512" footer="0.512"/>
  <pageSetup horizontalDpi="600" verticalDpi="600" orientation="portrait" paperSize="9" scale="88"/>
  <colBreaks count="1" manualBreakCount="1">
    <brk id="3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I50"/>
  <sheetViews>
    <sheetView workbookViewId="0" topLeftCell="A1">
      <selection activeCell="Q9" sqref="Q9:Q13"/>
    </sheetView>
  </sheetViews>
  <sheetFormatPr defaultColWidth="2.50390625" defaultRowHeight="13.5"/>
  <cols>
    <col min="1" max="8" width="2.50390625" style="79" customWidth="1"/>
    <col min="9" max="48" width="4.25390625" style="79" customWidth="1"/>
    <col min="49" max="49" width="2.50390625" style="79" customWidth="1"/>
    <col min="50" max="16384" width="2.50390625" style="79" customWidth="1"/>
  </cols>
  <sheetData>
    <row r="1" spans="1:34" ht="30.75" customHeight="1">
      <c r="A1" s="160"/>
      <c r="B1" s="160"/>
      <c r="C1" s="160"/>
      <c r="D1" s="160"/>
      <c r="E1" s="160"/>
      <c r="F1" s="160"/>
      <c r="G1" s="80" t="s">
        <v>66</v>
      </c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145"/>
      <c r="AG1" s="145"/>
      <c r="AH1" s="145"/>
    </row>
    <row r="2" spans="1:39" ht="13.5" customHeight="1">
      <c r="A2" s="160"/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45"/>
      <c r="AF2" s="391" t="s">
        <v>67</v>
      </c>
      <c r="AG2" s="391"/>
      <c r="AH2" s="391"/>
      <c r="AI2" s="391"/>
      <c r="AK2" s="79" t="s">
        <v>68</v>
      </c>
      <c r="AL2" s="146"/>
      <c r="AM2" s="146"/>
    </row>
    <row r="3" spans="2:41" ht="14.25">
      <c r="B3" s="81"/>
      <c r="C3" s="81"/>
      <c r="D3" s="81"/>
      <c r="E3" s="82" t="s">
        <v>69</v>
      </c>
      <c r="F3" s="82"/>
      <c r="G3" s="82"/>
      <c r="H3" s="82"/>
      <c r="M3" s="79" t="s">
        <v>70</v>
      </c>
      <c r="AK3" s="95"/>
      <c r="AL3" s="147"/>
      <c r="AM3" s="147"/>
      <c r="AO3" s="146"/>
    </row>
    <row r="4" spans="2:38" ht="14.25">
      <c r="B4" s="81"/>
      <c r="C4" s="81"/>
      <c r="D4" s="81"/>
      <c r="E4" s="82"/>
      <c r="F4" s="82"/>
      <c r="G4" s="82"/>
      <c r="H4" s="82"/>
      <c r="I4" s="83" t="s">
        <v>71</v>
      </c>
      <c r="J4" s="98"/>
      <c r="K4" s="98"/>
      <c r="L4" s="99"/>
      <c r="M4" s="83" t="s">
        <v>72</v>
      </c>
      <c r="N4" s="98"/>
      <c r="O4" s="98"/>
      <c r="P4" s="99"/>
      <c r="Q4" s="83" t="s">
        <v>73</v>
      </c>
      <c r="R4" s="98"/>
      <c r="S4" s="98"/>
      <c r="T4" s="83" t="s">
        <v>74</v>
      </c>
      <c r="U4" s="98"/>
      <c r="V4" s="98"/>
      <c r="W4" s="380" t="s">
        <v>75</v>
      </c>
      <c r="X4" s="381"/>
      <c r="Y4" s="381"/>
      <c r="Z4" s="83" t="s">
        <v>76</v>
      </c>
      <c r="AA4" s="98"/>
      <c r="AB4" s="98"/>
      <c r="AC4" s="83" t="s">
        <v>77</v>
      </c>
      <c r="AD4" s="98"/>
      <c r="AE4" s="98"/>
      <c r="AF4" s="138"/>
      <c r="AG4" s="139"/>
      <c r="AH4"/>
      <c r="AI4"/>
      <c r="AJ4" s="139"/>
      <c r="AK4" s="148"/>
      <c r="AL4" s="79" t="s">
        <v>78</v>
      </c>
    </row>
    <row r="5" spans="3:38" ht="13.5" customHeight="1">
      <c r="C5" s="84" t="s">
        <v>79</v>
      </c>
      <c r="D5" s="84"/>
      <c r="E5" s="84"/>
      <c r="F5" s="84"/>
      <c r="G5" s="84"/>
      <c r="H5" s="84"/>
      <c r="I5" s="102" t="s">
        <v>80</v>
      </c>
      <c r="J5" s="120"/>
      <c r="K5" s="121"/>
      <c r="L5" s="122"/>
      <c r="M5" s="102" t="s">
        <v>81</v>
      </c>
      <c r="N5" s="120"/>
      <c r="O5" s="121"/>
      <c r="P5" s="122"/>
      <c r="Q5" s="102" t="s">
        <v>82</v>
      </c>
      <c r="R5" s="120"/>
      <c r="S5" s="121"/>
      <c r="T5" s="102" t="s">
        <v>83</v>
      </c>
      <c r="U5" s="120"/>
      <c r="V5" s="121"/>
      <c r="W5" s="382" t="s">
        <v>84</v>
      </c>
      <c r="X5" s="383"/>
      <c r="Y5" s="392"/>
      <c r="Z5" s="102" t="s">
        <v>85</v>
      </c>
      <c r="AA5" s="120"/>
      <c r="AB5" s="121"/>
      <c r="AC5" s="85" t="s">
        <v>86</v>
      </c>
      <c r="AD5" s="100"/>
      <c r="AE5" s="100"/>
      <c r="AF5" s="138"/>
      <c r="AG5" s="139"/>
      <c r="AH5"/>
      <c r="AI5"/>
      <c r="AJ5" s="139"/>
      <c r="AK5" s="95"/>
      <c r="AL5" s="149" t="s">
        <v>87</v>
      </c>
    </row>
    <row r="6" spans="3:38" ht="13.5" customHeight="1">
      <c r="C6" s="84" t="s">
        <v>88</v>
      </c>
      <c r="D6" s="84"/>
      <c r="E6" s="84"/>
      <c r="F6" s="84"/>
      <c r="G6" s="84"/>
      <c r="H6" s="84"/>
      <c r="I6" s="105">
        <v>44513</v>
      </c>
      <c r="J6" s="367"/>
      <c r="K6" s="124"/>
      <c r="L6" s="126"/>
      <c r="M6" s="105">
        <v>44506</v>
      </c>
      <c r="N6" s="367"/>
      <c r="O6" s="124"/>
      <c r="P6" s="126"/>
      <c r="Q6" s="105">
        <v>44485</v>
      </c>
      <c r="R6" s="367"/>
      <c r="S6" s="124"/>
      <c r="T6" s="105">
        <v>44485</v>
      </c>
      <c r="U6" s="367"/>
      <c r="V6" s="124"/>
      <c r="W6" s="105">
        <v>44492</v>
      </c>
      <c r="X6" s="367"/>
      <c r="Y6" s="124"/>
      <c r="Z6" s="105">
        <v>44492</v>
      </c>
      <c r="AA6" s="367"/>
      <c r="AB6" s="124"/>
      <c r="AC6" s="105">
        <v>44493</v>
      </c>
      <c r="AD6" s="367"/>
      <c r="AE6" s="124"/>
      <c r="AF6" s="346"/>
      <c r="AG6" s="347"/>
      <c r="AH6"/>
      <c r="AI6"/>
      <c r="AJ6" s="139"/>
      <c r="AK6" s="95"/>
      <c r="AL6" s="79" t="s">
        <v>89</v>
      </c>
    </row>
    <row r="7" spans="3:37" ht="13.5" customHeight="1">
      <c r="C7" s="84" t="s">
        <v>90</v>
      </c>
      <c r="D7" s="84"/>
      <c r="E7" s="84"/>
      <c r="F7" s="84"/>
      <c r="G7" s="84"/>
      <c r="H7" s="84"/>
      <c r="I7" s="108">
        <v>0.3958333333333333</v>
      </c>
      <c r="J7" s="137"/>
      <c r="K7" s="124"/>
      <c r="L7" s="126"/>
      <c r="M7" s="108">
        <v>0.3958333333333333</v>
      </c>
      <c r="N7" s="137"/>
      <c r="O7" s="124"/>
      <c r="P7" s="126"/>
      <c r="Q7" s="108">
        <v>0.5625</v>
      </c>
      <c r="R7" s="137"/>
      <c r="S7" s="124"/>
      <c r="T7" s="108">
        <v>0.3958333333333333</v>
      </c>
      <c r="U7" s="137"/>
      <c r="V7" s="124"/>
      <c r="W7" s="108">
        <v>0.375</v>
      </c>
      <c r="X7" s="137"/>
      <c r="Y7" s="124"/>
      <c r="Z7" s="108">
        <v>0.5208333333333334</v>
      </c>
      <c r="AA7" s="137"/>
      <c r="AB7" s="124"/>
      <c r="AC7" s="108">
        <v>0.3958333333333333</v>
      </c>
      <c r="AD7" s="137"/>
      <c r="AE7" s="125"/>
      <c r="AF7" s="138"/>
      <c r="AG7" s="139"/>
      <c r="AH7"/>
      <c r="AI7"/>
      <c r="AJ7" s="139"/>
      <c r="AK7" s="95"/>
    </row>
    <row r="8" spans="9:44" ht="13.5">
      <c r="I8" s="88">
        <v>1</v>
      </c>
      <c r="J8" s="109">
        <v>2</v>
      </c>
      <c r="K8" s="109">
        <v>3</v>
      </c>
      <c r="L8" s="110">
        <v>4</v>
      </c>
      <c r="M8" s="88">
        <v>5</v>
      </c>
      <c r="N8" s="109">
        <v>6</v>
      </c>
      <c r="O8" s="109">
        <v>7</v>
      </c>
      <c r="P8" s="110">
        <v>8</v>
      </c>
      <c r="Q8" s="88">
        <v>9</v>
      </c>
      <c r="R8" s="109">
        <v>10</v>
      </c>
      <c r="S8" s="110">
        <v>11</v>
      </c>
      <c r="T8" s="88">
        <v>12</v>
      </c>
      <c r="U8" s="109">
        <v>13</v>
      </c>
      <c r="V8" s="110">
        <v>14</v>
      </c>
      <c r="W8" s="88">
        <v>15</v>
      </c>
      <c r="X8" s="109">
        <v>16</v>
      </c>
      <c r="Y8" s="110">
        <v>17</v>
      </c>
      <c r="Z8" s="88">
        <v>18</v>
      </c>
      <c r="AA8" s="109">
        <v>19</v>
      </c>
      <c r="AB8" s="110">
        <v>20</v>
      </c>
      <c r="AC8" s="88">
        <v>21</v>
      </c>
      <c r="AD8" s="109">
        <v>22</v>
      </c>
      <c r="AE8" s="110">
        <v>23</v>
      </c>
      <c r="AF8" s="350"/>
      <c r="AG8" s="351"/>
      <c r="AH8"/>
      <c r="AI8"/>
      <c r="AJ8" s="351"/>
      <c r="AK8" s="150" t="s">
        <v>91</v>
      </c>
      <c r="AL8" s="151" t="s">
        <v>92</v>
      </c>
      <c r="AM8" s="152"/>
      <c r="AN8" s="152"/>
      <c r="AO8" s="152"/>
      <c r="AP8" s="152"/>
      <c r="AQ8" s="152"/>
      <c r="AR8" s="152"/>
    </row>
    <row r="9" spans="3:44" ht="13.5" customHeight="1">
      <c r="C9" s="366" t="s">
        <v>93</v>
      </c>
      <c r="I9" s="113" t="str">
        <f>'予選リーグ組合せ'!D2</f>
        <v>コヴィーダ1</v>
      </c>
      <c r="J9" s="111" t="str">
        <f>'予選リーグ組合せ'!D3</f>
        <v>関さくら</v>
      </c>
      <c r="K9" s="111" t="str">
        <f>'予選リーグ組合せ'!D4</f>
        <v>土田</v>
      </c>
      <c r="L9" s="128" t="str">
        <f>'予選リーグ組合せ'!D5</f>
        <v>旭ヶ丘</v>
      </c>
      <c r="M9" s="368" t="str">
        <f>'予選リーグ組合せ'!D6</f>
        <v>大和</v>
      </c>
      <c r="N9" s="369" t="str">
        <f>'予選リーグ組合せ'!D7</f>
        <v>安桜</v>
      </c>
      <c r="O9" s="369" t="str">
        <f>'予選リーグ組合せ'!D8</f>
        <v>中部</v>
      </c>
      <c r="P9" s="370" t="str">
        <f>'予選リーグ組合せ'!D9</f>
        <v>コヴィーダ2</v>
      </c>
      <c r="Q9" s="384" t="str">
        <f>'予選リーグ組合せ'!D10</f>
        <v>武芸川</v>
      </c>
      <c r="R9" s="385" t="str">
        <f>'予選リーグ組合せ'!D11</f>
        <v>太田</v>
      </c>
      <c r="S9" s="386" t="str">
        <f>'予選リーグ組合せ'!D12</f>
        <v>瀬尻</v>
      </c>
      <c r="T9" s="113" t="str">
        <f>'予選リーグ組合せ'!D13</f>
        <v>郡上八幡</v>
      </c>
      <c r="U9" s="111" t="str">
        <f>'予選リーグ組合せ'!D14</f>
        <v>坂祝</v>
      </c>
      <c r="V9" s="112" t="str">
        <f>'予選リーグ組合せ'!D15</f>
        <v>桜ヶ丘ＦＣ</v>
      </c>
      <c r="W9" s="113" t="str">
        <f>'予選リーグ組合せ'!D16</f>
        <v>山手</v>
      </c>
      <c r="X9" s="333" t="str">
        <f>'予選リーグ組合せ'!D17</f>
        <v>今渡</v>
      </c>
      <c r="Y9" s="333" t="str">
        <f>'予選リーグ組合せ'!D18</f>
        <v>加茂野</v>
      </c>
      <c r="Z9" s="113" t="str">
        <f>'予選リーグ組合せ'!D19</f>
        <v>武儀</v>
      </c>
      <c r="AA9" s="393" t="str">
        <f>'予選リーグ組合せ'!D20</f>
        <v>西可児</v>
      </c>
      <c r="AB9" s="111" t="str">
        <f>'予選リーグ組合せ'!D21</f>
        <v>御嵩</v>
      </c>
      <c r="AC9" s="113" t="str">
        <f>'予選リーグ組合せ'!D22</f>
        <v>白鳥</v>
      </c>
      <c r="AD9" s="111" t="str">
        <f>'予選リーグ組合せ'!D23</f>
        <v>下有知</v>
      </c>
      <c r="AE9" s="112" t="str">
        <f>'予選リーグ組合せ'!D24</f>
        <v>金竜</v>
      </c>
      <c r="AF9" s="394"/>
      <c r="AG9" s="397"/>
      <c r="AH9"/>
      <c r="AI9"/>
      <c r="AJ9"/>
      <c r="AL9" s="152"/>
      <c r="AM9" s="152"/>
      <c r="AN9" s="152"/>
      <c r="AO9" s="151" t="s">
        <v>94</v>
      </c>
      <c r="AP9" s="152"/>
      <c r="AQ9" s="152"/>
      <c r="AR9" s="152"/>
    </row>
    <row r="10" spans="3:38" ht="13.5" customHeight="1">
      <c r="C10" s="90">
        <v>44444</v>
      </c>
      <c r="D10" s="90"/>
      <c r="E10" s="90"/>
      <c r="F10" s="90"/>
      <c r="G10" s="90"/>
      <c r="H10" s="91"/>
      <c r="I10" s="116"/>
      <c r="J10" s="114"/>
      <c r="K10" s="114"/>
      <c r="L10" s="130"/>
      <c r="M10" s="368"/>
      <c r="N10" s="369"/>
      <c r="O10" s="369"/>
      <c r="P10" s="371"/>
      <c r="Q10" s="384"/>
      <c r="R10" s="385"/>
      <c r="S10" s="387"/>
      <c r="T10" s="116"/>
      <c r="U10" s="114"/>
      <c r="V10" s="115"/>
      <c r="W10" s="116"/>
      <c r="X10" s="337"/>
      <c r="Y10" s="337"/>
      <c r="Z10" s="116"/>
      <c r="AA10" s="395"/>
      <c r="AB10" s="114"/>
      <c r="AC10" s="116"/>
      <c r="AD10" s="114"/>
      <c r="AE10" s="115"/>
      <c r="AF10" s="394"/>
      <c r="AG10" s="397"/>
      <c r="AH10"/>
      <c r="AI10"/>
      <c r="AJ10"/>
      <c r="AK10" s="154" t="s">
        <v>91</v>
      </c>
      <c r="AL10" s="79" t="s">
        <v>95</v>
      </c>
    </row>
    <row r="11" spans="9:44" ht="21.75" customHeight="1">
      <c r="I11" s="116"/>
      <c r="J11" s="114"/>
      <c r="K11" s="114"/>
      <c r="L11" s="130"/>
      <c r="M11" s="368"/>
      <c r="N11" s="369"/>
      <c r="O11" s="369"/>
      <c r="P11" s="371"/>
      <c r="Q11" s="384"/>
      <c r="R11" s="385"/>
      <c r="S11" s="387"/>
      <c r="T11" s="116"/>
      <c r="U11" s="114"/>
      <c r="V11" s="115"/>
      <c r="W11" s="116"/>
      <c r="X11" s="337"/>
      <c r="Y11" s="337"/>
      <c r="Z11" s="116"/>
      <c r="AA11" s="395"/>
      <c r="AB11" s="114"/>
      <c r="AC11" s="116"/>
      <c r="AD11" s="114"/>
      <c r="AE11" s="115"/>
      <c r="AF11" s="394"/>
      <c r="AG11" s="397"/>
      <c r="AH11"/>
      <c r="AI11"/>
      <c r="AJ11"/>
      <c r="AK11" s="155" t="s">
        <v>91</v>
      </c>
      <c r="AL11" s="156" t="s">
        <v>96</v>
      </c>
      <c r="AM11" s="156"/>
      <c r="AN11" s="156"/>
      <c r="AO11" s="156"/>
      <c r="AP11" s="156"/>
      <c r="AQ11" s="156"/>
      <c r="AR11" s="156"/>
    </row>
    <row r="12" spans="9:44" ht="13.5" customHeight="1">
      <c r="I12" s="116"/>
      <c r="J12" s="114"/>
      <c r="K12" s="114"/>
      <c r="L12" s="130"/>
      <c r="M12" s="368"/>
      <c r="N12" s="369"/>
      <c r="O12" s="369"/>
      <c r="P12" s="371"/>
      <c r="Q12" s="384"/>
      <c r="R12" s="385"/>
      <c r="S12" s="387"/>
      <c r="T12" s="116"/>
      <c r="U12" s="114"/>
      <c r="V12" s="115"/>
      <c r="W12" s="116"/>
      <c r="X12" s="337"/>
      <c r="Y12" s="337"/>
      <c r="Z12" s="116"/>
      <c r="AA12" s="395"/>
      <c r="AB12" s="114"/>
      <c r="AC12" s="116"/>
      <c r="AD12" s="114"/>
      <c r="AE12" s="115"/>
      <c r="AF12" s="394"/>
      <c r="AG12" s="397"/>
      <c r="AH12"/>
      <c r="AI12"/>
      <c r="AJ12"/>
      <c r="AK12" s="155" t="s">
        <v>91</v>
      </c>
      <c r="AL12" s="156" t="s">
        <v>97</v>
      </c>
      <c r="AM12" s="156"/>
      <c r="AN12" s="156"/>
      <c r="AO12" s="156"/>
      <c r="AP12" s="156"/>
      <c r="AQ12" s="156"/>
      <c r="AR12" s="156"/>
    </row>
    <row r="13" spans="9:43" ht="13.5" customHeight="1">
      <c r="I13" s="119"/>
      <c r="J13" s="117"/>
      <c r="K13" s="117"/>
      <c r="L13" s="132"/>
      <c r="M13" s="372"/>
      <c r="N13" s="373"/>
      <c r="O13" s="373"/>
      <c r="P13" s="374"/>
      <c r="Q13" s="388"/>
      <c r="R13" s="389"/>
      <c r="S13" s="390"/>
      <c r="T13" s="119"/>
      <c r="U13" s="117"/>
      <c r="V13" s="118"/>
      <c r="W13" s="119"/>
      <c r="X13" s="341"/>
      <c r="Y13" s="341"/>
      <c r="Z13" s="119"/>
      <c r="AA13" s="396"/>
      <c r="AB13" s="117"/>
      <c r="AC13" s="119"/>
      <c r="AD13" s="117"/>
      <c r="AE13" s="118"/>
      <c r="AF13" s="394"/>
      <c r="AG13" s="397"/>
      <c r="AH13"/>
      <c r="AI13"/>
      <c r="AJ13"/>
      <c r="AK13" s="155" t="s">
        <v>91</v>
      </c>
      <c r="AL13" s="152" t="s">
        <v>98</v>
      </c>
      <c r="AM13" s="157"/>
      <c r="AN13" s="157"/>
      <c r="AO13" s="157"/>
      <c r="AP13" s="157"/>
      <c r="AQ13" s="152"/>
    </row>
    <row r="14" spans="37:38" ht="13.5">
      <c r="AK14" s="154" t="s">
        <v>91</v>
      </c>
      <c r="AL14" s="79" t="s">
        <v>99</v>
      </c>
    </row>
    <row r="15" spans="37:61" ht="17.25" customHeight="1">
      <c r="AK15" s="154" t="s">
        <v>91</v>
      </c>
      <c r="AL15" s="152" t="s">
        <v>100</v>
      </c>
      <c r="AM15" s="152"/>
      <c r="AN15" s="152"/>
      <c r="AO15" s="152"/>
      <c r="AP15" s="152"/>
      <c r="AX15" s="158"/>
      <c r="AY15" s="158"/>
      <c r="AZ15" s="158"/>
      <c r="BA15" s="158"/>
      <c r="BB15" s="158"/>
      <c r="BC15" s="158"/>
      <c r="BD15" s="158"/>
      <c r="BE15" s="158"/>
      <c r="BF15" s="158"/>
      <c r="BG15" s="158"/>
      <c r="BH15" s="158"/>
      <c r="BI15" s="158"/>
    </row>
    <row r="16" spans="9:61" ht="17.25">
      <c r="I16" s="375" t="s">
        <v>101</v>
      </c>
      <c r="J16" s="95"/>
      <c r="K16" s="95"/>
      <c r="V16" s="153"/>
      <c r="AK16" s="155" t="s">
        <v>91</v>
      </c>
      <c r="AL16" s="156" t="s">
        <v>102</v>
      </c>
      <c r="AM16" s="156"/>
      <c r="AN16" s="156"/>
      <c r="AO16" s="156"/>
      <c r="AP16" s="156"/>
      <c r="AQ16" s="156"/>
      <c r="AR16" s="156"/>
      <c r="AX16" s="158"/>
      <c r="AY16" s="158"/>
      <c r="AZ16" s="158"/>
      <c r="BA16" s="158"/>
      <c r="BB16" s="158"/>
      <c r="BC16" s="158"/>
      <c r="BD16" s="158"/>
      <c r="BE16" s="158"/>
      <c r="BF16" s="158"/>
      <c r="BG16" s="158"/>
      <c r="BH16" s="158"/>
      <c r="BI16" s="158"/>
    </row>
    <row r="17" spans="9:61" ht="17.25">
      <c r="I17" s="95"/>
      <c r="J17" s="95"/>
      <c r="K17" s="95"/>
      <c r="V17" s="153"/>
      <c r="AK17" s="154" t="s">
        <v>91</v>
      </c>
      <c r="AL17" s="79" t="s">
        <v>103</v>
      </c>
      <c r="AX17" s="158"/>
      <c r="AY17" s="158"/>
      <c r="AZ17" s="158"/>
      <c r="BA17" s="158"/>
      <c r="BB17" s="158"/>
      <c r="BC17" s="158"/>
      <c r="BD17" s="158"/>
      <c r="BE17" s="158"/>
      <c r="BF17" s="158"/>
      <c r="BG17" s="158"/>
      <c r="BH17" s="158"/>
      <c r="BI17" s="158"/>
    </row>
    <row r="18" spans="9:61" ht="17.25">
      <c r="I18" s="376" t="s">
        <v>104</v>
      </c>
      <c r="J18" s="95"/>
      <c r="K18" s="95"/>
      <c r="V18" s="153"/>
      <c r="AK18" s="154" t="s">
        <v>91</v>
      </c>
      <c r="AL18" s="152" t="s">
        <v>105</v>
      </c>
      <c r="AM18" s="152"/>
      <c r="AX18" s="158"/>
      <c r="AY18" s="158"/>
      <c r="AZ18" s="158"/>
      <c r="BA18" s="158"/>
      <c r="BB18" s="158"/>
      <c r="BC18" s="158"/>
      <c r="BD18" s="158"/>
      <c r="BE18" s="158"/>
      <c r="BF18" s="158"/>
      <c r="BG18" s="158"/>
      <c r="BH18" s="158"/>
      <c r="BI18" s="158"/>
    </row>
    <row r="19" spans="9:61" ht="17.25" customHeight="1">
      <c r="I19" s="95"/>
      <c r="J19" s="95"/>
      <c r="K19" s="95"/>
      <c r="V19" s="153"/>
      <c r="AK19" s="150" t="s">
        <v>91</v>
      </c>
      <c r="AL19" s="152" t="s">
        <v>106</v>
      </c>
      <c r="AM19" s="152"/>
      <c r="AN19" s="152"/>
      <c r="AO19" s="152"/>
      <c r="AP19" s="152"/>
      <c r="AQ19" s="152"/>
      <c r="AR19" s="152"/>
      <c r="AX19" s="158"/>
      <c r="AY19" s="158"/>
      <c r="AZ19" s="158"/>
      <c r="BA19" s="158"/>
      <c r="BB19" s="158"/>
      <c r="BC19" s="158"/>
      <c r="BD19" s="158"/>
      <c r="BE19" s="158"/>
      <c r="BF19" s="158"/>
      <c r="BG19" s="158"/>
      <c r="BH19" s="158"/>
      <c r="BI19" s="158"/>
    </row>
    <row r="20" spans="9:61" ht="17.25">
      <c r="I20" s="377" t="s">
        <v>107</v>
      </c>
      <c r="J20" s="95"/>
      <c r="K20" s="95"/>
      <c r="V20" s="153"/>
      <c r="AK20" s="155" t="s">
        <v>91</v>
      </c>
      <c r="AL20" s="156" t="s">
        <v>108</v>
      </c>
      <c r="AM20" s="156"/>
      <c r="AN20" s="156"/>
      <c r="AO20" s="156"/>
      <c r="AP20" s="156"/>
      <c r="AQ20" s="156"/>
      <c r="AR20" s="156"/>
      <c r="AX20" s="158"/>
      <c r="AY20" s="158"/>
      <c r="AZ20" s="158"/>
      <c r="BA20" s="158"/>
      <c r="BB20" s="158"/>
      <c r="BC20" s="158"/>
      <c r="BD20" s="158"/>
      <c r="BE20" s="158"/>
      <c r="BF20" s="158"/>
      <c r="BG20" s="158"/>
      <c r="BH20" s="158"/>
      <c r="BI20" s="158"/>
    </row>
    <row r="21" spans="29:61" ht="17.25">
      <c r="AC21" s="152"/>
      <c r="AK21" s="154" t="s">
        <v>91</v>
      </c>
      <c r="AL21" s="152" t="s">
        <v>109</v>
      </c>
      <c r="AM21" s="152"/>
      <c r="AN21" s="152"/>
      <c r="AO21" s="152"/>
      <c r="AP21" s="152"/>
      <c r="AQ21" s="152"/>
      <c r="AR21" s="152"/>
      <c r="AX21" s="158"/>
      <c r="AY21" s="158"/>
      <c r="AZ21" s="158"/>
      <c r="BA21" s="158"/>
      <c r="BB21" s="158"/>
      <c r="BC21" s="158"/>
      <c r="BD21" s="158"/>
      <c r="BE21" s="158"/>
      <c r="BF21" s="158"/>
      <c r="BG21" s="158"/>
      <c r="BH21" s="158"/>
      <c r="BI21" s="158"/>
    </row>
    <row r="22" spans="37:61" ht="17.25">
      <c r="AK22" s="150" t="s">
        <v>91</v>
      </c>
      <c r="AL22" s="152" t="s">
        <v>110</v>
      </c>
      <c r="AM22" s="152"/>
      <c r="AN22" s="152"/>
      <c r="AO22" s="152"/>
      <c r="AP22" s="152"/>
      <c r="AQ22" s="152"/>
      <c r="AX22" s="158"/>
      <c r="AY22" s="158"/>
      <c r="AZ22" s="158"/>
      <c r="BA22" s="158"/>
      <c r="BB22" s="158"/>
      <c r="BC22" s="158"/>
      <c r="BD22" s="158"/>
      <c r="BE22" s="158"/>
      <c r="BF22" s="158"/>
      <c r="BG22" s="158"/>
      <c r="BH22" s="158"/>
      <c r="BI22" s="158"/>
    </row>
    <row r="23" spans="9:61" ht="20.25" customHeight="1">
      <c r="I23" s="378" t="s">
        <v>111</v>
      </c>
      <c r="J23" s="378"/>
      <c r="K23" s="378"/>
      <c r="L23" s="378"/>
      <c r="M23" s="378"/>
      <c r="N23" s="378"/>
      <c r="O23" s="378"/>
      <c r="P23" s="378" t="s">
        <v>112</v>
      </c>
      <c r="Q23" s="378"/>
      <c r="R23" s="378"/>
      <c r="S23" s="378"/>
      <c r="T23" s="378"/>
      <c r="U23" s="378"/>
      <c r="V23" s="378" t="s">
        <v>113</v>
      </c>
      <c r="W23" s="378"/>
      <c r="X23" s="378"/>
      <c r="Y23" s="378"/>
      <c r="Z23" s="378"/>
      <c r="AA23" s="378"/>
      <c r="AB23" s="378"/>
      <c r="AD23" s="378" t="s">
        <v>114</v>
      </c>
      <c r="AK23" s="154" t="s">
        <v>91</v>
      </c>
      <c r="AL23" s="152" t="s">
        <v>115</v>
      </c>
      <c r="AM23" s="152"/>
      <c r="AN23" s="152"/>
      <c r="AO23" s="152"/>
      <c r="AP23" s="152"/>
      <c r="AQ23" s="152"/>
      <c r="AR23" s="152"/>
      <c r="AX23" s="158"/>
      <c r="AY23" s="158"/>
      <c r="AZ23" s="158"/>
      <c r="BA23" s="158"/>
      <c r="BB23" s="158"/>
      <c r="BC23" s="158"/>
      <c r="BD23" s="158"/>
      <c r="BE23" s="158"/>
      <c r="BF23" s="158"/>
      <c r="BG23" s="158"/>
      <c r="BH23" s="158"/>
      <c r="BI23" s="158"/>
    </row>
    <row r="24" spans="37:61" ht="20.25" customHeight="1">
      <c r="AK24" s="154" t="s">
        <v>91</v>
      </c>
      <c r="AL24" s="79" t="s">
        <v>116</v>
      </c>
      <c r="AX24" s="158"/>
      <c r="AY24" s="158"/>
      <c r="AZ24" s="158"/>
      <c r="BA24" s="158"/>
      <c r="BB24" s="158"/>
      <c r="BC24" s="158"/>
      <c r="BD24" s="158"/>
      <c r="BE24" s="158"/>
      <c r="BF24" s="158"/>
      <c r="BG24" s="158"/>
      <c r="BH24" s="158"/>
      <c r="BI24" s="158"/>
    </row>
    <row r="25" spans="9:61" ht="20.25" customHeight="1">
      <c r="I25" s="379" t="s">
        <v>117</v>
      </c>
      <c r="J25" s="379"/>
      <c r="K25" s="379"/>
      <c r="L25" s="379"/>
      <c r="M25" s="379"/>
      <c r="N25" s="379"/>
      <c r="O25" s="379"/>
      <c r="P25" s="379"/>
      <c r="Q25" s="228" t="s">
        <v>118</v>
      </c>
      <c r="R25" s="228"/>
      <c r="S25" s="228"/>
      <c r="T25" s="228" t="s">
        <v>119</v>
      </c>
      <c r="U25" s="228"/>
      <c r="V25" s="228"/>
      <c r="W25" s="228"/>
      <c r="X25" s="228"/>
      <c r="Y25" s="378"/>
      <c r="Z25" s="228" t="s">
        <v>120</v>
      </c>
      <c r="AA25" s="228"/>
      <c r="AB25" s="228"/>
      <c r="AC25" s="228"/>
      <c r="AD25" s="228"/>
      <c r="AF25" s="345"/>
      <c r="AG25" s="345"/>
      <c r="AH25" s="345"/>
      <c r="AK25" s="154" t="s">
        <v>91</v>
      </c>
      <c r="AL25" s="79" t="s">
        <v>121</v>
      </c>
      <c r="AX25" s="158"/>
      <c r="AY25" s="158"/>
      <c r="AZ25" s="158"/>
      <c r="BA25" s="158"/>
      <c r="BB25" s="158"/>
      <c r="BC25" s="158"/>
      <c r="BD25" s="158"/>
      <c r="BE25" s="158"/>
      <c r="BF25" s="158"/>
      <c r="BG25" s="158"/>
      <c r="BH25" s="158"/>
      <c r="BI25" s="158"/>
    </row>
    <row r="26" spans="37:61" ht="17.25" customHeight="1">
      <c r="AK26" s="154" t="s">
        <v>91</v>
      </c>
      <c r="AL26" s="79" t="s">
        <v>122</v>
      </c>
      <c r="AX26" s="158"/>
      <c r="AY26" s="158"/>
      <c r="AZ26" s="158"/>
      <c r="BA26" s="158"/>
      <c r="BB26" s="158"/>
      <c r="BC26" s="158"/>
      <c r="BD26" s="158"/>
      <c r="BE26" s="158"/>
      <c r="BF26" s="158"/>
      <c r="BG26" s="158"/>
      <c r="BH26" s="158"/>
      <c r="BI26" s="158"/>
    </row>
    <row r="27" spans="37:38" ht="13.5" customHeight="1">
      <c r="AK27" s="154" t="s">
        <v>91</v>
      </c>
      <c r="AL27" s="79" t="s">
        <v>123</v>
      </c>
    </row>
    <row r="28" spans="37:38" ht="13.5">
      <c r="AK28" s="154" t="s">
        <v>91</v>
      </c>
      <c r="AL28" s="152" t="s">
        <v>124</v>
      </c>
    </row>
    <row r="29" spans="29:38" ht="13.5">
      <c r="AC29" s="152"/>
      <c r="AK29" s="154" t="s">
        <v>91</v>
      </c>
      <c r="AL29" s="152" t="s">
        <v>125</v>
      </c>
    </row>
    <row r="30" spans="37:38" ht="13.5" customHeight="1">
      <c r="AK30" s="154" t="s">
        <v>91</v>
      </c>
      <c r="AL30" s="79" t="s">
        <v>126</v>
      </c>
    </row>
    <row r="31" spans="37:45" ht="13.5">
      <c r="AK31" s="155" t="s">
        <v>91</v>
      </c>
      <c r="AL31" s="156" t="s">
        <v>127</v>
      </c>
      <c r="AM31" s="156"/>
      <c r="AN31" s="156"/>
      <c r="AO31" s="156"/>
      <c r="AP31" s="156"/>
      <c r="AQ31" s="156"/>
      <c r="AR31" s="156"/>
      <c r="AS31" s="156"/>
    </row>
    <row r="41" ht="13.5">
      <c r="AB41" s="152"/>
    </row>
    <row r="43" ht="13.5">
      <c r="AB43" s="152"/>
    </row>
    <row r="44" ht="13.5">
      <c r="AB44" s="152"/>
    </row>
    <row r="45" ht="13.5">
      <c r="AB45" s="152"/>
    </row>
    <row r="46" ht="13.5">
      <c r="AB46" s="152"/>
    </row>
    <row r="47" ht="13.5">
      <c r="AB47" s="152"/>
    </row>
    <row r="48" ht="13.5">
      <c r="AB48" s="152"/>
    </row>
    <row r="49" ht="13.5">
      <c r="AB49" s="152"/>
    </row>
    <row r="50" ht="13.5">
      <c r="AB50" s="152" t="s">
        <v>128</v>
      </c>
    </row>
  </sheetData>
  <sheetProtection/>
  <mergeCells count="67">
    <mergeCell ref="G1:AE1"/>
    <mergeCell ref="AF2:AI2"/>
    <mergeCell ref="E3:H3"/>
    <mergeCell ref="I4:L4"/>
    <mergeCell ref="M4:P4"/>
    <mergeCell ref="Q4:S4"/>
    <mergeCell ref="T4:V4"/>
    <mergeCell ref="W4:Y4"/>
    <mergeCell ref="Z4:AB4"/>
    <mergeCell ref="AC4:AE4"/>
    <mergeCell ref="C5:H5"/>
    <mergeCell ref="I5:L5"/>
    <mergeCell ref="M5:P5"/>
    <mergeCell ref="Q5:S5"/>
    <mergeCell ref="T5:V5"/>
    <mergeCell ref="W5:Y5"/>
    <mergeCell ref="Z5:AB5"/>
    <mergeCell ref="AC5:AE5"/>
    <mergeCell ref="C6:H6"/>
    <mergeCell ref="I6:L6"/>
    <mergeCell ref="M6:P6"/>
    <mergeCell ref="Q6:S6"/>
    <mergeCell ref="T6:V6"/>
    <mergeCell ref="W6:Y6"/>
    <mergeCell ref="Z6:AB6"/>
    <mergeCell ref="AC6:AE6"/>
    <mergeCell ref="C7:H7"/>
    <mergeCell ref="I7:L7"/>
    <mergeCell ref="M7:P7"/>
    <mergeCell ref="Q7:S7"/>
    <mergeCell ref="T7:V7"/>
    <mergeCell ref="W7:Y7"/>
    <mergeCell ref="Z7:AB7"/>
    <mergeCell ref="AC7:AE7"/>
    <mergeCell ref="C10:H10"/>
    <mergeCell ref="AL11:AR11"/>
    <mergeCell ref="AL12:AR12"/>
    <mergeCell ref="AL16:AR16"/>
    <mergeCell ref="AL20:AR20"/>
    <mergeCell ref="I25:P25"/>
    <mergeCell ref="Q25:S25"/>
    <mergeCell ref="T25:X25"/>
    <mergeCell ref="Z25:AD25"/>
    <mergeCell ref="AL31:AS31"/>
    <mergeCell ref="I9:I13"/>
    <mergeCell ref="J9:J13"/>
    <mergeCell ref="K9:K13"/>
    <mergeCell ref="L9:L13"/>
    <mergeCell ref="M9:M13"/>
    <mergeCell ref="N9:N13"/>
    <mergeCell ref="O9:O13"/>
    <mergeCell ref="P9:P13"/>
    <mergeCell ref="Q9:Q13"/>
    <mergeCell ref="R9:R13"/>
    <mergeCell ref="S9:S13"/>
    <mergeCell ref="T9:T13"/>
    <mergeCell ref="U9:U13"/>
    <mergeCell ref="V9:V13"/>
    <mergeCell ref="W9:W13"/>
    <mergeCell ref="X9:X13"/>
    <mergeCell ref="Y9:Y13"/>
    <mergeCell ref="Z9:Z13"/>
    <mergeCell ref="AA9:AA13"/>
    <mergeCell ref="AB9:AB13"/>
    <mergeCell ref="AC9:AC13"/>
    <mergeCell ref="AD9:AD13"/>
    <mergeCell ref="AE9:AE13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77"/>
</worksheet>
</file>

<file path=xl/worksheets/sheet3.xml><?xml version="1.0" encoding="utf-8"?>
<worksheet xmlns="http://schemas.openxmlformats.org/spreadsheetml/2006/main" xmlns:r="http://schemas.openxmlformats.org/officeDocument/2006/relationships">
  <dimension ref="B1:AQ87"/>
  <sheetViews>
    <sheetView tabSelected="1" zoomScale="90" zoomScaleNormal="90" workbookViewId="0" topLeftCell="A37">
      <selection activeCell="AI56" sqref="AI56"/>
    </sheetView>
  </sheetViews>
  <sheetFormatPr defaultColWidth="9.00390625" defaultRowHeight="13.5"/>
  <cols>
    <col min="1" max="1" width="5.50390625" style="1" customWidth="1"/>
    <col min="2" max="16" width="2.125" style="1" customWidth="1"/>
    <col min="17" max="17" width="3.25390625" style="1" customWidth="1"/>
    <col min="18" max="27" width="2.125" style="1" customWidth="1"/>
    <col min="28" max="33" width="2.75390625" style="1" customWidth="1"/>
    <col min="34" max="16384" width="9.00390625" style="1" customWidth="1"/>
  </cols>
  <sheetData>
    <row r="1" spans="2:33" s="1" customFormat="1" ht="23.25" customHeight="1">
      <c r="B1" s="3"/>
      <c r="C1" s="3"/>
      <c r="D1" s="4" t="s">
        <v>129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364"/>
    </row>
    <row r="2" spans="2:33" s="1" customFormat="1" ht="18.75" customHeight="1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361" t="s">
        <v>69</v>
      </c>
      <c r="AE2" s="361"/>
      <c r="AF2" s="361"/>
      <c r="AG2" s="361"/>
    </row>
    <row r="4" spans="2:16" s="1" customFormat="1" ht="13.5">
      <c r="B4" s="1" t="s">
        <v>130</v>
      </c>
      <c r="N4"/>
      <c r="P4"/>
    </row>
    <row r="5" spans="6:43" s="1" customFormat="1" ht="13.5">
      <c r="F5" s="357">
        <f>'リーグ１次'!I6</f>
        <v>44513</v>
      </c>
      <c r="G5" s="357"/>
      <c r="H5" s="357"/>
      <c r="I5" s="357"/>
      <c r="J5" s="357"/>
      <c r="K5" s="357"/>
      <c r="R5" s="359" t="str">
        <f>'リーグ１次'!I5</f>
        <v>エコパ</v>
      </c>
      <c r="S5" s="31"/>
      <c r="T5" s="31"/>
      <c r="U5" s="31"/>
      <c r="V5" s="31"/>
      <c r="W5" s="31"/>
      <c r="X5" s="360" t="s">
        <v>53</v>
      </c>
      <c r="AB5" s="362">
        <f>'リーグ１次'!I7</f>
        <v>0.3958333333333333</v>
      </c>
      <c r="AC5" s="363"/>
      <c r="AD5" s="363"/>
      <c r="AE5" s="363"/>
      <c r="AJ5" s="66" t="s">
        <v>131</v>
      </c>
      <c r="AK5" s="67" t="s">
        <v>132</v>
      </c>
      <c r="AL5" s="67" t="s">
        <v>133</v>
      </c>
      <c r="AM5" s="67" t="s">
        <v>134</v>
      </c>
      <c r="AN5" s="67" t="s">
        <v>135</v>
      </c>
      <c r="AO5" s="67" t="s">
        <v>136</v>
      </c>
      <c r="AP5" s="67" t="s">
        <v>137</v>
      </c>
      <c r="AQ5" s="67" t="s">
        <v>138</v>
      </c>
    </row>
    <row r="6" spans="2:34" ht="13.5">
      <c r="B6" s="8" t="s">
        <v>139</v>
      </c>
      <c r="C6" s="9"/>
      <c r="D6" s="9" t="s">
        <v>140</v>
      </c>
      <c r="E6" s="9"/>
      <c r="F6" s="9"/>
      <c r="G6" s="9"/>
      <c r="H6" s="9"/>
      <c r="I6" s="9" t="s">
        <v>141</v>
      </c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62" t="s">
        <v>142</v>
      </c>
      <c r="AC6" s="63"/>
      <c r="AD6" s="63"/>
      <c r="AE6" s="63"/>
      <c r="AF6" s="63"/>
      <c r="AG6" s="74"/>
      <c r="AH6" s="311"/>
    </row>
    <row r="7" spans="2:43" ht="13.5">
      <c r="B7" s="10">
        <v>1</v>
      </c>
      <c r="C7" s="11"/>
      <c r="D7" s="12">
        <f>AB5</f>
        <v>0.3958333333333333</v>
      </c>
      <c r="E7" s="13"/>
      <c r="F7" s="13"/>
      <c r="G7" s="13"/>
      <c r="H7" s="13"/>
      <c r="I7" s="25" t="str">
        <f>'リーグ１次'!J9</f>
        <v>関さくら</v>
      </c>
      <c r="J7" s="25"/>
      <c r="K7" s="25"/>
      <c r="L7" s="25"/>
      <c r="M7" s="25"/>
      <c r="N7" s="25"/>
      <c r="O7" s="32"/>
      <c r="P7" s="33"/>
      <c r="Q7" s="34"/>
      <c r="R7" s="414" t="s">
        <v>143</v>
      </c>
      <c r="S7" s="34"/>
      <c r="T7" s="33"/>
      <c r="U7" s="35" t="str">
        <f>'リーグ１次'!K9</f>
        <v>土田</v>
      </c>
      <c r="V7" s="35"/>
      <c r="W7" s="35"/>
      <c r="X7" s="35"/>
      <c r="Y7" s="35"/>
      <c r="Z7" s="35"/>
      <c r="AA7" s="53"/>
      <c r="AB7" s="56" t="str">
        <f>I8</f>
        <v>コヴィーダ1</v>
      </c>
      <c r="AC7" s="57"/>
      <c r="AD7" s="57"/>
      <c r="AE7" s="57"/>
      <c r="AF7" s="57"/>
      <c r="AG7" s="71"/>
      <c r="AH7" s="59"/>
      <c r="AI7" s="1" t="str">
        <f>I8</f>
        <v>コヴィーダ1</v>
      </c>
      <c r="AJ7" s="70">
        <v>0</v>
      </c>
      <c r="AK7" s="70">
        <v>0</v>
      </c>
      <c r="AL7" s="70">
        <v>0</v>
      </c>
      <c r="AM7" s="70">
        <f>Q8+Q10+Q12</f>
        <v>0</v>
      </c>
      <c r="AN7" s="70">
        <f>S8+S10+S12</f>
        <v>0</v>
      </c>
      <c r="AO7" s="70">
        <f>AM7-AN7</f>
        <v>0</v>
      </c>
      <c r="AP7" s="70">
        <f>AJ7*3+AL7*1</f>
        <v>0</v>
      </c>
      <c r="AQ7" s="76">
        <v>1</v>
      </c>
    </row>
    <row r="8" spans="2:43" ht="13.5">
      <c r="B8" s="10">
        <v>2</v>
      </c>
      <c r="C8" s="11"/>
      <c r="D8" s="14">
        <f>D7+"０：5０"</f>
        <v>0.4305555555555555</v>
      </c>
      <c r="E8" s="11"/>
      <c r="F8" s="11"/>
      <c r="G8" s="11"/>
      <c r="H8" s="11"/>
      <c r="I8" s="25" t="str">
        <f>'リーグ１次'!I9</f>
        <v>コヴィーダ1</v>
      </c>
      <c r="J8" s="25"/>
      <c r="K8" s="25"/>
      <c r="L8" s="25"/>
      <c r="M8" s="25"/>
      <c r="N8" s="25"/>
      <c r="O8" s="32"/>
      <c r="P8" s="36"/>
      <c r="Q8" s="37"/>
      <c r="R8" s="415" t="s">
        <v>143</v>
      </c>
      <c r="S8" s="37"/>
      <c r="T8" s="36"/>
      <c r="U8" s="30" t="str">
        <f>'リーグ１次'!L9</f>
        <v>旭ヶ丘</v>
      </c>
      <c r="V8" s="30"/>
      <c r="W8" s="30"/>
      <c r="X8" s="30"/>
      <c r="Y8" s="30"/>
      <c r="Z8" s="30"/>
      <c r="AA8" s="30"/>
      <c r="AB8" s="56" t="str">
        <f>I7</f>
        <v>関さくら</v>
      </c>
      <c r="AC8" s="57"/>
      <c r="AD8" s="57"/>
      <c r="AE8" s="57"/>
      <c r="AF8" s="57"/>
      <c r="AG8" s="71"/>
      <c r="AH8" s="59"/>
      <c r="AI8" s="1" t="str">
        <f>I7</f>
        <v>関さくら</v>
      </c>
      <c r="AJ8" s="70">
        <v>0</v>
      </c>
      <c r="AK8" s="70">
        <v>0</v>
      </c>
      <c r="AL8" s="70">
        <v>0</v>
      </c>
      <c r="AM8" s="70">
        <f>Q7+Q9+S12</f>
        <v>0</v>
      </c>
      <c r="AN8" s="70">
        <f>S7+S9+Q12</f>
        <v>0</v>
      </c>
      <c r="AO8" s="70">
        <f>AM8-AN8</f>
        <v>0</v>
      </c>
      <c r="AP8" s="70">
        <f>AJ8*3+AL8*1</f>
        <v>0</v>
      </c>
      <c r="AQ8" s="76">
        <v>2</v>
      </c>
    </row>
    <row r="9" spans="2:43" ht="13.5">
      <c r="B9" s="10">
        <v>3</v>
      </c>
      <c r="C9" s="11"/>
      <c r="D9" s="14">
        <f>D8+"１：1０"</f>
        <v>0.47916666666666663</v>
      </c>
      <c r="E9" s="11"/>
      <c r="F9" s="11"/>
      <c r="G9" s="11"/>
      <c r="H9" s="11"/>
      <c r="I9" s="26" t="str">
        <f>I7</f>
        <v>関さくら</v>
      </c>
      <c r="J9" s="26"/>
      <c r="K9" s="26"/>
      <c r="L9" s="26"/>
      <c r="M9" s="26"/>
      <c r="N9" s="26"/>
      <c r="O9" s="38"/>
      <c r="P9" s="36"/>
      <c r="Q9" s="37"/>
      <c r="R9" s="415" t="s">
        <v>143</v>
      </c>
      <c r="S9" s="37"/>
      <c r="T9" s="36"/>
      <c r="U9" s="35" t="str">
        <f>U8</f>
        <v>旭ヶ丘</v>
      </c>
      <c r="V9" s="35"/>
      <c r="W9" s="35"/>
      <c r="X9" s="35"/>
      <c r="Y9" s="35"/>
      <c r="Z9" s="35"/>
      <c r="AA9" s="35"/>
      <c r="AB9" s="56" t="str">
        <f>U7</f>
        <v>土田</v>
      </c>
      <c r="AC9" s="57"/>
      <c r="AD9" s="57"/>
      <c r="AE9" s="57"/>
      <c r="AF9" s="57"/>
      <c r="AG9" s="71"/>
      <c r="AH9" s="59"/>
      <c r="AI9" s="1" t="str">
        <f>U7</f>
        <v>土田</v>
      </c>
      <c r="AJ9" s="70">
        <v>0</v>
      </c>
      <c r="AK9" s="70">
        <v>0</v>
      </c>
      <c r="AL9" s="70">
        <v>0</v>
      </c>
      <c r="AM9" s="70">
        <f>S7+S10+Q11</f>
        <v>0</v>
      </c>
      <c r="AN9" s="70">
        <f>Q7+Q10+S11</f>
        <v>0</v>
      </c>
      <c r="AO9" s="70">
        <f>AM9-AN9</f>
        <v>0</v>
      </c>
      <c r="AP9" s="70">
        <f>AJ9*3+AL9*1</f>
        <v>0</v>
      </c>
      <c r="AQ9" s="76">
        <v>3</v>
      </c>
    </row>
    <row r="10" spans="2:43" ht="13.5">
      <c r="B10" s="10">
        <v>4</v>
      </c>
      <c r="C10" s="11"/>
      <c r="D10" s="15">
        <f>D9+"０：5０"</f>
        <v>0.5138888888888888</v>
      </c>
      <c r="E10" s="16"/>
      <c r="F10" s="16"/>
      <c r="G10" s="16"/>
      <c r="H10" s="16"/>
      <c r="I10" s="27" t="str">
        <f>I8</f>
        <v>コヴィーダ1</v>
      </c>
      <c r="J10" s="27"/>
      <c r="K10" s="27"/>
      <c r="L10" s="27"/>
      <c r="M10" s="27"/>
      <c r="N10" s="27"/>
      <c r="O10" s="39"/>
      <c r="P10" s="33"/>
      <c r="Q10" s="34"/>
      <c r="R10" s="414" t="s">
        <v>143</v>
      </c>
      <c r="S10" s="34"/>
      <c r="T10" s="33"/>
      <c r="U10" s="30" t="str">
        <f>U7</f>
        <v>土田</v>
      </c>
      <c r="V10" s="30"/>
      <c r="W10" s="30"/>
      <c r="X10" s="30"/>
      <c r="Y10" s="30"/>
      <c r="Z10" s="30"/>
      <c r="AA10" s="30"/>
      <c r="AB10" s="56" t="str">
        <f>I9</f>
        <v>関さくら</v>
      </c>
      <c r="AC10" s="57"/>
      <c r="AD10" s="57"/>
      <c r="AE10" s="57"/>
      <c r="AF10" s="57"/>
      <c r="AG10" s="71"/>
      <c r="AH10" s="59"/>
      <c r="AI10" s="1" t="str">
        <f>U8</f>
        <v>旭ヶ丘</v>
      </c>
      <c r="AJ10" s="70">
        <v>0</v>
      </c>
      <c r="AK10" s="70">
        <v>0</v>
      </c>
      <c r="AL10" s="70">
        <v>0</v>
      </c>
      <c r="AM10" s="70">
        <f>S8+S9+S11</f>
        <v>0</v>
      </c>
      <c r="AN10" s="70">
        <f>Q8+Q9+Q11</f>
        <v>0</v>
      </c>
      <c r="AO10" s="70">
        <f>AM10-AN10</f>
        <v>0</v>
      </c>
      <c r="AP10" s="70">
        <f>AJ10*3+AL10*1</f>
        <v>0</v>
      </c>
      <c r="AQ10" s="76">
        <v>4</v>
      </c>
    </row>
    <row r="11" spans="2:34" ht="13.5">
      <c r="B11" s="10">
        <v>5</v>
      </c>
      <c r="C11" s="11"/>
      <c r="D11" s="14">
        <f>D10+"１：1０"</f>
        <v>0.5625</v>
      </c>
      <c r="E11" s="11"/>
      <c r="F11" s="11"/>
      <c r="G11" s="11"/>
      <c r="H11" s="11"/>
      <c r="I11" s="26" t="str">
        <f>U7</f>
        <v>土田</v>
      </c>
      <c r="J11" s="26"/>
      <c r="K11" s="26"/>
      <c r="L11" s="26"/>
      <c r="M11" s="26"/>
      <c r="N11" s="26"/>
      <c r="O11" s="38"/>
      <c r="P11" s="36"/>
      <c r="Q11" s="37"/>
      <c r="R11" s="415" t="s">
        <v>143</v>
      </c>
      <c r="S11" s="37"/>
      <c r="T11" s="36"/>
      <c r="U11" s="35" t="str">
        <f>U8</f>
        <v>旭ヶ丘</v>
      </c>
      <c r="V11" s="35"/>
      <c r="W11" s="35"/>
      <c r="X11" s="35"/>
      <c r="Y11" s="35"/>
      <c r="Z11" s="35"/>
      <c r="AA11" s="35"/>
      <c r="AB11" s="56" t="str">
        <f>I12</f>
        <v>コヴィーダ1</v>
      </c>
      <c r="AC11" s="57"/>
      <c r="AD11" s="57"/>
      <c r="AE11" s="57"/>
      <c r="AF11" s="57"/>
      <c r="AG11" s="71"/>
      <c r="AH11" s="59"/>
    </row>
    <row r="12" spans="2:34" ht="13.5">
      <c r="B12" s="17">
        <v>6</v>
      </c>
      <c r="C12" s="18"/>
      <c r="D12" s="19">
        <f>D11+"０：5０"</f>
        <v>0.5972222222222222</v>
      </c>
      <c r="E12" s="20"/>
      <c r="F12" s="20"/>
      <c r="G12" s="20"/>
      <c r="H12" s="20"/>
      <c r="I12" s="28" t="str">
        <f>I8</f>
        <v>コヴィーダ1</v>
      </c>
      <c r="J12" s="28"/>
      <c r="K12" s="28"/>
      <c r="L12" s="28"/>
      <c r="M12" s="28"/>
      <c r="N12" s="28"/>
      <c r="O12" s="40"/>
      <c r="P12" s="41"/>
      <c r="Q12" s="42"/>
      <c r="R12" s="416" t="s">
        <v>143</v>
      </c>
      <c r="S12" s="42"/>
      <c r="T12" s="41"/>
      <c r="U12" s="43" t="str">
        <f>I7</f>
        <v>関さくら</v>
      </c>
      <c r="V12" s="43"/>
      <c r="W12" s="43"/>
      <c r="X12" s="43"/>
      <c r="Y12" s="43"/>
      <c r="Z12" s="43"/>
      <c r="AA12" s="43"/>
      <c r="AB12" s="64" t="str">
        <f>U11</f>
        <v>旭ヶ丘</v>
      </c>
      <c r="AC12" s="65"/>
      <c r="AD12" s="65"/>
      <c r="AE12" s="65"/>
      <c r="AF12" s="65"/>
      <c r="AG12" s="75"/>
      <c r="AH12" s="59"/>
    </row>
    <row r="14" spans="2:16" ht="13.5">
      <c r="B14" s="1" t="s">
        <v>144</v>
      </c>
      <c r="N14"/>
      <c r="P14"/>
    </row>
    <row r="15" spans="6:43" s="1" customFormat="1" ht="13.5">
      <c r="F15" s="357">
        <f>'リーグ１次'!M6</f>
        <v>44506</v>
      </c>
      <c r="G15" s="357"/>
      <c r="H15" s="357"/>
      <c r="I15" s="357"/>
      <c r="J15" s="357"/>
      <c r="K15" s="357"/>
      <c r="R15" s="359" t="str">
        <f>'リーグ１次'!M5</f>
        <v>古今伝授の里Ｇ</v>
      </c>
      <c r="S15" s="31"/>
      <c r="T15" s="31"/>
      <c r="U15" s="31"/>
      <c r="V15" s="31"/>
      <c r="W15" s="31"/>
      <c r="X15" s="360" t="s">
        <v>53</v>
      </c>
      <c r="AB15" s="362">
        <f>'リーグ１次'!M7</f>
        <v>0.3958333333333333</v>
      </c>
      <c r="AC15" s="363"/>
      <c r="AD15" s="363"/>
      <c r="AE15" s="363"/>
      <c r="AJ15" s="66" t="s">
        <v>131</v>
      </c>
      <c r="AK15" s="67" t="s">
        <v>132</v>
      </c>
      <c r="AL15" s="67" t="s">
        <v>133</v>
      </c>
      <c r="AM15" s="67" t="s">
        <v>134</v>
      </c>
      <c r="AN15" s="67" t="s">
        <v>135</v>
      </c>
      <c r="AO15" s="67" t="s">
        <v>136</v>
      </c>
      <c r="AP15" s="67" t="s">
        <v>137</v>
      </c>
      <c r="AQ15" s="67" t="s">
        <v>138</v>
      </c>
    </row>
    <row r="16" spans="2:34" ht="13.5">
      <c r="B16" s="8" t="s">
        <v>139</v>
      </c>
      <c r="C16" s="9"/>
      <c r="D16" s="9" t="s">
        <v>140</v>
      </c>
      <c r="E16" s="9"/>
      <c r="F16" s="9"/>
      <c r="G16" s="9"/>
      <c r="H16" s="9"/>
      <c r="I16" s="9" t="s">
        <v>141</v>
      </c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62" t="s">
        <v>142</v>
      </c>
      <c r="AC16" s="63"/>
      <c r="AD16" s="63"/>
      <c r="AE16" s="63"/>
      <c r="AF16" s="63"/>
      <c r="AG16" s="74"/>
      <c r="AH16" s="311"/>
    </row>
    <row r="17" spans="2:43" ht="13.5">
      <c r="B17" s="10">
        <v>1</v>
      </c>
      <c r="C17" s="11"/>
      <c r="D17" s="12">
        <f>AB15</f>
        <v>0.3958333333333333</v>
      </c>
      <c r="E17" s="13"/>
      <c r="F17" s="13"/>
      <c r="G17" s="13"/>
      <c r="H17" s="13"/>
      <c r="I17" s="25" t="str">
        <f>'リーグ１次'!N9</f>
        <v>安桜</v>
      </c>
      <c r="J17" s="25"/>
      <c r="K17" s="25"/>
      <c r="L17" s="25"/>
      <c r="M17" s="25"/>
      <c r="N17" s="25"/>
      <c r="O17" s="32"/>
      <c r="P17" s="33"/>
      <c r="Q17" s="34"/>
      <c r="R17" s="414" t="s">
        <v>143</v>
      </c>
      <c r="S17" s="34"/>
      <c r="T17" s="33"/>
      <c r="U17" s="35" t="str">
        <f>'リーグ１次'!O9</f>
        <v>中部</v>
      </c>
      <c r="V17" s="35"/>
      <c r="W17" s="35"/>
      <c r="X17" s="35"/>
      <c r="Y17" s="35"/>
      <c r="Z17" s="35"/>
      <c r="AA17" s="53"/>
      <c r="AB17" s="56" t="str">
        <f>I18</f>
        <v>大和</v>
      </c>
      <c r="AC17" s="57"/>
      <c r="AD17" s="57"/>
      <c r="AE17" s="57"/>
      <c r="AF17" s="57"/>
      <c r="AG17" s="71"/>
      <c r="AH17" s="59"/>
      <c r="AI17" s="1" t="str">
        <f>I18</f>
        <v>大和</v>
      </c>
      <c r="AJ17" s="70">
        <v>0</v>
      </c>
      <c r="AK17" s="70">
        <v>0</v>
      </c>
      <c r="AL17" s="70">
        <v>0</v>
      </c>
      <c r="AM17" s="70">
        <f>Q18+Q20+Q22</f>
        <v>0</v>
      </c>
      <c r="AN17" s="70">
        <f>S18+S20+S22</f>
        <v>0</v>
      </c>
      <c r="AO17" s="70">
        <f>AM17-AN17</f>
        <v>0</v>
      </c>
      <c r="AP17" s="70">
        <f>AJ17*3+AL17*1</f>
        <v>0</v>
      </c>
      <c r="AQ17" s="76">
        <v>1</v>
      </c>
    </row>
    <row r="18" spans="2:43" ht="13.5">
      <c r="B18" s="10">
        <v>2</v>
      </c>
      <c r="C18" s="11"/>
      <c r="D18" s="14">
        <f>D17+"０：5０"</f>
        <v>0.4305555555555555</v>
      </c>
      <c r="E18" s="11"/>
      <c r="F18" s="11"/>
      <c r="G18" s="11"/>
      <c r="H18" s="11"/>
      <c r="I18" s="25" t="str">
        <f>'リーグ１次'!M9</f>
        <v>大和</v>
      </c>
      <c r="J18" s="25"/>
      <c r="K18" s="25"/>
      <c r="L18" s="25"/>
      <c r="M18" s="25"/>
      <c r="N18" s="25"/>
      <c r="O18" s="32"/>
      <c r="P18" s="36"/>
      <c r="Q18" s="37"/>
      <c r="R18" s="415" t="s">
        <v>143</v>
      </c>
      <c r="S18" s="37"/>
      <c r="T18" s="36"/>
      <c r="U18" s="30" t="str">
        <f>'リーグ１次'!P9</f>
        <v>コヴィーダ2</v>
      </c>
      <c r="V18" s="30"/>
      <c r="W18" s="30"/>
      <c r="X18" s="30"/>
      <c r="Y18" s="30"/>
      <c r="Z18" s="30"/>
      <c r="AA18" s="30"/>
      <c r="AB18" s="56" t="str">
        <f>I17</f>
        <v>安桜</v>
      </c>
      <c r="AC18" s="57"/>
      <c r="AD18" s="57"/>
      <c r="AE18" s="57"/>
      <c r="AF18" s="57"/>
      <c r="AG18" s="71"/>
      <c r="AH18" s="59"/>
      <c r="AI18" s="1" t="str">
        <f>I17</f>
        <v>安桜</v>
      </c>
      <c r="AJ18" s="70">
        <v>0</v>
      </c>
      <c r="AK18" s="70">
        <v>0</v>
      </c>
      <c r="AL18" s="70">
        <v>0</v>
      </c>
      <c r="AM18" s="70">
        <f>Q17+Q19+S22</f>
        <v>0</v>
      </c>
      <c r="AN18" s="70">
        <f>S17+S19+Q22</f>
        <v>0</v>
      </c>
      <c r="AO18" s="70">
        <f>AM18-AN18</f>
        <v>0</v>
      </c>
      <c r="AP18" s="70">
        <f>AJ18*3+AL18*1</f>
        <v>0</v>
      </c>
      <c r="AQ18" s="76">
        <v>2</v>
      </c>
    </row>
    <row r="19" spans="2:43" ht="13.5">
      <c r="B19" s="10">
        <v>3</v>
      </c>
      <c r="C19" s="11"/>
      <c r="D19" s="14">
        <f>D18+"１：1０"</f>
        <v>0.47916666666666663</v>
      </c>
      <c r="E19" s="11"/>
      <c r="F19" s="11"/>
      <c r="G19" s="11"/>
      <c r="H19" s="11"/>
      <c r="I19" s="26" t="str">
        <f>I17</f>
        <v>安桜</v>
      </c>
      <c r="J19" s="26"/>
      <c r="K19" s="26"/>
      <c r="L19" s="26"/>
      <c r="M19" s="26"/>
      <c r="N19" s="26"/>
      <c r="O19" s="38"/>
      <c r="P19" s="36"/>
      <c r="Q19" s="37"/>
      <c r="R19" s="415" t="s">
        <v>143</v>
      </c>
      <c r="S19" s="37"/>
      <c r="T19" s="36"/>
      <c r="U19" s="35" t="str">
        <f>U18</f>
        <v>コヴィーダ2</v>
      </c>
      <c r="V19" s="35"/>
      <c r="W19" s="35"/>
      <c r="X19" s="35"/>
      <c r="Y19" s="35"/>
      <c r="Z19" s="35"/>
      <c r="AA19" s="35"/>
      <c r="AB19" s="56" t="str">
        <f>U17</f>
        <v>中部</v>
      </c>
      <c r="AC19" s="57"/>
      <c r="AD19" s="57"/>
      <c r="AE19" s="57"/>
      <c r="AF19" s="57"/>
      <c r="AG19" s="71"/>
      <c r="AH19" s="59"/>
      <c r="AI19" s="1" t="str">
        <f>U17</f>
        <v>中部</v>
      </c>
      <c r="AJ19" s="70">
        <v>0</v>
      </c>
      <c r="AK19" s="70">
        <v>0</v>
      </c>
      <c r="AL19" s="70">
        <v>0</v>
      </c>
      <c r="AM19" s="70">
        <f>S17+S20+Q21</f>
        <v>0</v>
      </c>
      <c r="AN19" s="70">
        <f>Q17+Q20+S21</f>
        <v>0</v>
      </c>
      <c r="AO19" s="70">
        <f>AM19-AN19</f>
        <v>0</v>
      </c>
      <c r="AP19" s="70">
        <f>AJ19*3+AL19*1</f>
        <v>0</v>
      </c>
      <c r="AQ19" s="76">
        <v>3</v>
      </c>
    </row>
    <row r="20" spans="2:43" ht="13.5">
      <c r="B20" s="10">
        <v>4</v>
      </c>
      <c r="C20" s="11"/>
      <c r="D20" s="15">
        <f>D19+"０：5０"</f>
        <v>0.5138888888888888</v>
      </c>
      <c r="E20" s="16"/>
      <c r="F20" s="16"/>
      <c r="G20" s="16"/>
      <c r="H20" s="16"/>
      <c r="I20" s="27" t="str">
        <f>I18</f>
        <v>大和</v>
      </c>
      <c r="J20" s="27"/>
      <c r="K20" s="27"/>
      <c r="L20" s="27"/>
      <c r="M20" s="27"/>
      <c r="N20" s="27"/>
      <c r="O20" s="39"/>
      <c r="P20" s="33"/>
      <c r="Q20" s="34"/>
      <c r="R20" s="414" t="s">
        <v>143</v>
      </c>
      <c r="S20" s="34"/>
      <c r="T20" s="33"/>
      <c r="U20" s="30" t="str">
        <f>U17</f>
        <v>中部</v>
      </c>
      <c r="V20" s="30"/>
      <c r="W20" s="30"/>
      <c r="X20" s="30"/>
      <c r="Y20" s="30"/>
      <c r="Z20" s="30"/>
      <c r="AA20" s="30"/>
      <c r="AB20" s="56" t="str">
        <f>I19</f>
        <v>安桜</v>
      </c>
      <c r="AC20" s="57"/>
      <c r="AD20" s="57"/>
      <c r="AE20" s="57"/>
      <c r="AF20" s="57"/>
      <c r="AG20" s="71"/>
      <c r="AH20" s="59"/>
      <c r="AI20" s="1" t="str">
        <f>U18</f>
        <v>コヴィーダ2</v>
      </c>
      <c r="AJ20" s="70">
        <v>0</v>
      </c>
      <c r="AK20" s="70">
        <v>0</v>
      </c>
      <c r="AL20" s="70">
        <v>0</v>
      </c>
      <c r="AM20" s="70">
        <f>S18+S19+S21</f>
        <v>0</v>
      </c>
      <c r="AN20" s="70">
        <f>Q18+Q19+Q21</f>
        <v>0</v>
      </c>
      <c r="AO20" s="70">
        <f>AM20-AN20</f>
        <v>0</v>
      </c>
      <c r="AP20" s="70">
        <f>AJ20*3+AL20*1</f>
        <v>0</v>
      </c>
      <c r="AQ20" s="76">
        <v>4</v>
      </c>
    </row>
    <row r="21" spans="2:34" ht="13.5">
      <c r="B21" s="10">
        <v>5</v>
      </c>
      <c r="C21" s="11"/>
      <c r="D21" s="14">
        <f>D20+"１：1０"</f>
        <v>0.5625</v>
      </c>
      <c r="E21" s="11"/>
      <c r="F21" s="11"/>
      <c r="G21" s="11"/>
      <c r="H21" s="11"/>
      <c r="I21" s="26" t="str">
        <f>U17</f>
        <v>中部</v>
      </c>
      <c r="J21" s="26"/>
      <c r="K21" s="26"/>
      <c r="L21" s="26"/>
      <c r="M21" s="26"/>
      <c r="N21" s="26"/>
      <c r="O21" s="38"/>
      <c r="P21" s="36"/>
      <c r="Q21" s="37"/>
      <c r="R21" s="415" t="s">
        <v>143</v>
      </c>
      <c r="S21" s="37"/>
      <c r="T21" s="36"/>
      <c r="U21" s="35" t="str">
        <f>U18</f>
        <v>コヴィーダ2</v>
      </c>
      <c r="V21" s="35"/>
      <c r="W21" s="35"/>
      <c r="X21" s="35"/>
      <c r="Y21" s="35"/>
      <c r="Z21" s="35"/>
      <c r="AA21" s="35"/>
      <c r="AB21" s="56" t="str">
        <f>I22</f>
        <v>大和</v>
      </c>
      <c r="AC21" s="57"/>
      <c r="AD21" s="57"/>
      <c r="AE21" s="57"/>
      <c r="AF21" s="57"/>
      <c r="AG21" s="71"/>
      <c r="AH21" s="59"/>
    </row>
    <row r="22" spans="2:34" ht="13.5">
      <c r="B22" s="17">
        <v>6</v>
      </c>
      <c r="C22" s="18"/>
      <c r="D22" s="19">
        <f>D21+"０：5０"</f>
        <v>0.5972222222222222</v>
      </c>
      <c r="E22" s="20"/>
      <c r="F22" s="20"/>
      <c r="G22" s="20"/>
      <c r="H22" s="20"/>
      <c r="I22" s="28" t="str">
        <f>I18</f>
        <v>大和</v>
      </c>
      <c r="J22" s="28"/>
      <c r="K22" s="28"/>
      <c r="L22" s="28"/>
      <c r="M22" s="28"/>
      <c r="N22" s="28"/>
      <c r="O22" s="40"/>
      <c r="P22" s="41"/>
      <c r="Q22" s="42"/>
      <c r="R22" s="416" t="s">
        <v>143</v>
      </c>
      <c r="S22" s="42"/>
      <c r="T22" s="41"/>
      <c r="U22" s="43" t="str">
        <f>I17</f>
        <v>安桜</v>
      </c>
      <c r="V22" s="43"/>
      <c r="W22" s="43"/>
      <c r="X22" s="43"/>
      <c r="Y22" s="43"/>
      <c r="Z22" s="43"/>
      <c r="AA22" s="43"/>
      <c r="AB22" s="64" t="str">
        <f>U21</f>
        <v>コヴィーダ2</v>
      </c>
      <c r="AC22" s="65"/>
      <c r="AD22" s="65"/>
      <c r="AE22" s="65"/>
      <c r="AF22" s="65"/>
      <c r="AG22" s="75"/>
      <c r="AH22" s="59"/>
    </row>
    <row r="24" spans="2:16" ht="13.5">
      <c r="B24" s="1" t="s">
        <v>145</v>
      </c>
      <c r="N24"/>
      <c r="P24"/>
    </row>
    <row r="25" spans="2:43" s="1" customFormat="1" ht="13.5">
      <c r="B25" s="358"/>
      <c r="C25" s="358"/>
      <c r="D25" s="358"/>
      <c r="E25" s="358"/>
      <c r="F25" s="357">
        <f>'リーグ１次'!Q6</f>
        <v>44485</v>
      </c>
      <c r="G25" s="357"/>
      <c r="H25" s="357"/>
      <c r="I25" s="357"/>
      <c r="J25" s="357"/>
      <c r="K25" s="357"/>
      <c r="L25" s="358"/>
      <c r="M25" s="358"/>
      <c r="N25" s="358"/>
      <c r="O25" s="358"/>
      <c r="P25" s="358"/>
      <c r="Q25" s="358"/>
      <c r="R25" s="359" t="str">
        <f>'リーグ１次'!Q5</f>
        <v>武芸川南Ｇ</v>
      </c>
      <c r="S25" s="31"/>
      <c r="T25" s="31"/>
      <c r="U25" s="31"/>
      <c r="V25" s="31"/>
      <c r="W25" s="31"/>
      <c r="X25" s="280" t="s">
        <v>53</v>
      </c>
      <c r="Y25" s="358"/>
      <c r="Z25" s="358"/>
      <c r="AA25" s="358"/>
      <c r="AB25" s="362">
        <f>'リーグ１次'!Q7</f>
        <v>0.5625</v>
      </c>
      <c r="AC25" s="363"/>
      <c r="AD25" s="363"/>
      <c r="AE25" s="363"/>
      <c r="AF25" s="358"/>
      <c r="AG25" s="358"/>
      <c r="AJ25" s="66" t="s">
        <v>131</v>
      </c>
      <c r="AK25" s="67" t="s">
        <v>132</v>
      </c>
      <c r="AL25" s="67" t="s">
        <v>133</v>
      </c>
      <c r="AM25" s="67" t="s">
        <v>134</v>
      </c>
      <c r="AN25" s="67" t="s">
        <v>135</v>
      </c>
      <c r="AO25" s="67" t="s">
        <v>136</v>
      </c>
      <c r="AP25" s="67" t="s">
        <v>137</v>
      </c>
      <c r="AQ25" s="67" t="s">
        <v>138</v>
      </c>
    </row>
    <row r="26" spans="2:43" ht="13.5">
      <c r="B26" s="8" t="s">
        <v>139</v>
      </c>
      <c r="C26" s="9"/>
      <c r="D26" s="9" t="s">
        <v>140</v>
      </c>
      <c r="E26" s="9"/>
      <c r="F26" s="9"/>
      <c r="G26" s="9"/>
      <c r="H26" s="9"/>
      <c r="I26" s="9" t="s">
        <v>141</v>
      </c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 t="s">
        <v>142</v>
      </c>
      <c r="AC26" s="9"/>
      <c r="AD26" s="9"/>
      <c r="AE26" s="9"/>
      <c r="AF26" s="9"/>
      <c r="AG26" s="320"/>
      <c r="AM26" s="70"/>
      <c r="AN26" s="70"/>
      <c r="AO26" s="70"/>
      <c r="AP26" s="70"/>
      <c r="AQ26" s="70"/>
    </row>
    <row r="27" spans="2:43" ht="13.5">
      <c r="B27" s="10">
        <v>1</v>
      </c>
      <c r="C27" s="11"/>
      <c r="D27" s="12">
        <f>AB25</f>
        <v>0.5625</v>
      </c>
      <c r="E27" s="13"/>
      <c r="F27" s="13"/>
      <c r="G27" s="13"/>
      <c r="H27" s="13"/>
      <c r="I27" s="25" t="str">
        <f>'リーグ１次'!Q9</f>
        <v>武芸川</v>
      </c>
      <c r="J27" s="25"/>
      <c r="K27" s="25"/>
      <c r="L27" s="25"/>
      <c r="M27" s="25"/>
      <c r="N27" s="25"/>
      <c r="O27" s="32"/>
      <c r="P27" s="33"/>
      <c r="Q27" s="34">
        <v>6</v>
      </c>
      <c r="R27" s="414" t="s">
        <v>143</v>
      </c>
      <c r="S27" s="34">
        <v>0</v>
      </c>
      <c r="T27" s="33"/>
      <c r="U27" s="30" t="str">
        <f>'リーグ１次'!S9</f>
        <v>瀬尻</v>
      </c>
      <c r="V27" s="30"/>
      <c r="W27" s="30"/>
      <c r="X27" s="30"/>
      <c r="Y27" s="30"/>
      <c r="Z27" s="30"/>
      <c r="AA27" s="30"/>
      <c r="AB27" s="314" t="str">
        <f>'リーグ１次'!R9</f>
        <v>太田</v>
      </c>
      <c r="AC27" s="315"/>
      <c r="AD27" s="315"/>
      <c r="AE27" s="315"/>
      <c r="AF27" s="315"/>
      <c r="AG27" s="321"/>
      <c r="AI27" s="1" t="str">
        <f>I27</f>
        <v>武芸川</v>
      </c>
      <c r="AJ27" s="70">
        <v>2</v>
      </c>
      <c r="AK27" s="70">
        <v>0</v>
      </c>
      <c r="AL27" s="70">
        <v>0</v>
      </c>
      <c r="AM27" s="70">
        <f>Q27+Q29</f>
        <v>14</v>
      </c>
      <c r="AN27" s="70">
        <f>S27+S29</f>
        <v>0</v>
      </c>
      <c r="AO27" s="70">
        <f>AM27-AN27</f>
        <v>14</v>
      </c>
      <c r="AP27" s="70">
        <f>AJ27*3+AL27*1</f>
        <v>6</v>
      </c>
      <c r="AQ27" s="76">
        <v>1</v>
      </c>
    </row>
    <row r="28" spans="2:43" ht="13.5">
      <c r="B28" s="10">
        <v>2</v>
      </c>
      <c r="C28" s="11"/>
      <c r="D28" s="14">
        <f>D27+"０:7０"</f>
        <v>0.6111111111111112</v>
      </c>
      <c r="E28" s="11"/>
      <c r="F28" s="11"/>
      <c r="G28" s="11"/>
      <c r="H28" s="11"/>
      <c r="I28" s="26" t="str">
        <f>AB27</f>
        <v>太田</v>
      </c>
      <c r="J28" s="26"/>
      <c r="K28" s="26"/>
      <c r="L28" s="26"/>
      <c r="M28" s="26"/>
      <c r="N28" s="26"/>
      <c r="O28" s="38"/>
      <c r="P28" s="36"/>
      <c r="Q28" s="37">
        <v>0</v>
      </c>
      <c r="R28" s="415" t="s">
        <v>143</v>
      </c>
      <c r="S28" s="37">
        <v>2</v>
      </c>
      <c r="T28" s="36"/>
      <c r="U28" s="35" t="str">
        <f>U27</f>
        <v>瀬尻</v>
      </c>
      <c r="V28" s="35"/>
      <c r="W28" s="35"/>
      <c r="X28" s="35"/>
      <c r="Y28" s="35"/>
      <c r="Z28" s="35"/>
      <c r="AA28" s="35"/>
      <c r="AB28" s="316" t="str">
        <f>I27</f>
        <v>武芸川</v>
      </c>
      <c r="AC28" s="317"/>
      <c r="AD28" s="317"/>
      <c r="AE28" s="317"/>
      <c r="AF28" s="317"/>
      <c r="AG28" s="322"/>
      <c r="AI28" s="1" t="str">
        <f>I28</f>
        <v>太田</v>
      </c>
      <c r="AJ28" s="70">
        <v>0</v>
      </c>
      <c r="AK28" s="70">
        <v>2</v>
      </c>
      <c r="AL28" s="70">
        <v>0</v>
      </c>
      <c r="AM28" s="70">
        <f>Q28+S29</f>
        <v>0</v>
      </c>
      <c r="AN28" s="70">
        <f>S28+Q29</f>
        <v>10</v>
      </c>
      <c r="AO28" s="70">
        <f>AM28-AN28</f>
        <v>-10</v>
      </c>
      <c r="AP28" s="70">
        <f>AJ28*3+AL28*1</f>
        <v>0</v>
      </c>
      <c r="AQ28" s="76">
        <v>3</v>
      </c>
    </row>
    <row r="29" spans="2:43" ht="13.5">
      <c r="B29" s="17">
        <v>3</v>
      </c>
      <c r="C29" s="18"/>
      <c r="D29" s="19">
        <f>D28+"０：7０"</f>
        <v>0.6597222222222223</v>
      </c>
      <c r="E29" s="20"/>
      <c r="F29" s="20"/>
      <c r="G29" s="20"/>
      <c r="H29" s="20"/>
      <c r="I29" s="28" t="str">
        <f>I27</f>
        <v>武芸川</v>
      </c>
      <c r="J29" s="28"/>
      <c r="K29" s="28"/>
      <c r="L29" s="28"/>
      <c r="M29" s="28"/>
      <c r="N29" s="28"/>
      <c r="O29" s="40"/>
      <c r="P29" s="41"/>
      <c r="Q29" s="42">
        <v>8</v>
      </c>
      <c r="R29" s="416" t="s">
        <v>143</v>
      </c>
      <c r="S29" s="42">
        <v>0</v>
      </c>
      <c r="T29" s="41"/>
      <c r="U29" s="43" t="str">
        <f>AB27</f>
        <v>太田</v>
      </c>
      <c r="V29" s="43"/>
      <c r="W29" s="43"/>
      <c r="X29" s="43"/>
      <c r="Y29" s="43"/>
      <c r="Z29" s="43"/>
      <c r="AA29" s="43"/>
      <c r="AB29" s="318" t="str">
        <f>U27</f>
        <v>瀬尻</v>
      </c>
      <c r="AC29" s="319"/>
      <c r="AD29" s="319"/>
      <c r="AE29" s="319"/>
      <c r="AF29" s="319"/>
      <c r="AG29" s="323"/>
      <c r="AI29" s="1" t="str">
        <f>U27</f>
        <v>瀬尻</v>
      </c>
      <c r="AJ29" s="70">
        <v>1</v>
      </c>
      <c r="AK29" s="70">
        <v>1</v>
      </c>
      <c r="AL29" s="70">
        <v>0</v>
      </c>
      <c r="AM29" s="70">
        <f>S27+S28</f>
        <v>2</v>
      </c>
      <c r="AN29" s="70">
        <f>Q27+Q28</f>
        <v>6</v>
      </c>
      <c r="AO29" s="70">
        <f>AM29-AN29</f>
        <v>-4</v>
      </c>
      <c r="AP29" s="70">
        <f>AJ29*3+AL29*1</f>
        <v>3</v>
      </c>
      <c r="AQ29" s="76">
        <v>2</v>
      </c>
    </row>
    <row r="31" spans="2:16" ht="13.5">
      <c r="B31" s="1" t="s">
        <v>146</v>
      </c>
      <c r="N31"/>
      <c r="P31"/>
    </row>
    <row r="32" spans="2:43" s="1" customFormat="1" ht="13.5">
      <c r="B32" s="358"/>
      <c r="C32" s="358"/>
      <c r="D32" s="358"/>
      <c r="E32" s="358"/>
      <c r="F32" s="357">
        <f>'リーグ１次'!T6</f>
        <v>44485</v>
      </c>
      <c r="G32" s="357"/>
      <c r="H32" s="357"/>
      <c r="I32" s="357"/>
      <c r="J32" s="357"/>
      <c r="K32" s="357"/>
      <c r="L32" s="358"/>
      <c r="M32" s="358"/>
      <c r="N32" s="358"/>
      <c r="O32" s="358"/>
      <c r="P32" s="358"/>
      <c r="Q32" s="358"/>
      <c r="R32" s="359" t="str">
        <f>'リーグ１次'!T5</f>
        <v>坂祝総合Ｇ</v>
      </c>
      <c r="S32" s="31"/>
      <c r="T32" s="31"/>
      <c r="U32" s="31"/>
      <c r="V32" s="31"/>
      <c r="W32" s="31"/>
      <c r="X32" s="280" t="s">
        <v>53</v>
      </c>
      <c r="Y32" s="358"/>
      <c r="Z32" s="358"/>
      <c r="AA32" s="358"/>
      <c r="AB32" s="362">
        <f>'リーグ１次'!T7</f>
        <v>0.3958333333333333</v>
      </c>
      <c r="AC32" s="363"/>
      <c r="AD32" s="363"/>
      <c r="AE32" s="363"/>
      <c r="AF32" s="358"/>
      <c r="AG32" s="358"/>
      <c r="AJ32" s="66" t="s">
        <v>131</v>
      </c>
      <c r="AK32" s="67" t="s">
        <v>132</v>
      </c>
      <c r="AL32" s="67" t="s">
        <v>133</v>
      </c>
      <c r="AM32" s="67" t="s">
        <v>134</v>
      </c>
      <c r="AN32" s="67" t="s">
        <v>135</v>
      </c>
      <c r="AO32" s="67" t="s">
        <v>136</v>
      </c>
      <c r="AP32" s="67" t="s">
        <v>137</v>
      </c>
      <c r="AQ32" s="67" t="s">
        <v>138</v>
      </c>
    </row>
    <row r="33" spans="2:43" ht="13.5">
      <c r="B33" s="8" t="s">
        <v>139</v>
      </c>
      <c r="C33" s="9"/>
      <c r="D33" s="9" t="s">
        <v>140</v>
      </c>
      <c r="E33" s="9"/>
      <c r="F33" s="9"/>
      <c r="G33" s="9"/>
      <c r="H33" s="9"/>
      <c r="I33" s="9" t="s">
        <v>141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 t="s">
        <v>142</v>
      </c>
      <c r="AC33" s="9"/>
      <c r="AD33" s="9"/>
      <c r="AE33" s="9"/>
      <c r="AF33" s="9"/>
      <c r="AG33" s="320"/>
      <c r="AM33" s="70"/>
      <c r="AN33" s="70"/>
      <c r="AO33" s="70"/>
      <c r="AP33" s="70"/>
      <c r="AQ33" s="70"/>
    </row>
    <row r="34" spans="2:43" ht="13.5">
      <c r="B34" s="10">
        <v>1</v>
      </c>
      <c r="C34" s="11"/>
      <c r="D34" s="12">
        <f>AB32</f>
        <v>0.3958333333333333</v>
      </c>
      <c r="E34" s="13"/>
      <c r="F34" s="13"/>
      <c r="G34" s="13"/>
      <c r="H34" s="13"/>
      <c r="I34" s="25" t="str">
        <f>'予選リーグ組合せ'!D13</f>
        <v>郡上八幡</v>
      </c>
      <c r="J34" s="25"/>
      <c r="K34" s="25"/>
      <c r="L34" s="25"/>
      <c r="M34" s="25"/>
      <c r="N34" s="25"/>
      <c r="O34" s="32"/>
      <c r="P34" s="33"/>
      <c r="Q34" s="34">
        <v>0</v>
      </c>
      <c r="R34" s="414" t="s">
        <v>143</v>
      </c>
      <c r="S34" s="34">
        <v>3</v>
      </c>
      <c r="T34" s="33"/>
      <c r="U34" s="30" t="str">
        <f>'予選リーグ組合せ'!D15</f>
        <v>桜ヶ丘ＦＣ</v>
      </c>
      <c r="V34" s="30"/>
      <c r="W34" s="30"/>
      <c r="X34" s="30"/>
      <c r="Y34" s="30"/>
      <c r="Z34" s="30"/>
      <c r="AA34" s="30"/>
      <c r="AB34" s="314" t="str">
        <f>'予選リーグ組合せ'!D14</f>
        <v>坂祝</v>
      </c>
      <c r="AC34" s="315"/>
      <c r="AD34" s="315"/>
      <c r="AE34" s="315"/>
      <c r="AF34" s="315"/>
      <c r="AG34" s="321"/>
      <c r="AI34" s="1" t="str">
        <f>I34</f>
        <v>郡上八幡</v>
      </c>
      <c r="AJ34" s="70">
        <v>1</v>
      </c>
      <c r="AK34" s="70">
        <v>1</v>
      </c>
      <c r="AL34" s="70">
        <v>0</v>
      </c>
      <c r="AM34" s="70">
        <f>Q34+Q36</f>
        <v>4</v>
      </c>
      <c r="AN34" s="70">
        <f>S34+S36</f>
        <v>4</v>
      </c>
      <c r="AO34" s="70">
        <f>AM34-AN34</f>
        <v>0</v>
      </c>
      <c r="AP34" s="70">
        <f>AJ34*3+AL34*1</f>
        <v>3</v>
      </c>
      <c r="AQ34" s="76">
        <v>2</v>
      </c>
    </row>
    <row r="35" spans="2:43" ht="13.5">
      <c r="B35" s="10">
        <v>2</v>
      </c>
      <c r="C35" s="11"/>
      <c r="D35" s="14">
        <f>D34+"０:7０"</f>
        <v>0.4444444444444444</v>
      </c>
      <c r="E35" s="11"/>
      <c r="F35" s="11"/>
      <c r="G35" s="11"/>
      <c r="H35" s="11"/>
      <c r="I35" s="26" t="str">
        <f>AB34</f>
        <v>坂祝</v>
      </c>
      <c r="J35" s="26"/>
      <c r="K35" s="26"/>
      <c r="L35" s="26"/>
      <c r="M35" s="26"/>
      <c r="N35" s="26"/>
      <c r="O35" s="38"/>
      <c r="P35" s="36"/>
      <c r="Q35" s="37">
        <v>1</v>
      </c>
      <c r="R35" s="415" t="s">
        <v>143</v>
      </c>
      <c r="S35" s="37">
        <v>5</v>
      </c>
      <c r="T35" s="36"/>
      <c r="U35" s="35" t="str">
        <f>U34</f>
        <v>桜ヶ丘ＦＣ</v>
      </c>
      <c r="V35" s="35"/>
      <c r="W35" s="35"/>
      <c r="X35" s="35"/>
      <c r="Y35" s="35"/>
      <c r="Z35" s="35"/>
      <c r="AA35" s="35"/>
      <c r="AB35" s="316" t="str">
        <f>I34</f>
        <v>郡上八幡</v>
      </c>
      <c r="AC35" s="317"/>
      <c r="AD35" s="317"/>
      <c r="AE35" s="317"/>
      <c r="AF35" s="317"/>
      <c r="AG35" s="322"/>
      <c r="AI35" s="1" t="str">
        <f>I35</f>
        <v>坂祝</v>
      </c>
      <c r="AJ35" s="70">
        <v>0</v>
      </c>
      <c r="AK35" s="70">
        <v>2</v>
      </c>
      <c r="AL35" s="70">
        <v>0</v>
      </c>
      <c r="AM35" s="70">
        <f>Q35+S36</f>
        <v>2</v>
      </c>
      <c r="AN35" s="70">
        <f>S35+Q36</f>
        <v>9</v>
      </c>
      <c r="AO35" s="70">
        <f>AM35-AN35</f>
        <v>-7</v>
      </c>
      <c r="AP35" s="70">
        <f>AJ35*3+AL35*1</f>
        <v>0</v>
      </c>
      <c r="AQ35" s="76">
        <v>3</v>
      </c>
    </row>
    <row r="36" spans="2:43" ht="13.5">
      <c r="B36" s="17">
        <v>3</v>
      </c>
      <c r="C36" s="18"/>
      <c r="D36" s="19">
        <f>D35+"０：7０"</f>
        <v>0.4930555555555555</v>
      </c>
      <c r="E36" s="20"/>
      <c r="F36" s="20"/>
      <c r="G36" s="20"/>
      <c r="H36" s="20"/>
      <c r="I36" s="28" t="str">
        <f>I34</f>
        <v>郡上八幡</v>
      </c>
      <c r="J36" s="28"/>
      <c r="K36" s="28"/>
      <c r="L36" s="28"/>
      <c r="M36" s="28"/>
      <c r="N36" s="28"/>
      <c r="O36" s="40"/>
      <c r="P36" s="41"/>
      <c r="Q36" s="42">
        <v>4</v>
      </c>
      <c r="R36" s="416" t="s">
        <v>143</v>
      </c>
      <c r="S36" s="42">
        <v>1</v>
      </c>
      <c r="T36" s="41"/>
      <c r="U36" s="43" t="str">
        <f>AB34</f>
        <v>坂祝</v>
      </c>
      <c r="V36" s="43"/>
      <c r="W36" s="43"/>
      <c r="X36" s="43"/>
      <c r="Y36" s="43"/>
      <c r="Z36" s="43"/>
      <c r="AA36" s="43"/>
      <c r="AB36" s="318" t="str">
        <f>U34</f>
        <v>桜ヶ丘ＦＣ</v>
      </c>
      <c r="AC36" s="319"/>
      <c r="AD36" s="319"/>
      <c r="AE36" s="319"/>
      <c r="AF36" s="319"/>
      <c r="AG36" s="323"/>
      <c r="AI36" s="1" t="str">
        <f>U34</f>
        <v>桜ヶ丘ＦＣ</v>
      </c>
      <c r="AJ36" s="70">
        <v>2</v>
      </c>
      <c r="AK36" s="70">
        <v>0</v>
      </c>
      <c r="AL36" s="70">
        <v>0</v>
      </c>
      <c r="AM36" s="70">
        <f>S34+S35</f>
        <v>8</v>
      </c>
      <c r="AN36" s="70">
        <f>Q34+Q35</f>
        <v>1</v>
      </c>
      <c r="AO36" s="70">
        <f>AM36-AN36</f>
        <v>7</v>
      </c>
      <c r="AP36" s="70">
        <f>AJ36*3+AL36*1</f>
        <v>6</v>
      </c>
      <c r="AQ36" s="76">
        <v>1</v>
      </c>
    </row>
    <row r="38" spans="2:16" ht="13.5">
      <c r="B38" s="1" t="s">
        <v>147</v>
      </c>
      <c r="N38"/>
      <c r="P38"/>
    </row>
    <row r="39" spans="2:43" s="1" customFormat="1" ht="13.5">
      <c r="B39" s="358"/>
      <c r="C39" s="358"/>
      <c r="D39" s="358"/>
      <c r="E39" s="358"/>
      <c r="F39" s="357">
        <f>'リーグ１次'!W6</f>
        <v>44492</v>
      </c>
      <c r="G39" s="357"/>
      <c r="H39" s="357"/>
      <c r="I39" s="357"/>
      <c r="J39" s="357"/>
      <c r="K39" s="357"/>
      <c r="L39" s="358"/>
      <c r="M39" s="358"/>
      <c r="N39" s="358"/>
      <c r="O39" s="358"/>
      <c r="P39" s="358"/>
      <c r="Q39" s="358"/>
      <c r="R39" s="359" t="str">
        <f>'リーグ１次'!W5</f>
        <v>あじさいエコ</v>
      </c>
      <c r="S39" s="31"/>
      <c r="T39" s="31"/>
      <c r="U39" s="31"/>
      <c r="V39" s="31"/>
      <c r="W39" s="31"/>
      <c r="X39" s="280" t="s">
        <v>53</v>
      </c>
      <c r="Y39" s="358"/>
      <c r="Z39" s="358"/>
      <c r="AA39" s="358"/>
      <c r="AB39" s="362">
        <f>'リーグ１次'!W7</f>
        <v>0.375</v>
      </c>
      <c r="AC39" s="363"/>
      <c r="AD39" s="363"/>
      <c r="AE39" s="363"/>
      <c r="AF39" s="358"/>
      <c r="AG39" s="358"/>
      <c r="AJ39" s="66" t="s">
        <v>131</v>
      </c>
      <c r="AK39" s="67" t="s">
        <v>132</v>
      </c>
      <c r="AL39" s="67" t="s">
        <v>133</v>
      </c>
      <c r="AM39" s="67" t="s">
        <v>134</v>
      </c>
      <c r="AN39" s="67" t="s">
        <v>135</v>
      </c>
      <c r="AO39" s="67" t="s">
        <v>136</v>
      </c>
      <c r="AP39" s="67" t="s">
        <v>137</v>
      </c>
      <c r="AQ39" s="67" t="s">
        <v>138</v>
      </c>
    </row>
    <row r="40" spans="2:43" ht="13.5">
      <c r="B40" s="8" t="s">
        <v>139</v>
      </c>
      <c r="C40" s="9"/>
      <c r="D40" s="9" t="s">
        <v>140</v>
      </c>
      <c r="E40" s="9"/>
      <c r="F40" s="9"/>
      <c r="G40" s="9"/>
      <c r="H40" s="9"/>
      <c r="I40" s="9" t="s">
        <v>141</v>
      </c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 t="s">
        <v>142</v>
      </c>
      <c r="AC40" s="9"/>
      <c r="AD40" s="9"/>
      <c r="AE40" s="9"/>
      <c r="AF40" s="9"/>
      <c r="AG40" s="320"/>
      <c r="AM40" s="70"/>
      <c r="AN40" s="70"/>
      <c r="AO40" s="70"/>
      <c r="AP40" s="70"/>
      <c r="AQ40" s="70"/>
    </row>
    <row r="41" spans="2:43" ht="13.5">
      <c r="B41" s="10">
        <v>1</v>
      </c>
      <c r="C41" s="11"/>
      <c r="D41" s="12">
        <f>AB39</f>
        <v>0.375</v>
      </c>
      <c r="E41" s="13"/>
      <c r="F41" s="13"/>
      <c r="G41" s="13"/>
      <c r="H41" s="13"/>
      <c r="I41" s="25" t="str">
        <f>'リーグ１次'!W9</f>
        <v>山手</v>
      </c>
      <c r="J41" s="25"/>
      <c r="K41" s="25"/>
      <c r="L41" s="25"/>
      <c r="M41" s="25"/>
      <c r="N41" s="25"/>
      <c r="O41" s="32"/>
      <c r="P41" s="33"/>
      <c r="Q41" s="34">
        <v>10</v>
      </c>
      <c r="R41" s="414" t="s">
        <v>143</v>
      </c>
      <c r="S41" s="34">
        <v>0</v>
      </c>
      <c r="T41" s="33"/>
      <c r="U41" s="30" t="str">
        <f>'リーグ１次'!Y9</f>
        <v>加茂野</v>
      </c>
      <c r="V41" s="30"/>
      <c r="W41" s="30"/>
      <c r="X41" s="30"/>
      <c r="Y41" s="30"/>
      <c r="Z41" s="30"/>
      <c r="AA41" s="30"/>
      <c r="AB41" s="314" t="str">
        <f>'リーグ１次'!X9</f>
        <v>今渡</v>
      </c>
      <c r="AC41" s="315"/>
      <c r="AD41" s="315"/>
      <c r="AE41" s="315"/>
      <c r="AF41" s="315"/>
      <c r="AG41" s="321"/>
      <c r="AI41" s="1" t="str">
        <f>I41</f>
        <v>山手</v>
      </c>
      <c r="AJ41" s="70">
        <v>2</v>
      </c>
      <c r="AK41" s="70">
        <v>0</v>
      </c>
      <c r="AL41" s="70">
        <v>0</v>
      </c>
      <c r="AM41" s="70">
        <f>Q41+Q43</f>
        <v>12</v>
      </c>
      <c r="AN41" s="70">
        <f>S41+S43</f>
        <v>0</v>
      </c>
      <c r="AO41" s="70">
        <f>AM41-AN41</f>
        <v>12</v>
      </c>
      <c r="AP41" s="70">
        <f>AJ41*3+AL41*1</f>
        <v>6</v>
      </c>
      <c r="AQ41" s="76">
        <v>1</v>
      </c>
    </row>
    <row r="42" spans="2:43" ht="13.5">
      <c r="B42" s="10">
        <v>2</v>
      </c>
      <c r="C42" s="11"/>
      <c r="D42" s="14">
        <f>D41+"０:7０"</f>
        <v>0.4236111111111111</v>
      </c>
      <c r="E42" s="11"/>
      <c r="F42" s="11"/>
      <c r="G42" s="11"/>
      <c r="H42" s="11"/>
      <c r="I42" s="26" t="str">
        <f>AB41</f>
        <v>今渡</v>
      </c>
      <c r="J42" s="26"/>
      <c r="K42" s="26"/>
      <c r="L42" s="26"/>
      <c r="M42" s="26"/>
      <c r="N42" s="26"/>
      <c r="O42" s="38"/>
      <c r="P42" s="36"/>
      <c r="Q42" s="37">
        <v>5</v>
      </c>
      <c r="R42" s="415" t="s">
        <v>143</v>
      </c>
      <c r="S42" s="37">
        <v>2</v>
      </c>
      <c r="T42" s="36"/>
      <c r="U42" s="35" t="str">
        <f>U41</f>
        <v>加茂野</v>
      </c>
      <c r="V42" s="35"/>
      <c r="W42" s="35"/>
      <c r="X42" s="35"/>
      <c r="Y42" s="35"/>
      <c r="Z42" s="35"/>
      <c r="AA42" s="35"/>
      <c r="AB42" s="316" t="str">
        <f>I41</f>
        <v>山手</v>
      </c>
      <c r="AC42" s="317"/>
      <c r="AD42" s="317"/>
      <c r="AE42" s="317"/>
      <c r="AF42" s="317"/>
      <c r="AG42" s="322"/>
      <c r="AI42" s="1" t="str">
        <f>I42</f>
        <v>今渡</v>
      </c>
      <c r="AJ42" s="70">
        <v>1</v>
      </c>
      <c r="AK42" s="70">
        <v>1</v>
      </c>
      <c r="AL42" s="70">
        <v>0</v>
      </c>
      <c r="AM42" s="70">
        <f>Q42+S43</f>
        <v>5</v>
      </c>
      <c r="AN42" s="70">
        <f>S42+Q43</f>
        <v>4</v>
      </c>
      <c r="AO42" s="70">
        <f>AM42-AN42</f>
        <v>1</v>
      </c>
      <c r="AP42" s="70">
        <f>AJ42*3+AL42*1</f>
        <v>3</v>
      </c>
      <c r="AQ42" s="76">
        <v>2</v>
      </c>
    </row>
    <row r="43" spans="2:43" ht="13.5">
      <c r="B43" s="17">
        <v>3</v>
      </c>
      <c r="C43" s="18"/>
      <c r="D43" s="19">
        <f>D42+"０：7０"</f>
        <v>0.4722222222222222</v>
      </c>
      <c r="E43" s="20"/>
      <c r="F43" s="20"/>
      <c r="G43" s="20"/>
      <c r="H43" s="20"/>
      <c r="I43" s="28" t="str">
        <f>I41</f>
        <v>山手</v>
      </c>
      <c r="J43" s="28"/>
      <c r="K43" s="28"/>
      <c r="L43" s="28"/>
      <c r="M43" s="28"/>
      <c r="N43" s="28"/>
      <c r="O43" s="40"/>
      <c r="P43" s="41"/>
      <c r="Q43" s="42">
        <v>2</v>
      </c>
      <c r="R43" s="416" t="s">
        <v>143</v>
      </c>
      <c r="S43" s="42">
        <v>0</v>
      </c>
      <c r="T43" s="41"/>
      <c r="U43" s="43" t="str">
        <f>AB41</f>
        <v>今渡</v>
      </c>
      <c r="V43" s="43"/>
      <c r="W43" s="43"/>
      <c r="X43" s="43"/>
      <c r="Y43" s="43"/>
      <c r="Z43" s="43"/>
      <c r="AA43" s="43"/>
      <c r="AB43" s="318" t="str">
        <f>U41</f>
        <v>加茂野</v>
      </c>
      <c r="AC43" s="319"/>
      <c r="AD43" s="319"/>
      <c r="AE43" s="319"/>
      <c r="AF43" s="319"/>
      <c r="AG43" s="323"/>
      <c r="AI43" s="1" t="str">
        <f>U41</f>
        <v>加茂野</v>
      </c>
      <c r="AJ43" s="70">
        <v>0</v>
      </c>
      <c r="AK43" s="70">
        <v>2</v>
      </c>
      <c r="AL43" s="70">
        <v>0</v>
      </c>
      <c r="AM43" s="70">
        <f>S41+S42</f>
        <v>2</v>
      </c>
      <c r="AN43" s="70">
        <f>Q41+Q42</f>
        <v>15</v>
      </c>
      <c r="AO43" s="70">
        <f>AM43-AN43</f>
        <v>-13</v>
      </c>
      <c r="AP43" s="70">
        <f>AJ43*3+AL43*1</f>
        <v>0</v>
      </c>
      <c r="AQ43" s="76">
        <v>3</v>
      </c>
    </row>
    <row r="45" spans="2:16" ht="13.5">
      <c r="B45" s="1" t="s">
        <v>148</v>
      </c>
      <c r="N45"/>
      <c r="P45"/>
    </row>
    <row r="46" spans="2:43" s="1" customFormat="1" ht="13.5">
      <c r="B46" s="358"/>
      <c r="C46" s="358"/>
      <c r="D46" s="358"/>
      <c r="E46" s="358"/>
      <c r="F46" s="357">
        <f>'リーグ１次'!Z6</f>
        <v>44492</v>
      </c>
      <c r="G46" s="357"/>
      <c r="H46" s="357"/>
      <c r="I46" s="357"/>
      <c r="J46" s="357"/>
      <c r="K46" s="357"/>
      <c r="L46" s="358"/>
      <c r="M46" s="358"/>
      <c r="N46" s="358"/>
      <c r="O46" s="358"/>
      <c r="P46" s="358"/>
      <c r="Q46" s="358"/>
      <c r="R46" s="359" t="str">
        <f>'リーグ１次'!Z5</f>
        <v>旧中濃高校</v>
      </c>
      <c r="S46" s="31"/>
      <c r="T46" s="31"/>
      <c r="U46" s="31"/>
      <c r="V46" s="31"/>
      <c r="W46" s="31"/>
      <c r="X46" s="280" t="s">
        <v>53</v>
      </c>
      <c r="Y46" s="358"/>
      <c r="Z46" s="358"/>
      <c r="AA46" s="358"/>
      <c r="AB46" s="362">
        <f>'リーグ１次'!Z7</f>
        <v>0.5208333333333334</v>
      </c>
      <c r="AC46" s="363"/>
      <c r="AD46" s="363"/>
      <c r="AE46" s="363"/>
      <c r="AF46" s="358"/>
      <c r="AG46" s="358"/>
      <c r="AJ46" s="66" t="s">
        <v>131</v>
      </c>
      <c r="AK46" s="67" t="s">
        <v>132</v>
      </c>
      <c r="AL46" s="67" t="s">
        <v>133</v>
      </c>
      <c r="AM46" s="67" t="s">
        <v>134</v>
      </c>
      <c r="AN46" s="67" t="s">
        <v>135</v>
      </c>
      <c r="AO46" s="67" t="s">
        <v>136</v>
      </c>
      <c r="AP46" s="67" t="s">
        <v>137</v>
      </c>
      <c r="AQ46" s="67" t="s">
        <v>138</v>
      </c>
    </row>
    <row r="47" spans="2:42" ht="13.5">
      <c r="B47" s="8" t="s">
        <v>139</v>
      </c>
      <c r="C47" s="9"/>
      <c r="D47" s="9" t="s">
        <v>140</v>
      </c>
      <c r="E47" s="9"/>
      <c r="F47" s="9"/>
      <c r="G47" s="9"/>
      <c r="H47" s="9"/>
      <c r="I47" s="9" t="s">
        <v>141</v>
      </c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 t="s">
        <v>142</v>
      </c>
      <c r="AC47" s="9"/>
      <c r="AD47" s="9"/>
      <c r="AE47" s="9"/>
      <c r="AF47" s="9"/>
      <c r="AG47" s="320"/>
      <c r="AM47" s="70"/>
      <c r="AN47" s="70"/>
      <c r="AO47" s="70"/>
      <c r="AP47" s="70"/>
    </row>
    <row r="48" spans="2:43" ht="13.5">
      <c r="B48" s="10">
        <v>1</v>
      </c>
      <c r="C48" s="11"/>
      <c r="D48" s="12">
        <f>AB46</f>
        <v>0.5208333333333334</v>
      </c>
      <c r="E48" s="13"/>
      <c r="F48" s="13"/>
      <c r="G48" s="13"/>
      <c r="H48" s="13"/>
      <c r="I48" s="25" t="str">
        <f>'リーグ１次'!Z9</f>
        <v>武儀</v>
      </c>
      <c r="J48" s="25"/>
      <c r="K48" s="25"/>
      <c r="L48" s="25"/>
      <c r="M48" s="25"/>
      <c r="N48" s="25"/>
      <c r="O48" s="32"/>
      <c r="P48" s="33"/>
      <c r="Q48" s="34">
        <v>0</v>
      </c>
      <c r="R48" s="414" t="s">
        <v>143</v>
      </c>
      <c r="S48" s="34">
        <v>2</v>
      </c>
      <c r="T48" s="33"/>
      <c r="U48" s="30" t="str">
        <f>'リーグ１次'!AB9</f>
        <v>御嵩</v>
      </c>
      <c r="V48" s="30"/>
      <c r="W48" s="30"/>
      <c r="X48" s="30"/>
      <c r="Y48" s="30"/>
      <c r="Z48" s="30"/>
      <c r="AA48" s="30"/>
      <c r="AB48" s="314" t="str">
        <f>'リーグ１次'!AA9</f>
        <v>西可児</v>
      </c>
      <c r="AC48" s="315"/>
      <c r="AD48" s="315"/>
      <c r="AE48" s="315"/>
      <c r="AF48" s="315"/>
      <c r="AG48" s="321"/>
      <c r="AI48" s="1" t="str">
        <f>I48</f>
        <v>武儀</v>
      </c>
      <c r="AJ48" s="70">
        <v>0</v>
      </c>
      <c r="AK48" s="70">
        <v>1</v>
      </c>
      <c r="AL48" s="70">
        <v>1</v>
      </c>
      <c r="AM48" s="70">
        <f>Q48+Q50</f>
        <v>0</v>
      </c>
      <c r="AN48" s="70">
        <f>S48+S50</f>
        <v>2</v>
      </c>
      <c r="AO48" s="70">
        <f>AM48-AN48</f>
        <v>-2</v>
      </c>
      <c r="AP48" s="70">
        <f>AJ48*3+AL48*1</f>
        <v>1</v>
      </c>
      <c r="AQ48" s="76">
        <v>3</v>
      </c>
    </row>
    <row r="49" spans="2:43" ht="13.5">
      <c r="B49" s="10">
        <v>2</v>
      </c>
      <c r="C49" s="11"/>
      <c r="D49" s="14">
        <f>D48+"1:10"</f>
        <v>0.5694444444444445</v>
      </c>
      <c r="E49" s="11"/>
      <c r="F49" s="11"/>
      <c r="G49" s="11"/>
      <c r="H49" s="11"/>
      <c r="I49" s="26" t="str">
        <f>AB48</f>
        <v>西可児</v>
      </c>
      <c r="J49" s="26"/>
      <c r="K49" s="26"/>
      <c r="L49" s="26"/>
      <c r="M49" s="26"/>
      <c r="N49" s="26"/>
      <c r="O49" s="38"/>
      <c r="P49" s="36"/>
      <c r="Q49" s="37">
        <v>0</v>
      </c>
      <c r="R49" s="415" t="s">
        <v>143</v>
      </c>
      <c r="S49" s="37">
        <v>0</v>
      </c>
      <c r="T49" s="36"/>
      <c r="U49" s="35" t="str">
        <f>U48</f>
        <v>御嵩</v>
      </c>
      <c r="V49" s="35"/>
      <c r="W49" s="35"/>
      <c r="X49" s="35"/>
      <c r="Y49" s="35"/>
      <c r="Z49" s="35"/>
      <c r="AA49" s="35"/>
      <c r="AB49" s="316" t="str">
        <f>I48</f>
        <v>武儀</v>
      </c>
      <c r="AC49" s="317"/>
      <c r="AD49" s="317"/>
      <c r="AE49" s="317"/>
      <c r="AF49" s="317"/>
      <c r="AG49" s="322"/>
      <c r="AI49" s="1" t="str">
        <f>I49</f>
        <v>西可児</v>
      </c>
      <c r="AJ49" s="70">
        <v>0</v>
      </c>
      <c r="AK49" s="70">
        <v>0</v>
      </c>
      <c r="AL49" s="70">
        <v>2</v>
      </c>
      <c r="AM49" s="70">
        <f>Q49+S50</f>
        <v>0</v>
      </c>
      <c r="AN49" s="70">
        <f>S49+Q50</f>
        <v>0</v>
      </c>
      <c r="AO49" s="70">
        <f>AM49-AN49</f>
        <v>0</v>
      </c>
      <c r="AP49" s="70">
        <f>AJ49*3+AL49*1</f>
        <v>2</v>
      </c>
      <c r="AQ49" s="76">
        <v>2</v>
      </c>
    </row>
    <row r="50" spans="2:43" ht="13.5">
      <c r="B50" s="17">
        <v>3</v>
      </c>
      <c r="C50" s="18"/>
      <c r="D50" s="19">
        <f>D49+"１：1０"</f>
        <v>0.6180555555555557</v>
      </c>
      <c r="E50" s="20"/>
      <c r="F50" s="20"/>
      <c r="G50" s="20"/>
      <c r="H50" s="20"/>
      <c r="I50" s="28" t="str">
        <f>I48</f>
        <v>武儀</v>
      </c>
      <c r="J50" s="28"/>
      <c r="K50" s="28"/>
      <c r="L50" s="28"/>
      <c r="M50" s="28"/>
      <c r="N50" s="28"/>
      <c r="O50" s="40"/>
      <c r="P50" s="41"/>
      <c r="Q50" s="42">
        <v>0</v>
      </c>
      <c r="R50" s="416" t="s">
        <v>143</v>
      </c>
      <c r="S50" s="42">
        <v>0</v>
      </c>
      <c r="T50" s="41"/>
      <c r="U50" s="43" t="str">
        <f>AB48</f>
        <v>西可児</v>
      </c>
      <c r="V50" s="43"/>
      <c r="W50" s="43"/>
      <c r="X50" s="43"/>
      <c r="Y50" s="43"/>
      <c r="Z50" s="43"/>
      <c r="AA50" s="43"/>
      <c r="AB50" s="318" t="str">
        <f>U48</f>
        <v>御嵩</v>
      </c>
      <c r="AC50" s="319"/>
      <c r="AD50" s="319"/>
      <c r="AE50" s="319"/>
      <c r="AF50" s="319"/>
      <c r="AG50" s="323"/>
      <c r="AI50" s="1" t="str">
        <f>U48</f>
        <v>御嵩</v>
      </c>
      <c r="AJ50" s="70">
        <v>1</v>
      </c>
      <c r="AK50" s="70">
        <v>0</v>
      </c>
      <c r="AL50" s="70">
        <v>1</v>
      </c>
      <c r="AM50" s="70">
        <f>S48+S49</f>
        <v>2</v>
      </c>
      <c r="AN50" s="70">
        <f>Q48+Q49</f>
        <v>0</v>
      </c>
      <c r="AO50" s="70">
        <f>AM50-AN50</f>
        <v>2</v>
      </c>
      <c r="AP50" s="70">
        <f>AJ50*3+AL50*1</f>
        <v>4</v>
      </c>
      <c r="AQ50" s="76">
        <v>1</v>
      </c>
    </row>
    <row r="52" spans="2:16" ht="13.5">
      <c r="B52" s="1" t="s">
        <v>149</v>
      </c>
      <c r="N52"/>
      <c r="P52"/>
    </row>
    <row r="53" spans="2:43" s="1" customFormat="1" ht="13.5">
      <c r="B53" s="358"/>
      <c r="C53" s="358"/>
      <c r="D53" s="358"/>
      <c r="E53" s="358"/>
      <c r="F53" s="357">
        <f>'リーグ１次'!AC6</f>
        <v>44493</v>
      </c>
      <c r="G53" s="357"/>
      <c r="H53" s="357"/>
      <c r="I53" s="357"/>
      <c r="J53" s="357"/>
      <c r="K53" s="357"/>
      <c r="L53" s="358"/>
      <c r="M53" s="358"/>
      <c r="N53" s="358"/>
      <c r="O53" s="358"/>
      <c r="P53" s="358"/>
      <c r="Q53" s="358"/>
      <c r="R53" s="359" t="str">
        <f>'リーグ１次'!AC5</f>
        <v>大和第一北小</v>
      </c>
      <c r="S53" s="31"/>
      <c r="T53" s="31"/>
      <c r="U53" s="31"/>
      <c r="V53" s="31"/>
      <c r="W53" s="31"/>
      <c r="X53" s="280" t="s">
        <v>53</v>
      </c>
      <c r="Y53" s="358"/>
      <c r="Z53" s="358"/>
      <c r="AA53" s="358"/>
      <c r="AB53" s="362">
        <f>'リーグ１次'!AC7</f>
        <v>0.3958333333333333</v>
      </c>
      <c r="AC53" s="363"/>
      <c r="AD53" s="363"/>
      <c r="AE53" s="363"/>
      <c r="AF53" s="358"/>
      <c r="AG53" s="358"/>
      <c r="AJ53" s="66" t="s">
        <v>131</v>
      </c>
      <c r="AK53" s="67" t="s">
        <v>132</v>
      </c>
      <c r="AL53" s="67" t="s">
        <v>133</v>
      </c>
      <c r="AM53" s="67" t="s">
        <v>134</v>
      </c>
      <c r="AN53" s="67" t="s">
        <v>135</v>
      </c>
      <c r="AO53" s="67" t="s">
        <v>136</v>
      </c>
      <c r="AP53" s="67" t="s">
        <v>137</v>
      </c>
      <c r="AQ53" s="67" t="s">
        <v>138</v>
      </c>
    </row>
    <row r="54" spans="2:42" ht="13.5">
      <c r="B54" s="8" t="s">
        <v>139</v>
      </c>
      <c r="C54" s="9"/>
      <c r="D54" s="9" t="s">
        <v>140</v>
      </c>
      <c r="E54" s="9"/>
      <c r="F54" s="9"/>
      <c r="G54" s="9"/>
      <c r="H54" s="9"/>
      <c r="I54" s="9" t="s">
        <v>141</v>
      </c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 t="s">
        <v>142</v>
      </c>
      <c r="AC54" s="9"/>
      <c r="AD54" s="9"/>
      <c r="AE54" s="9"/>
      <c r="AF54" s="9"/>
      <c r="AG54" s="320"/>
      <c r="AM54" s="70"/>
      <c r="AN54" s="70"/>
      <c r="AO54" s="70"/>
      <c r="AP54" s="70"/>
    </row>
    <row r="55" spans="2:43" ht="13.5">
      <c r="B55" s="10">
        <v>1</v>
      </c>
      <c r="C55" s="11"/>
      <c r="D55" s="12">
        <f>AB53</f>
        <v>0.3958333333333333</v>
      </c>
      <c r="E55" s="13"/>
      <c r="F55" s="13"/>
      <c r="G55" s="13"/>
      <c r="H55" s="13"/>
      <c r="I55" s="25" t="str">
        <f>'リーグ１次'!AC9</f>
        <v>白鳥</v>
      </c>
      <c r="J55" s="25"/>
      <c r="K55" s="25"/>
      <c r="L55" s="25"/>
      <c r="M55" s="25"/>
      <c r="N55" s="25"/>
      <c r="O55" s="32"/>
      <c r="P55" s="33"/>
      <c r="Q55" s="34">
        <v>0</v>
      </c>
      <c r="R55" s="414" t="s">
        <v>143</v>
      </c>
      <c r="S55" s="34">
        <v>2</v>
      </c>
      <c r="T55" s="33"/>
      <c r="U55" s="30" t="str">
        <f>'リーグ１次'!AE9</f>
        <v>金竜</v>
      </c>
      <c r="V55" s="30"/>
      <c r="W55" s="30"/>
      <c r="X55" s="30"/>
      <c r="Y55" s="30"/>
      <c r="Z55" s="30"/>
      <c r="AA55" s="30"/>
      <c r="AB55" s="314" t="str">
        <f>'リーグ１次'!AD9</f>
        <v>下有知</v>
      </c>
      <c r="AC55" s="315"/>
      <c r="AD55" s="315"/>
      <c r="AE55" s="315"/>
      <c r="AF55" s="315"/>
      <c r="AG55" s="321"/>
      <c r="AI55" s="1" t="str">
        <f>I55</f>
        <v>白鳥</v>
      </c>
      <c r="AJ55" s="70">
        <v>1</v>
      </c>
      <c r="AK55" s="70">
        <v>1</v>
      </c>
      <c r="AL55" s="70">
        <v>0</v>
      </c>
      <c r="AM55" s="70">
        <f>Q55+Q57</f>
        <v>3</v>
      </c>
      <c r="AN55" s="70">
        <f>S55+S57</f>
        <v>3</v>
      </c>
      <c r="AO55" s="70">
        <f>AM55-AN55</f>
        <v>0</v>
      </c>
      <c r="AP55" s="70">
        <f>AJ55*3+AL55*1</f>
        <v>3</v>
      </c>
      <c r="AQ55" s="76">
        <v>1</v>
      </c>
    </row>
    <row r="56" spans="2:43" ht="13.5">
      <c r="B56" s="10">
        <v>2</v>
      </c>
      <c r="C56" s="11"/>
      <c r="D56" s="14">
        <f>D55+"1:10"</f>
        <v>0.4444444444444444</v>
      </c>
      <c r="E56" s="11"/>
      <c r="F56" s="11"/>
      <c r="G56" s="11"/>
      <c r="H56" s="11"/>
      <c r="I56" s="26" t="str">
        <f>AB55</f>
        <v>下有知</v>
      </c>
      <c r="J56" s="26"/>
      <c r="K56" s="26"/>
      <c r="L56" s="26"/>
      <c r="M56" s="26"/>
      <c r="N56" s="26"/>
      <c r="O56" s="38"/>
      <c r="P56" s="36"/>
      <c r="Q56" s="37">
        <v>2</v>
      </c>
      <c r="R56" s="415" t="s">
        <v>143</v>
      </c>
      <c r="S56" s="37">
        <v>0</v>
      </c>
      <c r="T56" s="36"/>
      <c r="U56" s="35" t="str">
        <f>U55</f>
        <v>金竜</v>
      </c>
      <c r="V56" s="35"/>
      <c r="W56" s="35"/>
      <c r="X56" s="35"/>
      <c r="Y56" s="35"/>
      <c r="Z56" s="35"/>
      <c r="AA56" s="35"/>
      <c r="AB56" s="316" t="str">
        <f>I55</f>
        <v>白鳥</v>
      </c>
      <c r="AC56" s="317"/>
      <c r="AD56" s="317"/>
      <c r="AE56" s="317"/>
      <c r="AF56" s="317"/>
      <c r="AG56" s="322"/>
      <c r="AI56" s="1" t="str">
        <f>I56</f>
        <v>下有知</v>
      </c>
      <c r="AJ56" s="70">
        <v>1</v>
      </c>
      <c r="AK56" s="70">
        <v>1</v>
      </c>
      <c r="AL56" s="70">
        <v>0</v>
      </c>
      <c r="AM56" s="70">
        <f>Q56+S57</f>
        <v>3</v>
      </c>
      <c r="AN56" s="70">
        <f>S56+Q57</f>
        <v>3</v>
      </c>
      <c r="AO56" s="70">
        <f>AM56-AN56</f>
        <v>0</v>
      </c>
      <c r="AP56" s="70">
        <f>AJ56*3+AL56*1</f>
        <v>3</v>
      </c>
      <c r="AQ56" s="76">
        <v>2</v>
      </c>
    </row>
    <row r="57" spans="2:43" ht="13.5">
      <c r="B57" s="17">
        <v>3</v>
      </c>
      <c r="C57" s="18"/>
      <c r="D57" s="19">
        <f>D56+"１：1０"</f>
        <v>0.4930555555555555</v>
      </c>
      <c r="E57" s="20"/>
      <c r="F57" s="20"/>
      <c r="G57" s="20"/>
      <c r="H57" s="20"/>
      <c r="I57" s="28" t="str">
        <f>I55</f>
        <v>白鳥</v>
      </c>
      <c r="J57" s="28"/>
      <c r="K57" s="28"/>
      <c r="L57" s="28"/>
      <c r="M57" s="28"/>
      <c r="N57" s="28"/>
      <c r="O57" s="40"/>
      <c r="P57" s="41"/>
      <c r="Q57" s="42">
        <v>3</v>
      </c>
      <c r="R57" s="416" t="s">
        <v>143</v>
      </c>
      <c r="S57" s="42">
        <v>1</v>
      </c>
      <c r="T57" s="41"/>
      <c r="U57" s="43" t="str">
        <f>AB55</f>
        <v>下有知</v>
      </c>
      <c r="V57" s="43"/>
      <c r="W57" s="43"/>
      <c r="X57" s="43"/>
      <c r="Y57" s="43"/>
      <c r="Z57" s="43"/>
      <c r="AA57" s="43"/>
      <c r="AB57" s="318" t="str">
        <f>U55</f>
        <v>金竜</v>
      </c>
      <c r="AC57" s="319"/>
      <c r="AD57" s="319"/>
      <c r="AE57" s="319"/>
      <c r="AF57" s="319"/>
      <c r="AG57" s="323"/>
      <c r="AI57" s="1" t="str">
        <f>U55</f>
        <v>金竜</v>
      </c>
      <c r="AJ57" s="70">
        <v>1</v>
      </c>
      <c r="AK57" s="70">
        <v>1</v>
      </c>
      <c r="AL57" s="70">
        <v>0</v>
      </c>
      <c r="AM57" s="70">
        <f>S55+S56</f>
        <v>2</v>
      </c>
      <c r="AN57" s="70">
        <f>Q55+Q56</f>
        <v>2</v>
      </c>
      <c r="AO57" s="70">
        <f>AM57-AN57</f>
        <v>0</v>
      </c>
      <c r="AP57" s="70">
        <f>AJ57*3+AL57*1</f>
        <v>3</v>
      </c>
      <c r="AQ57" s="76">
        <v>3</v>
      </c>
    </row>
    <row r="72" spans="2:43" ht="13.5">
      <c r="B72" s="365"/>
      <c r="C72" s="365"/>
      <c r="D72" s="365"/>
      <c r="E72" s="365"/>
      <c r="F72" s="365"/>
      <c r="G72" s="365"/>
      <c r="H72" s="365"/>
      <c r="I72" s="365"/>
      <c r="J72" s="365"/>
      <c r="K72" s="365"/>
      <c r="L72" s="365"/>
      <c r="M72" s="365"/>
      <c r="N72" s="365"/>
      <c r="O72" s="365"/>
      <c r="P72" s="365"/>
      <c r="Q72" s="365"/>
      <c r="R72" s="365"/>
      <c r="S72" s="365"/>
      <c r="T72" s="365"/>
      <c r="U72" s="365"/>
      <c r="V72" s="365"/>
      <c r="W72" s="365"/>
      <c r="X72" s="365"/>
      <c r="Y72" s="365"/>
      <c r="Z72" s="365"/>
      <c r="AA72" s="365"/>
      <c r="AB72" s="365"/>
      <c r="AC72" s="365"/>
      <c r="AD72" s="365"/>
      <c r="AE72" s="365"/>
      <c r="AF72" s="365"/>
      <c r="AG72" s="365"/>
      <c r="AH72" s="365"/>
      <c r="AI72" s="365"/>
      <c r="AJ72" s="365"/>
      <c r="AK72" s="365"/>
      <c r="AL72" s="365"/>
      <c r="AM72" s="365"/>
      <c r="AN72" s="365"/>
      <c r="AO72" s="365"/>
      <c r="AP72" s="365"/>
      <c r="AQ72" s="365"/>
    </row>
    <row r="73" spans="2:43" ht="13.5">
      <c r="B73" s="365"/>
      <c r="C73" s="365"/>
      <c r="D73" s="365"/>
      <c r="E73" s="365"/>
      <c r="F73" s="365"/>
      <c r="G73" s="365"/>
      <c r="H73" s="365"/>
      <c r="I73" s="365"/>
      <c r="J73" s="365"/>
      <c r="K73" s="365"/>
      <c r="L73" s="365"/>
      <c r="M73" s="365"/>
      <c r="N73" s="365"/>
      <c r="O73" s="365"/>
      <c r="P73" s="365"/>
      <c r="Q73" s="365"/>
      <c r="R73" s="365"/>
      <c r="S73" s="365"/>
      <c r="T73" s="365"/>
      <c r="U73" s="365"/>
      <c r="V73" s="365"/>
      <c r="W73" s="365"/>
      <c r="X73" s="365"/>
      <c r="Y73" s="365"/>
      <c r="Z73" s="365"/>
      <c r="AA73" s="365"/>
      <c r="AB73" s="365"/>
      <c r="AC73" s="365"/>
      <c r="AD73" s="365"/>
      <c r="AE73" s="365"/>
      <c r="AF73" s="365"/>
      <c r="AG73" s="365"/>
      <c r="AH73" s="365"/>
      <c r="AI73" s="365"/>
      <c r="AJ73" s="365"/>
      <c r="AK73" s="365"/>
      <c r="AL73" s="365"/>
      <c r="AM73" s="365"/>
      <c r="AN73" s="365"/>
      <c r="AO73" s="365"/>
      <c r="AP73" s="365"/>
      <c r="AQ73" s="365"/>
    </row>
    <row r="74" spans="2:43" ht="13.5">
      <c r="B74" s="365"/>
      <c r="C74" s="365"/>
      <c r="D74" s="365"/>
      <c r="E74" s="365"/>
      <c r="F74" s="365"/>
      <c r="G74" s="365"/>
      <c r="H74" s="365"/>
      <c r="I74" s="365"/>
      <c r="J74" s="365"/>
      <c r="K74" s="365"/>
      <c r="L74" s="365"/>
      <c r="M74" s="365"/>
      <c r="N74" s="365"/>
      <c r="O74" s="365"/>
      <c r="P74" s="365"/>
      <c r="Q74" s="365"/>
      <c r="R74" s="365"/>
      <c r="S74" s="365"/>
      <c r="T74" s="365"/>
      <c r="U74" s="365"/>
      <c r="V74" s="365"/>
      <c r="W74" s="365"/>
      <c r="X74" s="365"/>
      <c r="Y74" s="365"/>
      <c r="Z74" s="365"/>
      <c r="AA74" s="365"/>
      <c r="AB74" s="365"/>
      <c r="AC74" s="365"/>
      <c r="AD74" s="365"/>
      <c r="AE74" s="365"/>
      <c r="AF74" s="365"/>
      <c r="AG74" s="365"/>
      <c r="AH74" s="365"/>
      <c r="AI74" s="365"/>
      <c r="AJ74" s="365"/>
      <c r="AK74" s="365"/>
      <c r="AL74" s="365"/>
      <c r="AM74" s="365"/>
      <c r="AN74" s="365"/>
      <c r="AO74" s="365"/>
      <c r="AP74" s="365"/>
      <c r="AQ74" s="365"/>
    </row>
    <row r="75" spans="2:43" ht="13.5">
      <c r="B75" s="365"/>
      <c r="C75" s="365"/>
      <c r="D75" s="365"/>
      <c r="E75" s="365"/>
      <c r="F75" s="365"/>
      <c r="G75" s="365"/>
      <c r="H75" s="365"/>
      <c r="I75" s="365"/>
      <c r="J75" s="365"/>
      <c r="K75" s="365"/>
      <c r="L75" s="365"/>
      <c r="M75" s="365"/>
      <c r="N75" s="365"/>
      <c r="O75" s="365"/>
      <c r="P75" s="365"/>
      <c r="Q75" s="365"/>
      <c r="R75" s="365"/>
      <c r="S75" s="365"/>
      <c r="T75" s="365"/>
      <c r="U75" s="365"/>
      <c r="V75" s="365"/>
      <c r="W75" s="365"/>
      <c r="X75" s="365"/>
      <c r="Y75" s="365"/>
      <c r="Z75" s="365"/>
      <c r="AA75" s="365"/>
      <c r="AB75" s="365"/>
      <c r="AC75" s="365"/>
      <c r="AD75" s="365"/>
      <c r="AE75" s="365"/>
      <c r="AF75" s="365"/>
      <c r="AG75" s="365"/>
      <c r="AH75" s="365"/>
      <c r="AI75" s="365"/>
      <c r="AJ75" s="365"/>
      <c r="AK75" s="365"/>
      <c r="AL75" s="365"/>
      <c r="AM75" s="365"/>
      <c r="AN75" s="365"/>
      <c r="AO75" s="365"/>
      <c r="AP75" s="365"/>
      <c r="AQ75" s="365"/>
    </row>
    <row r="76" spans="2:43" ht="13.5">
      <c r="B76" s="365"/>
      <c r="C76" s="365"/>
      <c r="D76" s="365"/>
      <c r="E76" s="365"/>
      <c r="F76" s="365"/>
      <c r="G76" s="365"/>
      <c r="H76" s="365"/>
      <c r="I76" s="365"/>
      <c r="J76" s="365"/>
      <c r="K76" s="365"/>
      <c r="L76" s="365"/>
      <c r="M76" s="365"/>
      <c r="N76" s="365"/>
      <c r="O76" s="365"/>
      <c r="P76" s="365"/>
      <c r="Q76" s="365"/>
      <c r="R76" s="365"/>
      <c r="S76" s="365"/>
      <c r="T76" s="365"/>
      <c r="U76" s="365"/>
      <c r="V76" s="365"/>
      <c r="W76" s="365"/>
      <c r="X76" s="365"/>
      <c r="Y76" s="365"/>
      <c r="Z76" s="365"/>
      <c r="AA76" s="365"/>
      <c r="AB76" s="365"/>
      <c r="AC76" s="365"/>
      <c r="AD76" s="365"/>
      <c r="AE76" s="365"/>
      <c r="AF76" s="365"/>
      <c r="AG76" s="365"/>
      <c r="AH76" s="365"/>
      <c r="AI76" s="365"/>
      <c r="AJ76" s="365"/>
      <c r="AK76" s="365"/>
      <c r="AL76" s="365"/>
      <c r="AM76" s="365"/>
      <c r="AN76" s="365"/>
      <c r="AO76" s="365"/>
      <c r="AP76" s="365"/>
      <c r="AQ76" s="365"/>
    </row>
    <row r="77" spans="2:43" ht="13.5">
      <c r="B77" s="365"/>
      <c r="C77" s="365"/>
      <c r="D77" s="365"/>
      <c r="E77" s="365"/>
      <c r="F77" s="365"/>
      <c r="G77" s="365"/>
      <c r="H77" s="365"/>
      <c r="I77" s="365"/>
      <c r="J77" s="365"/>
      <c r="K77" s="365"/>
      <c r="L77" s="365"/>
      <c r="M77" s="365"/>
      <c r="N77" s="365"/>
      <c r="O77" s="365"/>
      <c r="P77" s="365"/>
      <c r="Q77" s="365"/>
      <c r="R77" s="365"/>
      <c r="S77" s="365"/>
      <c r="T77" s="365"/>
      <c r="U77" s="365"/>
      <c r="V77" s="365"/>
      <c r="W77" s="365"/>
      <c r="X77" s="365"/>
      <c r="Y77" s="365"/>
      <c r="Z77" s="365"/>
      <c r="AA77" s="365"/>
      <c r="AB77" s="365"/>
      <c r="AC77" s="365"/>
      <c r="AD77" s="365"/>
      <c r="AE77" s="365"/>
      <c r="AF77" s="365"/>
      <c r="AG77" s="365"/>
      <c r="AH77" s="365"/>
      <c r="AI77" s="365"/>
      <c r="AJ77" s="365"/>
      <c r="AK77" s="365"/>
      <c r="AL77" s="365"/>
      <c r="AM77" s="365"/>
      <c r="AN77" s="365"/>
      <c r="AO77" s="365"/>
      <c r="AP77" s="365"/>
      <c r="AQ77" s="365"/>
    </row>
    <row r="78" spans="2:34" ht="13.5">
      <c r="B78" s="21"/>
      <c r="C78" s="21"/>
      <c r="D78" s="22"/>
      <c r="E78" s="22"/>
      <c r="F78" s="22"/>
      <c r="G78" s="22"/>
      <c r="H78" s="22"/>
      <c r="I78" s="30"/>
      <c r="J78" s="30"/>
      <c r="K78" s="30"/>
      <c r="L78" s="30"/>
      <c r="M78" s="30"/>
      <c r="N78" s="30"/>
      <c r="O78" s="30"/>
      <c r="P78" s="33"/>
      <c r="Q78" s="44"/>
      <c r="R78" s="44"/>
      <c r="S78" s="44"/>
      <c r="T78" s="33"/>
      <c r="U78" s="30"/>
      <c r="V78" s="30"/>
      <c r="W78" s="30"/>
      <c r="X78" s="30"/>
      <c r="Y78" s="30"/>
      <c r="Z78" s="30"/>
      <c r="AA78" s="30"/>
      <c r="AB78" s="59"/>
      <c r="AC78" s="59"/>
      <c r="AD78" s="59"/>
      <c r="AE78" s="59"/>
      <c r="AF78" s="59"/>
      <c r="AG78" s="59"/>
      <c r="AH78" s="59"/>
    </row>
    <row r="79" spans="2:34" ht="13.5">
      <c r="B79" s="21"/>
      <c r="C79" s="21"/>
      <c r="D79" s="22"/>
      <c r="E79" s="22"/>
      <c r="F79" s="22"/>
      <c r="G79" s="22"/>
      <c r="H79" s="22"/>
      <c r="I79" s="30"/>
      <c r="J79" s="30"/>
      <c r="K79" s="30"/>
      <c r="L79" s="30"/>
      <c r="M79" s="30"/>
      <c r="N79" s="30"/>
      <c r="O79" s="30"/>
      <c r="P79" s="33"/>
      <c r="Q79" s="44"/>
      <c r="R79" s="44"/>
      <c r="S79" s="44"/>
      <c r="T79" s="33"/>
      <c r="U79" s="30"/>
      <c r="V79" s="30"/>
      <c r="W79" s="30"/>
      <c r="X79" s="30"/>
      <c r="Y79" s="30"/>
      <c r="Z79" s="30"/>
      <c r="AA79" s="30"/>
      <c r="AB79" s="59"/>
      <c r="AC79" s="59"/>
      <c r="AD79" s="59"/>
      <c r="AE79" s="59"/>
      <c r="AF79" s="59"/>
      <c r="AG79" s="59"/>
      <c r="AH79" s="59"/>
    </row>
    <row r="80" spans="2:34" ht="13.5">
      <c r="B80" s="21"/>
      <c r="C80" s="21"/>
      <c r="D80" s="22"/>
      <c r="E80" s="22"/>
      <c r="F80" s="22"/>
      <c r="G80" s="22"/>
      <c r="H80" s="22"/>
      <c r="I80" s="30"/>
      <c r="J80" s="30"/>
      <c r="K80" s="30"/>
      <c r="L80" s="30"/>
      <c r="M80" s="30"/>
      <c r="N80" s="30"/>
      <c r="O80" s="30"/>
      <c r="P80" s="33"/>
      <c r="Q80" s="44"/>
      <c r="R80" s="44"/>
      <c r="S80" s="44"/>
      <c r="T80" s="33"/>
      <c r="U80" s="30"/>
      <c r="V80" s="30"/>
      <c r="W80" s="30"/>
      <c r="X80" s="30"/>
      <c r="Y80" s="30"/>
      <c r="Z80" s="30"/>
      <c r="AA80" s="30"/>
      <c r="AB80" s="59"/>
      <c r="AC80" s="59"/>
      <c r="AD80" s="59"/>
      <c r="AE80" s="59"/>
      <c r="AF80" s="59"/>
      <c r="AG80" s="59"/>
      <c r="AH80" s="59"/>
    </row>
    <row r="81" spans="2:34" ht="13.5">
      <c r="B81" s="21"/>
      <c r="C81" s="21"/>
      <c r="D81" s="22"/>
      <c r="E81" s="22"/>
      <c r="F81" s="22"/>
      <c r="G81" s="22"/>
      <c r="H81" s="22"/>
      <c r="I81" s="30"/>
      <c r="J81" s="30"/>
      <c r="K81" s="30"/>
      <c r="L81" s="30"/>
      <c r="M81" s="30"/>
      <c r="N81" s="30"/>
      <c r="O81" s="30"/>
      <c r="P81" s="33"/>
      <c r="Q81" s="44"/>
      <c r="R81" s="44"/>
      <c r="X81" s="30"/>
      <c r="Y81" s="30"/>
      <c r="Z81" s="30"/>
      <c r="AA81" s="30"/>
      <c r="AB81" s="59"/>
      <c r="AC81" s="59"/>
      <c r="AD81" s="59"/>
      <c r="AE81" s="59"/>
      <c r="AF81" s="59"/>
      <c r="AG81" s="59"/>
      <c r="AH81" s="59"/>
    </row>
    <row r="82" spans="2:34" ht="13.5">
      <c r="B82" s="21"/>
      <c r="C82" s="21"/>
      <c r="D82" s="22"/>
      <c r="E82" s="22"/>
      <c r="F82" s="22"/>
      <c r="G82" s="22"/>
      <c r="H82" s="22"/>
      <c r="I82" s="30"/>
      <c r="J82" s="30"/>
      <c r="K82" s="30"/>
      <c r="L82" s="30"/>
      <c r="M82" s="30"/>
      <c r="N82" s="30"/>
      <c r="O82" s="30"/>
      <c r="P82" s="33"/>
      <c r="Q82" s="44"/>
      <c r="R82" s="44"/>
      <c r="S82" s="44"/>
      <c r="T82" s="33"/>
      <c r="U82" s="30"/>
      <c r="V82" s="30"/>
      <c r="W82" s="30"/>
      <c r="X82" s="30"/>
      <c r="Y82" s="30"/>
      <c r="Z82" s="30"/>
      <c r="AA82" s="30"/>
      <c r="AB82" s="59"/>
      <c r="AC82" s="59"/>
      <c r="AD82" s="59"/>
      <c r="AE82" s="59"/>
      <c r="AF82" s="59"/>
      <c r="AG82" s="59"/>
      <c r="AH82" s="59"/>
    </row>
    <row r="83" spans="2:34" ht="13.5">
      <c r="B83" s="21"/>
      <c r="C83" s="21"/>
      <c r="D83" s="22"/>
      <c r="E83" s="22"/>
      <c r="F83" s="22"/>
      <c r="G83" s="22"/>
      <c r="H83" s="22"/>
      <c r="I83" s="30"/>
      <c r="J83" s="30"/>
      <c r="K83" s="30"/>
      <c r="L83" s="30"/>
      <c r="M83" s="30"/>
      <c r="N83" s="30"/>
      <c r="O83" s="30"/>
      <c r="P83" s="33"/>
      <c r="Q83" s="44"/>
      <c r="R83" s="44"/>
      <c r="S83" s="44"/>
      <c r="T83" s="33"/>
      <c r="U83" s="30"/>
      <c r="V83" s="30"/>
      <c r="W83" s="30"/>
      <c r="X83" s="30"/>
      <c r="Y83" s="30"/>
      <c r="Z83" s="30"/>
      <c r="AA83" s="30"/>
      <c r="AB83" s="59"/>
      <c r="AC83" s="59"/>
      <c r="AD83" s="59"/>
      <c r="AE83" s="59"/>
      <c r="AF83" s="59"/>
      <c r="AG83" s="59"/>
      <c r="AH83" s="59"/>
    </row>
    <row r="84" spans="2:34" ht="13.5">
      <c r="B84" s="21"/>
      <c r="C84" s="21"/>
      <c r="D84" s="22"/>
      <c r="E84" s="22"/>
      <c r="F84" s="22"/>
      <c r="G84" s="22"/>
      <c r="H84" s="22"/>
      <c r="I84" s="30"/>
      <c r="J84" s="30"/>
      <c r="K84" s="30"/>
      <c r="L84" s="30"/>
      <c r="M84" s="30"/>
      <c r="N84" s="30"/>
      <c r="O84" s="30"/>
      <c r="P84" s="33"/>
      <c r="Q84" s="44"/>
      <c r="R84" s="44"/>
      <c r="S84" s="44"/>
      <c r="T84" s="33"/>
      <c r="U84" s="30"/>
      <c r="V84" s="30"/>
      <c r="W84" s="30"/>
      <c r="X84" s="30"/>
      <c r="Y84" s="30"/>
      <c r="Z84" s="30"/>
      <c r="AA84" s="30"/>
      <c r="AB84" s="59"/>
      <c r="AC84" s="59"/>
      <c r="AD84" s="59"/>
      <c r="AE84" s="59"/>
      <c r="AF84" s="59"/>
      <c r="AG84" s="59"/>
      <c r="AH84" s="59"/>
    </row>
    <row r="85" spans="2:34" ht="13.5">
      <c r="B85" s="21"/>
      <c r="C85" s="21"/>
      <c r="D85" s="22"/>
      <c r="E85" s="22"/>
      <c r="F85" s="22"/>
      <c r="G85" s="22"/>
      <c r="H85" s="22"/>
      <c r="I85" s="30"/>
      <c r="J85" s="30"/>
      <c r="K85" s="30"/>
      <c r="L85" s="30"/>
      <c r="M85" s="30"/>
      <c r="N85" s="30"/>
      <c r="O85" s="30"/>
      <c r="P85" s="33"/>
      <c r="Q85" s="44"/>
      <c r="R85" s="44"/>
      <c r="S85" s="44"/>
      <c r="T85" s="33"/>
      <c r="U85" s="30"/>
      <c r="V85" s="30"/>
      <c r="W85" s="30"/>
      <c r="X85" s="30"/>
      <c r="Y85" s="30"/>
      <c r="Z85" s="30"/>
      <c r="AA85" s="30"/>
      <c r="AB85" s="59"/>
      <c r="AC85" s="59"/>
      <c r="AD85" s="59"/>
      <c r="AE85" s="59"/>
      <c r="AF85" s="59"/>
      <c r="AG85" s="59"/>
      <c r="AH85" s="59"/>
    </row>
    <row r="86" spans="2:34" ht="13.5">
      <c r="B86" s="21"/>
      <c r="C86" s="21"/>
      <c r="D86" s="22"/>
      <c r="E86" s="22"/>
      <c r="F86" s="22"/>
      <c r="G86" s="22"/>
      <c r="H86" s="22"/>
      <c r="I86" s="30"/>
      <c r="J86" s="30"/>
      <c r="K86" s="30"/>
      <c r="L86" s="30"/>
      <c r="M86" s="30"/>
      <c r="N86" s="30"/>
      <c r="O86" s="30"/>
      <c r="P86" s="33"/>
      <c r="Q86" s="44"/>
      <c r="R86" s="44"/>
      <c r="S86" s="44"/>
      <c r="T86" s="33"/>
      <c r="U86" s="30"/>
      <c r="V86" s="30"/>
      <c r="W86" s="30"/>
      <c r="X86" s="30"/>
      <c r="Y86" s="30"/>
      <c r="Z86" s="30"/>
      <c r="AA86" s="30"/>
      <c r="AB86" s="59"/>
      <c r="AC86" s="59"/>
      <c r="AD86" s="59"/>
      <c r="AE86" s="59"/>
      <c r="AF86" s="59"/>
      <c r="AG86" s="59"/>
      <c r="AH86" s="59"/>
    </row>
    <row r="87" spans="2:34" ht="13.5">
      <c r="B87" s="21"/>
      <c r="C87" s="21"/>
      <c r="D87" s="22"/>
      <c r="E87" s="22"/>
      <c r="F87" s="22"/>
      <c r="G87" s="22"/>
      <c r="H87" s="22"/>
      <c r="I87" s="30"/>
      <c r="J87" s="30"/>
      <c r="K87" s="30"/>
      <c r="L87" s="30"/>
      <c r="M87" s="30"/>
      <c r="N87" s="30"/>
      <c r="O87" s="30"/>
      <c r="P87" s="33"/>
      <c r="Q87" s="44"/>
      <c r="R87" s="44"/>
      <c r="S87" s="44"/>
      <c r="T87" s="33"/>
      <c r="U87" s="30"/>
      <c r="V87" s="30"/>
      <c r="W87" s="30"/>
      <c r="X87" s="30"/>
      <c r="Y87" s="30"/>
      <c r="Z87" s="30"/>
      <c r="AA87" s="30"/>
      <c r="AB87" s="59"/>
      <c r="AC87" s="59"/>
      <c r="AD87" s="59"/>
      <c r="AE87" s="59"/>
      <c r="AF87" s="59"/>
      <c r="AG87" s="59"/>
      <c r="AH87" s="59"/>
    </row>
  </sheetData>
  <sheetProtection/>
  <mergeCells count="186">
    <mergeCell ref="D1:AF1"/>
    <mergeCell ref="AD2:AG2"/>
    <mergeCell ref="F5:K5"/>
    <mergeCell ref="R5:W5"/>
    <mergeCell ref="AB5:AE5"/>
    <mergeCell ref="B6:C6"/>
    <mergeCell ref="D6:H6"/>
    <mergeCell ref="I6:AA6"/>
    <mergeCell ref="AB6:AG6"/>
    <mergeCell ref="B7:C7"/>
    <mergeCell ref="D7:H7"/>
    <mergeCell ref="I7:O7"/>
    <mergeCell ref="U7:AA7"/>
    <mergeCell ref="AB7:AG7"/>
    <mergeCell ref="B8:C8"/>
    <mergeCell ref="D8:H8"/>
    <mergeCell ref="I8:O8"/>
    <mergeCell ref="U8:AA8"/>
    <mergeCell ref="AB8:AG8"/>
    <mergeCell ref="B9:C9"/>
    <mergeCell ref="D9:H9"/>
    <mergeCell ref="I9:O9"/>
    <mergeCell ref="U9:AA9"/>
    <mergeCell ref="AB9:AG9"/>
    <mergeCell ref="B10:C10"/>
    <mergeCell ref="D10:H10"/>
    <mergeCell ref="I10:O10"/>
    <mergeCell ref="U10:AA10"/>
    <mergeCell ref="AB10:AG10"/>
    <mergeCell ref="B11:C11"/>
    <mergeCell ref="D11:H11"/>
    <mergeCell ref="I11:O11"/>
    <mergeCell ref="U11:AA11"/>
    <mergeCell ref="AB11:AG11"/>
    <mergeCell ref="B12:C12"/>
    <mergeCell ref="D12:H12"/>
    <mergeCell ref="I12:O12"/>
    <mergeCell ref="U12:AA12"/>
    <mergeCell ref="AB12:AG12"/>
    <mergeCell ref="F15:K15"/>
    <mergeCell ref="R15:W15"/>
    <mergeCell ref="AB15:AE15"/>
    <mergeCell ref="B16:C16"/>
    <mergeCell ref="D16:H16"/>
    <mergeCell ref="I16:AA16"/>
    <mergeCell ref="AB16:AG16"/>
    <mergeCell ref="B17:C17"/>
    <mergeCell ref="D17:H17"/>
    <mergeCell ref="I17:O17"/>
    <mergeCell ref="U17:AA17"/>
    <mergeCell ref="AB17:AG17"/>
    <mergeCell ref="B18:C18"/>
    <mergeCell ref="D18:H18"/>
    <mergeCell ref="I18:O18"/>
    <mergeCell ref="U18:AA18"/>
    <mergeCell ref="AB18:AG18"/>
    <mergeCell ref="B19:C19"/>
    <mergeCell ref="D19:H19"/>
    <mergeCell ref="I19:O19"/>
    <mergeCell ref="U19:AA19"/>
    <mergeCell ref="AB19:AG19"/>
    <mergeCell ref="B20:C20"/>
    <mergeCell ref="D20:H20"/>
    <mergeCell ref="I20:O20"/>
    <mergeCell ref="U20:AA20"/>
    <mergeCell ref="AB20:AG20"/>
    <mergeCell ref="B21:C21"/>
    <mergeCell ref="D21:H21"/>
    <mergeCell ref="I21:O21"/>
    <mergeCell ref="U21:AA21"/>
    <mergeCell ref="AB21:AG21"/>
    <mergeCell ref="B22:C22"/>
    <mergeCell ref="D22:H22"/>
    <mergeCell ref="I22:O22"/>
    <mergeCell ref="U22:AA22"/>
    <mergeCell ref="AB22:AG22"/>
    <mergeCell ref="F25:K25"/>
    <mergeCell ref="R25:W25"/>
    <mergeCell ref="AB25:AE25"/>
    <mergeCell ref="B26:C26"/>
    <mergeCell ref="D26:H26"/>
    <mergeCell ref="I26:AA26"/>
    <mergeCell ref="AB26:AG26"/>
    <mergeCell ref="B27:C27"/>
    <mergeCell ref="D27:H27"/>
    <mergeCell ref="I27:O27"/>
    <mergeCell ref="U27:AA27"/>
    <mergeCell ref="AB27:AG27"/>
    <mergeCell ref="B28:C28"/>
    <mergeCell ref="D28:H28"/>
    <mergeCell ref="I28:O28"/>
    <mergeCell ref="U28:AA28"/>
    <mergeCell ref="AB28:AG28"/>
    <mergeCell ref="B29:C29"/>
    <mergeCell ref="D29:H29"/>
    <mergeCell ref="I29:O29"/>
    <mergeCell ref="U29:AA29"/>
    <mergeCell ref="AB29:AG29"/>
    <mergeCell ref="F32:K32"/>
    <mergeCell ref="R32:W32"/>
    <mergeCell ref="AB32:AE32"/>
    <mergeCell ref="B33:C33"/>
    <mergeCell ref="D33:H33"/>
    <mergeCell ref="I33:AA33"/>
    <mergeCell ref="AB33:AG33"/>
    <mergeCell ref="B34:C34"/>
    <mergeCell ref="D34:H34"/>
    <mergeCell ref="I34:O34"/>
    <mergeCell ref="U34:AA34"/>
    <mergeCell ref="AB34:AG34"/>
    <mergeCell ref="B35:C35"/>
    <mergeCell ref="D35:H35"/>
    <mergeCell ref="I35:O35"/>
    <mergeCell ref="U35:AA35"/>
    <mergeCell ref="AB35:AG35"/>
    <mergeCell ref="B36:C36"/>
    <mergeCell ref="D36:H36"/>
    <mergeCell ref="I36:O36"/>
    <mergeCell ref="U36:AA36"/>
    <mergeCell ref="AB36:AG36"/>
    <mergeCell ref="F39:K39"/>
    <mergeCell ref="R39:W39"/>
    <mergeCell ref="AB39:AE39"/>
    <mergeCell ref="B40:C40"/>
    <mergeCell ref="D40:H40"/>
    <mergeCell ref="I40:AA40"/>
    <mergeCell ref="AB40:AG40"/>
    <mergeCell ref="B41:C41"/>
    <mergeCell ref="D41:H41"/>
    <mergeCell ref="I41:O41"/>
    <mergeCell ref="U41:AA41"/>
    <mergeCell ref="AB41:AG41"/>
    <mergeCell ref="B42:C42"/>
    <mergeCell ref="D42:H42"/>
    <mergeCell ref="I42:O42"/>
    <mergeCell ref="U42:AA42"/>
    <mergeCell ref="AB42:AG42"/>
    <mergeCell ref="B43:C43"/>
    <mergeCell ref="D43:H43"/>
    <mergeCell ref="I43:O43"/>
    <mergeCell ref="U43:AA43"/>
    <mergeCell ref="AB43:AG43"/>
    <mergeCell ref="F46:K46"/>
    <mergeCell ref="R46:W46"/>
    <mergeCell ref="AB46:AE46"/>
    <mergeCell ref="B47:C47"/>
    <mergeCell ref="D47:H47"/>
    <mergeCell ref="I47:AA47"/>
    <mergeCell ref="AB47:AG47"/>
    <mergeCell ref="B48:C48"/>
    <mergeCell ref="D48:H48"/>
    <mergeCell ref="I48:O48"/>
    <mergeCell ref="U48:AA48"/>
    <mergeCell ref="AB48:AG48"/>
    <mergeCell ref="B49:C49"/>
    <mergeCell ref="D49:H49"/>
    <mergeCell ref="I49:O49"/>
    <mergeCell ref="U49:AA49"/>
    <mergeCell ref="AB49:AG49"/>
    <mergeCell ref="B50:C50"/>
    <mergeCell ref="D50:H50"/>
    <mergeCell ref="I50:O50"/>
    <mergeCell ref="U50:AA50"/>
    <mergeCell ref="AB50:AG50"/>
    <mergeCell ref="F53:K53"/>
    <mergeCell ref="R53:W53"/>
    <mergeCell ref="AB53:AE53"/>
    <mergeCell ref="B54:C54"/>
    <mergeCell ref="D54:H54"/>
    <mergeCell ref="I54:AA54"/>
    <mergeCell ref="AB54:AG54"/>
    <mergeCell ref="B55:C55"/>
    <mergeCell ref="D55:H55"/>
    <mergeCell ref="I55:O55"/>
    <mergeCell ref="U55:AA55"/>
    <mergeCell ref="AB55:AG55"/>
    <mergeCell ref="B56:C56"/>
    <mergeCell ref="D56:H56"/>
    <mergeCell ref="I56:O56"/>
    <mergeCell ref="U56:AA56"/>
    <mergeCell ref="AB56:AG56"/>
    <mergeCell ref="B57:C57"/>
    <mergeCell ref="D57:H57"/>
    <mergeCell ref="I57:O57"/>
    <mergeCell ref="U57:AA57"/>
    <mergeCell ref="AB57:AG57"/>
  </mergeCells>
  <printOptions/>
  <pageMargins left="0.787" right="0.787" top="0.26" bottom="0.4" header="0.16" footer="0.27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6"/>
  <sheetViews>
    <sheetView workbookViewId="0" topLeftCell="A1">
      <selection activeCell="A19" sqref="A19"/>
    </sheetView>
  </sheetViews>
  <sheetFormatPr defaultColWidth="9.00390625" defaultRowHeight="13.5"/>
  <cols>
    <col min="1" max="1" width="19.125" style="0" customWidth="1"/>
    <col min="2" max="2" width="4.75390625" style="0" customWidth="1"/>
    <col min="3" max="3" width="7.50390625" style="0" bestFit="1" customWidth="1"/>
    <col min="4" max="4" width="2.25390625" style="0" customWidth="1"/>
    <col min="5" max="5" width="10.50390625" style="0" bestFit="1" customWidth="1"/>
    <col min="6" max="6" width="17.00390625" style="0" customWidth="1"/>
  </cols>
  <sheetData>
    <row r="1" spans="1:6" s="264" customFormat="1" ht="13.5">
      <c r="A1" s="264" t="s">
        <v>0</v>
      </c>
      <c r="C1" s="264" t="s">
        <v>1</v>
      </c>
      <c r="E1" s="264" t="s">
        <v>3</v>
      </c>
      <c r="F1" s="264" t="s">
        <v>150</v>
      </c>
    </row>
    <row r="2" spans="1:9" ht="13.5">
      <c r="A2" s="78" t="s">
        <v>151</v>
      </c>
      <c r="B2" t="str">
        <f>C2&amp;ASC(F2)</f>
        <v>A11</v>
      </c>
      <c r="C2" s="265" t="s">
        <v>151</v>
      </c>
      <c r="D2" s="266"/>
      <c r="E2" s="266" t="str">
        <f aca="true" t="shared" si="0" ref="E2:E22">IF(ISERROR(VLOOKUP(A2,組合せ,4,FALSE)),"",VLOOKUP(A2,組合せ,4,FALSE))</f>
        <v>コヴィーダ1</v>
      </c>
      <c r="F2" s="354">
        <v>1</v>
      </c>
      <c r="H2">
        <v>1</v>
      </c>
      <c r="I2" s="78"/>
    </row>
    <row r="3" spans="1:8" ht="13.5">
      <c r="A3" s="78" t="s">
        <v>152</v>
      </c>
      <c r="B3" t="str">
        <f aca="true" t="shared" si="1" ref="B3:B24">C3&amp;ASC(F3)</f>
        <v>A12</v>
      </c>
      <c r="C3" s="269" t="s">
        <v>151</v>
      </c>
      <c r="D3" s="78"/>
      <c r="E3" s="78" t="str">
        <f t="shared" si="0"/>
        <v>山手</v>
      </c>
      <c r="F3" s="355">
        <v>2</v>
      </c>
      <c r="H3">
        <v>2</v>
      </c>
    </row>
    <row r="4" spans="1:9" ht="13.5">
      <c r="A4" s="78" t="s">
        <v>153</v>
      </c>
      <c r="B4" t="str">
        <f t="shared" si="1"/>
        <v>A13</v>
      </c>
      <c r="C4" s="269" t="s">
        <v>151</v>
      </c>
      <c r="D4" s="78"/>
      <c r="E4" s="78" t="str">
        <f>IF(ISERROR(VLOOKUP(A4,組合せ,4,FALSE)),"",VLOOKUP(A4,組合せ,4,FALSE))</f>
        <v>郡上八幡</v>
      </c>
      <c r="F4" s="355">
        <v>3</v>
      </c>
      <c r="H4">
        <v>3</v>
      </c>
      <c r="I4" s="78"/>
    </row>
    <row r="5" spans="1:9" ht="13.5">
      <c r="A5" s="270" t="s">
        <v>154</v>
      </c>
      <c r="B5" t="str">
        <f t="shared" si="1"/>
        <v>A14</v>
      </c>
      <c r="C5" s="273" t="s">
        <v>151</v>
      </c>
      <c r="D5" s="274"/>
      <c r="E5" s="78" t="str">
        <f>IF(ISERROR(VLOOKUP(A5,'予選リーグ組合せ'!A2:E24,4,FALSE)),"",VLOOKUP(A5,'予選リーグ組合せ'!A2:E24,4,FALSE))</f>
        <v>中部</v>
      </c>
      <c r="F5" s="356">
        <v>4</v>
      </c>
      <c r="H5">
        <v>4</v>
      </c>
      <c r="I5" s="78"/>
    </row>
    <row r="6" spans="1:9" ht="13.5">
      <c r="A6" s="78" t="s">
        <v>155</v>
      </c>
      <c r="B6" t="str">
        <f t="shared" si="1"/>
        <v>B11</v>
      </c>
      <c r="C6" s="265" t="s">
        <v>155</v>
      </c>
      <c r="D6" s="266"/>
      <c r="E6" s="266" t="str">
        <f>IF(ISERROR(VLOOKUP(A6,組合せ,4,FALSE)),"",VLOOKUP(A6,組合せ,4,FALSE))</f>
        <v>大和</v>
      </c>
      <c r="F6" s="354">
        <v>1</v>
      </c>
      <c r="H6">
        <v>5</v>
      </c>
      <c r="I6" s="78"/>
    </row>
    <row r="7" spans="1:9" ht="13.5">
      <c r="A7" s="78" t="s">
        <v>156</v>
      </c>
      <c r="B7" t="str">
        <f t="shared" si="1"/>
        <v>B12</v>
      </c>
      <c r="C7" s="269" t="s">
        <v>155</v>
      </c>
      <c r="D7" s="78"/>
      <c r="E7" s="78" t="str">
        <f t="shared" si="0"/>
        <v>御嵩</v>
      </c>
      <c r="F7" s="355">
        <v>2</v>
      </c>
      <c r="H7">
        <v>6</v>
      </c>
      <c r="I7" s="78"/>
    </row>
    <row r="8" spans="1:9" ht="13.5">
      <c r="A8" s="78" t="s">
        <v>157</v>
      </c>
      <c r="B8" t="str">
        <f t="shared" si="1"/>
        <v>B13</v>
      </c>
      <c r="C8" s="269" t="s">
        <v>155</v>
      </c>
      <c r="D8" s="78"/>
      <c r="E8" s="78" t="str">
        <f t="shared" si="0"/>
        <v>関さくら</v>
      </c>
      <c r="F8" s="355">
        <v>3</v>
      </c>
      <c r="H8">
        <v>7</v>
      </c>
      <c r="I8" s="78"/>
    </row>
    <row r="9" spans="1:9" ht="13.5">
      <c r="A9" s="78" t="s">
        <v>158</v>
      </c>
      <c r="B9" t="str">
        <f t="shared" si="1"/>
        <v>B14</v>
      </c>
      <c r="C9" s="273" t="s">
        <v>155</v>
      </c>
      <c r="D9" s="274"/>
      <c r="E9" s="78" t="str">
        <f t="shared" si="0"/>
        <v>今渡</v>
      </c>
      <c r="F9" s="356">
        <v>4</v>
      </c>
      <c r="H9">
        <v>8</v>
      </c>
      <c r="I9" s="78"/>
    </row>
    <row r="10" spans="1:10" ht="13.5">
      <c r="A10" s="78" t="s">
        <v>159</v>
      </c>
      <c r="B10" t="str">
        <f t="shared" si="1"/>
        <v>C11</v>
      </c>
      <c r="C10" s="265" t="s">
        <v>159</v>
      </c>
      <c r="D10" s="266"/>
      <c r="E10" s="266" t="str">
        <f t="shared" si="0"/>
        <v>武芸川</v>
      </c>
      <c r="F10" s="354">
        <v>1</v>
      </c>
      <c r="H10">
        <v>9</v>
      </c>
      <c r="J10" s="78"/>
    </row>
    <row r="11" spans="1:10" ht="13.5">
      <c r="A11" s="78" t="s">
        <v>160</v>
      </c>
      <c r="B11" t="str">
        <f t="shared" si="1"/>
        <v>C12</v>
      </c>
      <c r="C11" s="269" t="s">
        <v>159</v>
      </c>
      <c r="D11" s="78"/>
      <c r="E11" s="78" t="str">
        <f t="shared" si="0"/>
        <v>白鳥</v>
      </c>
      <c r="F11" s="355">
        <v>2</v>
      </c>
      <c r="H11">
        <v>10</v>
      </c>
      <c r="J11" s="78"/>
    </row>
    <row r="12" spans="1:10" ht="13.5">
      <c r="A12" s="78" t="s">
        <v>161</v>
      </c>
      <c r="B12" t="str">
        <f t="shared" si="1"/>
        <v>C13</v>
      </c>
      <c r="C12" s="269" t="s">
        <v>159</v>
      </c>
      <c r="D12" s="78"/>
      <c r="E12" s="78" t="str">
        <f t="shared" si="0"/>
        <v>安桜</v>
      </c>
      <c r="F12" s="355">
        <v>3</v>
      </c>
      <c r="H12">
        <v>11</v>
      </c>
      <c r="J12" s="78"/>
    </row>
    <row r="13" spans="1:10" ht="13.5">
      <c r="A13" s="78" t="s">
        <v>162</v>
      </c>
      <c r="B13" t="str">
        <f t="shared" si="1"/>
        <v>C14</v>
      </c>
      <c r="C13" s="269" t="s">
        <v>159</v>
      </c>
      <c r="D13" s="274"/>
      <c r="E13" s="78" t="str">
        <f t="shared" si="0"/>
        <v>西可児</v>
      </c>
      <c r="F13" s="356">
        <v>4</v>
      </c>
      <c r="H13">
        <v>12</v>
      </c>
      <c r="J13" s="78"/>
    </row>
    <row r="14" spans="1:9" ht="13.5">
      <c r="A14" s="78" t="s">
        <v>163</v>
      </c>
      <c r="B14" t="str">
        <f t="shared" si="1"/>
        <v>D11</v>
      </c>
      <c r="C14" s="265" t="s">
        <v>163</v>
      </c>
      <c r="D14" s="266"/>
      <c r="E14" s="266" t="str">
        <f t="shared" si="0"/>
        <v>桜ヶ丘ＦＣ</v>
      </c>
      <c r="F14" s="354">
        <v>1</v>
      </c>
      <c r="H14">
        <v>13</v>
      </c>
      <c r="I14" s="78"/>
    </row>
    <row r="15" spans="1:9" ht="13.5">
      <c r="A15" s="78" t="s">
        <v>164</v>
      </c>
      <c r="B15" t="str">
        <f t="shared" si="1"/>
        <v>D12</v>
      </c>
      <c r="C15" s="269" t="s">
        <v>163</v>
      </c>
      <c r="D15" s="78"/>
      <c r="E15" s="78" t="str">
        <f>IF(ISERROR(VLOOKUP(A15,組合せ,4,FALSE)),"",VLOOKUP(A15,組合せ,4,FALSE))</f>
        <v>瀬尻</v>
      </c>
      <c r="F15" s="355">
        <v>2</v>
      </c>
      <c r="H15">
        <v>14</v>
      </c>
      <c r="I15" s="78"/>
    </row>
    <row r="16" spans="1:9" ht="13.5">
      <c r="A16" s="270" t="s">
        <v>165</v>
      </c>
      <c r="B16" t="str">
        <f t="shared" si="1"/>
        <v>D13</v>
      </c>
      <c r="C16" s="269" t="s">
        <v>163</v>
      </c>
      <c r="D16" s="78"/>
      <c r="E16" s="78" t="str">
        <f t="shared" si="0"/>
        <v>下有知</v>
      </c>
      <c r="F16" s="355">
        <v>3</v>
      </c>
      <c r="H16">
        <v>15</v>
      </c>
      <c r="I16" s="78"/>
    </row>
    <row r="17" spans="1:9" ht="13.5">
      <c r="A17" s="78" t="s">
        <v>166</v>
      </c>
      <c r="B17" t="str">
        <f t="shared" si="1"/>
        <v>D14</v>
      </c>
      <c r="C17" s="273" t="s">
        <v>163</v>
      </c>
      <c r="D17" s="274"/>
      <c r="E17" s="274" t="str">
        <f t="shared" si="0"/>
        <v>土田</v>
      </c>
      <c r="F17" s="356">
        <v>4</v>
      </c>
      <c r="H17">
        <v>16</v>
      </c>
      <c r="I17" s="78"/>
    </row>
    <row r="18" spans="1:8" ht="13.5">
      <c r="A18" s="78" t="s">
        <v>167</v>
      </c>
      <c r="B18" t="str">
        <f t="shared" si="1"/>
        <v>E11</v>
      </c>
      <c r="C18" s="265" t="s">
        <v>152</v>
      </c>
      <c r="D18" s="266"/>
      <c r="E18" s="78" t="str">
        <f t="shared" si="0"/>
        <v>旭ヶ丘</v>
      </c>
      <c r="F18" s="354">
        <v>1</v>
      </c>
      <c r="H18">
        <v>17</v>
      </c>
    </row>
    <row r="19" spans="1:8" ht="13.5">
      <c r="A19" s="270" t="s">
        <v>168</v>
      </c>
      <c r="B19" t="str">
        <f t="shared" si="1"/>
        <v>E12</v>
      </c>
      <c r="C19" s="269" t="s">
        <v>152</v>
      </c>
      <c r="D19" s="78"/>
      <c r="E19" s="78" t="str">
        <f>IF(ISERROR(VLOOKUP(A19,組合せ,4,FALSE)),"",VLOOKUP(A19,組合せ,4,FALSE))</f>
        <v>太田</v>
      </c>
      <c r="F19" s="355">
        <v>2</v>
      </c>
      <c r="H19">
        <v>18</v>
      </c>
    </row>
    <row r="20" spans="1:8" ht="13.5">
      <c r="A20" s="270" t="s">
        <v>169</v>
      </c>
      <c r="B20" t="str">
        <f t="shared" si="1"/>
        <v>E13</v>
      </c>
      <c r="C20" s="269" t="s">
        <v>152</v>
      </c>
      <c r="D20" s="78"/>
      <c r="E20" s="78" t="str">
        <f t="shared" si="0"/>
        <v>加茂野</v>
      </c>
      <c r="F20" s="355">
        <v>3</v>
      </c>
      <c r="H20">
        <v>19</v>
      </c>
    </row>
    <row r="21" spans="1:8" ht="13.5">
      <c r="A21" s="270" t="s">
        <v>170</v>
      </c>
      <c r="B21" t="str">
        <f t="shared" si="1"/>
        <v>E14</v>
      </c>
      <c r="C21" s="269" t="s">
        <v>152</v>
      </c>
      <c r="D21" s="78"/>
      <c r="E21" s="78" t="str">
        <f t="shared" si="0"/>
        <v>金竜</v>
      </c>
      <c r="F21" s="355">
        <v>4</v>
      </c>
      <c r="H21">
        <v>20</v>
      </c>
    </row>
    <row r="22" spans="1:8" ht="13.5">
      <c r="A22" s="78" t="s">
        <v>171</v>
      </c>
      <c r="B22" t="str">
        <f t="shared" si="1"/>
        <v>F11</v>
      </c>
      <c r="C22" s="265" t="s">
        <v>156</v>
      </c>
      <c r="D22" s="266"/>
      <c r="E22" s="266" t="str">
        <f t="shared" si="0"/>
        <v>コヴィーダ2</v>
      </c>
      <c r="F22" s="354">
        <v>1</v>
      </c>
      <c r="H22">
        <v>21</v>
      </c>
    </row>
    <row r="23" spans="1:8" ht="13.5">
      <c r="A23" s="270" t="s">
        <v>172</v>
      </c>
      <c r="B23" t="str">
        <f t="shared" si="1"/>
        <v>F12</v>
      </c>
      <c r="C23" s="269" t="s">
        <v>156</v>
      </c>
      <c r="D23" s="78"/>
      <c r="E23" s="78" t="str">
        <f>IF(ISERROR(VLOOKUP(A23,組合せ,4,FALSE)),"",VLOOKUP(A23,組合せ,4,FALSE))</f>
        <v>坂祝</v>
      </c>
      <c r="F23" s="355">
        <v>2</v>
      </c>
      <c r="H23">
        <v>22</v>
      </c>
    </row>
    <row r="24" spans="1:8" ht="13.5">
      <c r="A24" s="270" t="s">
        <v>173</v>
      </c>
      <c r="B24" t="str">
        <f t="shared" si="1"/>
        <v>F13</v>
      </c>
      <c r="C24" s="269" t="s">
        <v>156</v>
      </c>
      <c r="D24" s="78"/>
      <c r="E24" s="78" t="str">
        <f>IF(ISERROR(VLOOKUP(A24,組合せ,4,FALSE)),"",VLOOKUP(A24,組合せ,4,FALSE))</f>
        <v>武儀</v>
      </c>
      <c r="F24" s="355">
        <v>3</v>
      </c>
      <c r="H24">
        <v>23</v>
      </c>
    </row>
    <row r="25" spans="1:6" ht="13.5">
      <c r="A25" s="270"/>
      <c r="B25" s="279"/>
      <c r="C25" s="267"/>
      <c r="D25" s="267"/>
      <c r="E25" s="267"/>
      <c r="F25" s="267"/>
    </row>
    <row r="26" spans="1:6" ht="13.5">
      <c r="A26" s="270"/>
      <c r="B26" s="279"/>
      <c r="C26" s="270"/>
      <c r="D26" s="270"/>
      <c r="E26" s="270"/>
      <c r="F26" s="270"/>
    </row>
  </sheetData>
  <sheetProtection/>
  <printOptions/>
  <pageMargins left="0.787" right="0.787" top="0.984" bottom="0.984" header="0.512" footer="0.512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BJ32"/>
  <sheetViews>
    <sheetView zoomScale="80" zoomScaleNormal="80" workbookViewId="0" topLeftCell="B1">
      <selection activeCell="AG17" sqref="AG17"/>
    </sheetView>
  </sheetViews>
  <sheetFormatPr defaultColWidth="2.50390625" defaultRowHeight="13.5"/>
  <cols>
    <col min="1" max="7" width="2.50390625" style="79" customWidth="1"/>
    <col min="8" max="8" width="4.25390625" style="79" customWidth="1"/>
    <col min="9" max="9" width="4.00390625" style="79" customWidth="1"/>
    <col min="10" max="12" width="3.875" style="79" customWidth="1"/>
    <col min="13" max="16" width="4.00390625" style="79" customWidth="1"/>
    <col min="17" max="17" width="3.875" style="79" customWidth="1"/>
    <col min="18" max="18" width="4.00390625" style="79" customWidth="1"/>
    <col min="19" max="19" width="3.75390625" style="79" customWidth="1"/>
    <col min="20" max="20" width="4.25390625" style="79" customWidth="1"/>
    <col min="21" max="21" width="4.00390625" style="79" customWidth="1"/>
    <col min="22" max="22" width="3.875" style="79" customWidth="1"/>
    <col min="23" max="26" width="4.00390625" style="79" customWidth="1"/>
    <col min="27" max="27" width="4.25390625" style="79" customWidth="1"/>
    <col min="28" max="30" width="4.00390625" style="79" customWidth="1"/>
    <col min="31" max="36" width="3.875" style="79" customWidth="1"/>
    <col min="37" max="46" width="4.25390625" style="79" customWidth="1"/>
    <col min="47" max="51" width="2.50390625" style="79" customWidth="1"/>
    <col min="52" max="16384" width="2.50390625" style="79" customWidth="1"/>
  </cols>
  <sheetData>
    <row r="1" spans="5:36" ht="24" customHeight="1">
      <c r="E1" s="80" t="s">
        <v>174</v>
      </c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160"/>
      <c r="AD1" s="80"/>
      <c r="AE1" s="80"/>
      <c r="AF1" s="80"/>
      <c r="AG1" s="80"/>
      <c r="AH1" s="145"/>
      <c r="AI1" s="145"/>
      <c r="AJ1" s="145"/>
    </row>
    <row r="2" spans="5:40" ht="15.75" customHeight="1"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344" t="s">
        <v>69</v>
      </c>
      <c r="AB2" s="344"/>
      <c r="AC2" s="344"/>
      <c r="AD2" s="80"/>
      <c r="AE2" s="80"/>
      <c r="AF2" s="80"/>
      <c r="AG2" s="80"/>
      <c r="AH2" s="145"/>
      <c r="AI2" s="145"/>
      <c r="AJ2" s="145"/>
      <c r="AL2" s="79" t="s">
        <v>68</v>
      </c>
      <c r="AM2" s="146"/>
      <c r="AN2" s="146"/>
    </row>
    <row r="3" spans="31:42" ht="13.5" customHeight="1">
      <c r="AE3" s="345"/>
      <c r="AF3" s="345"/>
      <c r="AG3" s="345"/>
      <c r="AH3" s="345"/>
      <c r="AI3" s="345"/>
      <c r="AJ3" s="345"/>
      <c r="AK3" s="345"/>
      <c r="AL3" s="95"/>
      <c r="AM3" s="147"/>
      <c r="AN3" s="147"/>
      <c r="AP3" s="146"/>
    </row>
    <row r="4" spans="2:39" ht="14.25">
      <c r="B4" s="81"/>
      <c r="C4" s="81"/>
      <c r="D4" s="81"/>
      <c r="E4" s="82" t="s">
        <v>175</v>
      </c>
      <c r="F4" s="82"/>
      <c r="G4" s="82"/>
      <c r="H4" s="79" t="s">
        <v>176</v>
      </c>
      <c r="AK4" s="95"/>
      <c r="AL4" s="148"/>
      <c r="AM4" s="79" t="s">
        <v>78</v>
      </c>
    </row>
    <row r="5" spans="2:39" ht="14.25">
      <c r="B5" s="81"/>
      <c r="C5" s="81"/>
      <c r="D5" s="81"/>
      <c r="E5" s="82"/>
      <c r="F5" s="82"/>
      <c r="G5" s="82"/>
      <c r="H5" s="83" t="s">
        <v>151</v>
      </c>
      <c r="I5" s="98"/>
      <c r="J5" s="98"/>
      <c r="K5" s="99"/>
      <c r="L5" s="83" t="s">
        <v>155</v>
      </c>
      <c r="M5" s="98"/>
      <c r="N5" s="98"/>
      <c r="O5" s="99"/>
      <c r="P5" s="83" t="s">
        <v>159</v>
      </c>
      <c r="Q5" s="98"/>
      <c r="R5" s="98"/>
      <c r="S5" s="99"/>
      <c r="T5" s="83" t="s">
        <v>163</v>
      </c>
      <c r="U5" s="98"/>
      <c r="V5" s="98"/>
      <c r="W5" s="99"/>
      <c r="X5" s="83" t="s">
        <v>152</v>
      </c>
      <c r="Y5" s="98"/>
      <c r="Z5" s="98"/>
      <c r="AA5" s="98"/>
      <c r="AB5" s="83" t="s">
        <v>156</v>
      </c>
      <c r="AC5" s="98"/>
      <c r="AD5" s="98"/>
      <c r="AE5" s="138"/>
      <c r="AF5" s="139"/>
      <c r="AG5" s="139"/>
      <c r="AH5" s="139"/>
      <c r="AI5" s="139"/>
      <c r="AJ5" s="139"/>
      <c r="AK5" s="95"/>
      <c r="AL5" s="95"/>
      <c r="AM5" s="149" t="s">
        <v>87</v>
      </c>
    </row>
    <row r="6" spans="3:39" ht="13.5" customHeight="1">
      <c r="C6" s="84" t="s">
        <v>79</v>
      </c>
      <c r="D6" s="84"/>
      <c r="E6" s="84"/>
      <c r="F6" s="84"/>
      <c r="G6" s="84"/>
      <c r="H6" s="102">
        <v>1</v>
      </c>
      <c r="I6" s="121"/>
      <c r="J6" s="324"/>
      <c r="K6" s="122"/>
      <c r="L6" s="325">
        <v>2</v>
      </c>
      <c r="M6" s="326"/>
      <c r="N6" s="327"/>
      <c r="O6" s="328"/>
      <c r="P6" s="102">
        <v>3</v>
      </c>
      <c r="Q6" s="120"/>
      <c r="R6" s="121"/>
      <c r="S6" s="122"/>
      <c r="T6" s="102">
        <v>4</v>
      </c>
      <c r="U6" s="120"/>
      <c r="V6" s="121"/>
      <c r="W6" s="122"/>
      <c r="X6" s="85">
        <v>5</v>
      </c>
      <c r="Y6" s="100"/>
      <c r="Z6" s="100"/>
      <c r="AA6" s="100"/>
      <c r="AB6" s="85">
        <v>6</v>
      </c>
      <c r="AC6" s="100"/>
      <c r="AD6" s="100"/>
      <c r="AE6" s="138"/>
      <c r="AF6" s="139"/>
      <c r="AG6" s="139"/>
      <c r="AH6" s="139"/>
      <c r="AI6" s="139"/>
      <c r="AJ6" s="139"/>
      <c r="AK6" s="95"/>
      <c r="AL6" s="95"/>
      <c r="AM6" s="79" t="s">
        <v>89</v>
      </c>
    </row>
    <row r="7" spans="3:38" ht="13.5" customHeight="1">
      <c r="C7" s="84" t="s">
        <v>88</v>
      </c>
      <c r="D7" s="84"/>
      <c r="E7" s="84"/>
      <c r="F7" s="84"/>
      <c r="G7" s="84"/>
      <c r="H7" s="105">
        <f>C11</f>
        <v>44520</v>
      </c>
      <c r="I7" s="124"/>
      <c r="J7" s="125"/>
      <c r="K7" s="126"/>
      <c r="L7" s="329">
        <f>C11</f>
        <v>44520</v>
      </c>
      <c r="M7" s="109"/>
      <c r="N7" s="110"/>
      <c r="O7" s="127"/>
      <c r="P7" s="105">
        <f>C11</f>
        <v>44520</v>
      </c>
      <c r="Q7" s="124"/>
      <c r="R7" s="125"/>
      <c r="S7" s="126"/>
      <c r="T7" s="105">
        <f>C11</f>
        <v>44520</v>
      </c>
      <c r="U7" s="124"/>
      <c r="V7" s="125"/>
      <c r="W7" s="126"/>
      <c r="X7" s="86">
        <f>C11</f>
        <v>44520</v>
      </c>
      <c r="Y7" s="103"/>
      <c r="Z7" s="103"/>
      <c r="AA7" s="103"/>
      <c r="AB7" s="86">
        <f>C11</f>
        <v>44520</v>
      </c>
      <c r="AC7" s="103"/>
      <c r="AD7" s="103"/>
      <c r="AE7" s="346"/>
      <c r="AF7" s="347"/>
      <c r="AG7" s="347"/>
      <c r="AH7" s="347"/>
      <c r="AI7" s="347"/>
      <c r="AJ7" s="347"/>
      <c r="AK7" s="95"/>
      <c r="AL7" s="95"/>
    </row>
    <row r="8" spans="3:45" ht="13.5" customHeight="1">
      <c r="C8" s="84" t="s">
        <v>90</v>
      </c>
      <c r="D8" s="84"/>
      <c r="E8" s="84"/>
      <c r="F8" s="84"/>
      <c r="G8" s="84"/>
      <c r="H8" s="108">
        <v>0.3958333333333333</v>
      </c>
      <c r="I8" s="124"/>
      <c r="J8" s="125"/>
      <c r="K8" s="126"/>
      <c r="L8" s="108">
        <v>0.4375</v>
      </c>
      <c r="M8" s="124"/>
      <c r="N8" s="125"/>
      <c r="O8" s="126"/>
      <c r="P8" s="108">
        <v>0.479166666666667</v>
      </c>
      <c r="Q8" s="124"/>
      <c r="R8" s="125"/>
      <c r="S8" s="126"/>
      <c r="T8" s="108">
        <v>0.520833333333333</v>
      </c>
      <c r="U8" s="124"/>
      <c r="V8" s="125"/>
      <c r="W8" s="126"/>
      <c r="X8" s="108">
        <v>0.5625</v>
      </c>
      <c r="Y8" s="137"/>
      <c r="Z8" s="124"/>
      <c r="AA8" s="125"/>
      <c r="AB8" s="108">
        <v>0.604166666666667</v>
      </c>
      <c r="AC8" s="137"/>
      <c r="AD8" s="137"/>
      <c r="AE8" s="348"/>
      <c r="AF8" s="349"/>
      <c r="AG8" s="349"/>
      <c r="AH8" s="349"/>
      <c r="AI8" s="349"/>
      <c r="AJ8" s="349"/>
      <c r="AK8" s="95"/>
      <c r="AL8" s="150" t="s">
        <v>91</v>
      </c>
      <c r="AM8" s="151" t="s">
        <v>92</v>
      </c>
      <c r="AN8" s="152"/>
      <c r="AO8" s="152"/>
      <c r="AP8" s="152"/>
      <c r="AQ8" s="152"/>
      <c r="AR8" s="152"/>
      <c r="AS8" s="152"/>
    </row>
    <row r="9" spans="8:45" ht="13.5" customHeight="1">
      <c r="H9" s="88">
        <v>1</v>
      </c>
      <c r="I9" s="109">
        <v>2</v>
      </c>
      <c r="J9" s="110">
        <v>3</v>
      </c>
      <c r="K9" s="127">
        <v>4</v>
      </c>
      <c r="L9" s="330">
        <v>1</v>
      </c>
      <c r="M9" s="109">
        <v>2</v>
      </c>
      <c r="N9" s="110">
        <v>3</v>
      </c>
      <c r="O9" s="127">
        <v>4</v>
      </c>
      <c r="P9" s="88">
        <v>1</v>
      </c>
      <c r="Q9" s="109">
        <v>2</v>
      </c>
      <c r="R9" s="110">
        <v>3</v>
      </c>
      <c r="S9" s="127">
        <v>4</v>
      </c>
      <c r="T9" s="88">
        <v>1</v>
      </c>
      <c r="U9" s="109">
        <v>2</v>
      </c>
      <c r="V9" s="110">
        <v>3</v>
      </c>
      <c r="W9" s="127">
        <v>4</v>
      </c>
      <c r="X9" s="88">
        <v>1</v>
      </c>
      <c r="Y9" s="109">
        <v>2</v>
      </c>
      <c r="Z9" s="109">
        <v>3</v>
      </c>
      <c r="AA9" s="110">
        <v>3</v>
      </c>
      <c r="AB9" s="88">
        <v>1</v>
      </c>
      <c r="AC9" s="109">
        <v>2</v>
      </c>
      <c r="AD9" s="109">
        <v>3</v>
      </c>
      <c r="AE9" s="350"/>
      <c r="AF9" s="351"/>
      <c r="AG9" s="351"/>
      <c r="AH9" s="351"/>
      <c r="AI9" s="351"/>
      <c r="AJ9" s="351"/>
      <c r="AK9" s="150"/>
      <c r="AM9" s="152"/>
      <c r="AN9" s="152"/>
      <c r="AO9" s="152"/>
      <c r="AP9" s="151" t="s">
        <v>94</v>
      </c>
      <c r="AQ9" s="152"/>
      <c r="AR9" s="152"/>
      <c r="AS9" s="152"/>
    </row>
    <row r="10" spans="3:39" ht="13.5" customHeight="1">
      <c r="C10" s="79" t="s">
        <v>177</v>
      </c>
      <c r="H10" s="113" t="str">
        <f>'2次リーグ組合せ'!E2</f>
        <v>コヴィーダ1</v>
      </c>
      <c r="I10" s="111" t="str">
        <f>'2次リーグ組合せ'!E3</f>
        <v>山手</v>
      </c>
      <c r="J10" s="111" t="str">
        <f>'2次リーグ組合せ'!E4</f>
        <v>郡上八幡</v>
      </c>
      <c r="K10" s="331" t="str">
        <f>'2次リーグ組合せ'!E5</f>
        <v>中部</v>
      </c>
      <c r="L10" s="332" t="str">
        <f>'2次リーグ組合せ'!E6</f>
        <v>大和</v>
      </c>
      <c r="M10" s="333" t="str">
        <f>'2次リーグ組合せ'!E7</f>
        <v>御嵩</v>
      </c>
      <c r="N10" s="333" t="str">
        <f>'2次リーグ組合せ'!E8</f>
        <v>関さくら</v>
      </c>
      <c r="O10" s="334" t="str">
        <f>'2次リーグ組合せ'!E9</f>
        <v>今渡</v>
      </c>
      <c r="P10" s="113" t="str">
        <f>'2次リーグ組合せ'!E10</f>
        <v>武芸川</v>
      </c>
      <c r="Q10" s="333" t="str">
        <f>'2次リーグ組合せ'!E11</f>
        <v>白鳥</v>
      </c>
      <c r="R10" s="333" t="str">
        <f>'2次リーグ組合せ'!E12</f>
        <v>安桜</v>
      </c>
      <c r="S10" s="331" t="str">
        <f>'2次リーグ組合せ'!E13</f>
        <v>西可児</v>
      </c>
      <c r="T10" s="129" t="str">
        <f>'2次リーグ組合せ'!E14</f>
        <v>桜ヶ丘ＦＣ</v>
      </c>
      <c r="U10" s="333" t="str">
        <f>'2次リーグ組合せ'!E15</f>
        <v>瀬尻</v>
      </c>
      <c r="V10" s="333" t="str">
        <f>'2次リーグ組合せ'!E16</f>
        <v>下有知</v>
      </c>
      <c r="W10" s="334" t="str">
        <f>'2次リーグ組合せ'!E17</f>
        <v>土田</v>
      </c>
      <c r="X10" s="140" t="str">
        <f>'2次リーグ組合せ'!E18</f>
        <v>旭ヶ丘</v>
      </c>
      <c r="Y10" s="334" t="str">
        <f>'2次リーグ組合せ'!E19</f>
        <v>太田</v>
      </c>
      <c r="Z10" s="334" t="str">
        <f>'2次リーグ組合せ'!E20</f>
        <v>加茂野</v>
      </c>
      <c r="AA10" s="334" t="str">
        <f>'2次リーグ組合せ'!E21</f>
        <v>金竜</v>
      </c>
      <c r="AB10" s="140" t="str">
        <f>'2次リーグ組合せ'!E22</f>
        <v>コヴィーダ2</v>
      </c>
      <c r="AC10" s="334" t="str">
        <f>'2次リーグ組合せ'!E23</f>
        <v>坂祝</v>
      </c>
      <c r="AD10" s="334" t="str">
        <f>'2次リーグ組合せ'!E24</f>
        <v>武儀</v>
      </c>
      <c r="AE10" s="352"/>
      <c r="AF10" s="353"/>
      <c r="AG10" s="353"/>
      <c r="AH10" s="353"/>
      <c r="AI10" s="353"/>
      <c r="AJ10" s="353"/>
      <c r="AK10" s="153"/>
      <c r="AL10" s="154" t="s">
        <v>91</v>
      </c>
      <c r="AM10" s="79" t="s">
        <v>95</v>
      </c>
    </row>
    <row r="11" spans="3:45" ht="13.5" customHeight="1">
      <c r="C11" s="90">
        <v>44520</v>
      </c>
      <c r="D11" s="90"/>
      <c r="E11" s="90"/>
      <c r="F11" s="90"/>
      <c r="G11" s="91"/>
      <c r="H11" s="116"/>
      <c r="I11" s="114"/>
      <c r="J11" s="114"/>
      <c r="K11" s="335"/>
      <c r="L11" s="336"/>
      <c r="M11" s="337"/>
      <c r="N11" s="337"/>
      <c r="O11" s="338"/>
      <c r="P11" s="116"/>
      <c r="Q11" s="337"/>
      <c r="R11" s="337"/>
      <c r="S11" s="335"/>
      <c r="T11" s="131"/>
      <c r="U11" s="337"/>
      <c r="V11" s="337"/>
      <c r="W11" s="338"/>
      <c r="X11" s="143"/>
      <c r="Y11" s="338"/>
      <c r="Z11" s="338"/>
      <c r="AA11" s="338"/>
      <c r="AB11" s="143"/>
      <c r="AC11" s="338"/>
      <c r="AD11" s="338"/>
      <c r="AE11" s="352"/>
      <c r="AF11" s="353"/>
      <c r="AG11" s="353"/>
      <c r="AH11" s="353"/>
      <c r="AI11" s="353"/>
      <c r="AJ11" s="353"/>
      <c r="AK11" s="153"/>
      <c r="AL11" s="155" t="s">
        <v>91</v>
      </c>
      <c r="AM11" s="156" t="s">
        <v>96</v>
      </c>
      <c r="AN11" s="156"/>
      <c r="AO11" s="156"/>
      <c r="AP11" s="156"/>
      <c r="AQ11" s="156"/>
      <c r="AR11" s="156"/>
      <c r="AS11" s="156"/>
    </row>
    <row r="12" spans="8:45" ht="13.5" customHeight="1">
      <c r="H12" s="116"/>
      <c r="I12" s="114"/>
      <c r="J12" s="114"/>
      <c r="K12" s="335"/>
      <c r="L12" s="336"/>
      <c r="M12" s="337"/>
      <c r="N12" s="337"/>
      <c r="O12" s="338"/>
      <c r="P12" s="116"/>
      <c r="Q12" s="337"/>
      <c r="R12" s="337"/>
      <c r="S12" s="335"/>
      <c r="T12" s="131"/>
      <c r="U12" s="337"/>
      <c r="V12" s="337"/>
      <c r="W12" s="338"/>
      <c r="X12" s="143"/>
      <c r="Y12" s="338"/>
      <c r="Z12" s="338"/>
      <c r="AA12" s="338"/>
      <c r="AB12" s="143"/>
      <c r="AC12" s="338"/>
      <c r="AD12" s="338"/>
      <c r="AE12" s="352"/>
      <c r="AF12" s="353"/>
      <c r="AG12" s="353"/>
      <c r="AH12" s="353"/>
      <c r="AI12" s="353"/>
      <c r="AJ12" s="353"/>
      <c r="AK12" s="153"/>
      <c r="AL12" s="155" t="s">
        <v>91</v>
      </c>
      <c r="AM12" s="156" t="s">
        <v>97</v>
      </c>
      <c r="AN12" s="156"/>
      <c r="AO12" s="156"/>
      <c r="AP12" s="156"/>
      <c r="AQ12" s="156"/>
      <c r="AR12" s="156"/>
      <c r="AS12" s="156"/>
    </row>
    <row r="13" spans="8:44" ht="13.5" customHeight="1">
      <c r="H13" s="116"/>
      <c r="I13" s="114"/>
      <c r="J13" s="114"/>
      <c r="K13" s="335"/>
      <c r="L13" s="336"/>
      <c r="M13" s="337"/>
      <c r="N13" s="337"/>
      <c r="O13" s="338"/>
      <c r="P13" s="116"/>
      <c r="Q13" s="337"/>
      <c r="R13" s="337"/>
      <c r="S13" s="335"/>
      <c r="T13" s="131"/>
      <c r="U13" s="337"/>
      <c r="V13" s="337"/>
      <c r="W13" s="338"/>
      <c r="X13" s="143"/>
      <c r="Y13" s="338"/>
      <c r="Z13" s="338"/>
      <c r="AA13" s="338"/>
      <c r="AB13" s="143"/>
      <c r="AC13" s="338"/>
      <c r="AD13" s="338"/>
      <c r="AE13" s="352"/>
      <c r="AF13" s="353"/>
      <c r="AG13" s="353"/>
      <c r="AH13" s="353"/>
      <c r="AI13" s="353"/>
      <c r="AJ13" s="353"/>
      <c r="AK13" s="153"/>
      <c r="AL13" s="155" t="s">
        <v>91</v>
      </c>
      <c r="AM13" s="152" t="s">
        <v>98</v>
      </c>
      <c r="AN13" s="157"/>
      <c r="AO13" s="157"/>
      <c r="AP13" s="157"/>
      <c r="AQ13" s="157"/>
      <c r="AR13" s="152"/>
    </row>
    <row r="14" spans="8:39" ht="21.75" customHeight="1">
      <c r="H14" s="119"/>
      <c r="I14" s="117"/>
      <c r="J14" s="117"/>
      <c r="K14" s="339"/>
      <c r="L14" s="340"/>
      <c r="M14" s="341"/>
      <c r="N14" s="341"/>
      <c r="O14" s="342"/>
      <c r="P14" s="119"/>
      <c r="Q14" s="341"/>
      <c r="R14" s="341"/>
      <c r="S14" s="339"/>
      <c r="T14" s="133"/>
      <c r="U14" s="341"/>
      <c r="V14" s="341"/>
      <c r="W14" s="342"/>
      <c r="X14" s="144"/>
      <c r="Y14" s="342"/>
      <c r="Z14" s="342"/>
      <c r="AA14" s="342"/>
      <c r="AB14" s="144"/>
      <c r="AC14" s="342"/>
      <c r="AD14" s="342"/>
      <c r="AE14" s="352"/>
      <c r="AF14" s="353"/>
      <c r="AG14" s="353"/>
      <c r="AH14" s="353"/>
      <c r="AI14" s="353"/>
      <c r="AJ14" s="353"/>
      <c r="AK14" s="153"/>
      <c r="AL14" s="154" t="s">
        <v>91</v>
      </c>
      <c r="AM14" s="79" t="s">
        <v>99</v>
      </c>
    </row>
    <row r="15" spans="38:43" ht="13.5">
      <c r="AL15" s="154" t="s">
        <v>91</v>
      </c>
      <c r="AM15" s="152" t="s">
        <v>100</v>
      </c>
      <c r="AN15" s="152"/>
      <c r="AO15" s="152"/>
      <c r="AP15" s="152"/>
      <c r="AQ15" s="152"/>
    </row>
    <row r="16" spans="38:62" ht="17.25" customHeight="1">
      <c r="AL16" s="155" t="s">
        <v>91</v>
      </c>
      <c r="AM16" s="156" t="s">
        <v>102</v>
      </c>
      <c r="AN16" s="156"/>
      <c r="AO16" s="156"/>
      <c r="AP16" s="156"/>
      <c r="AQ16" s="156"/>
      <c r="AR16" s="156"/>
      <c r="AS16" s="156"/>
      <c r="AY16" s="158"/>
      <c r="AZ16" s="158"/>
      <c r="BA16" s="158"/>
      <c r="BB16" s="158"/>
      <c r="BC16" s="158"/>
      <c r="BD16" s="158"/>
      <c r="BE16" s="158"/>
      <c r="BF16" s="158"/>
      <c r="BG16" s="158"/>
      <c r="BH16" s="158"/>
      <c r="BI16" s="158"/>
      <c r="BJ16" s="158"/>
    </row>
    <row r="17" spans="8:62" ht="17.25" customHeight="1">
      <c r="H17" s="94" t="s">
        <v>101</v>
      </c>
      <c r="I17" s="343"/>
      <c r="J17" s="343"/>
      <c r="K17" s="343"/>
      <c r="L17" s="343"/>
      <c r="M17" s="343"/>
      <c r="N17" s="343"/>
      <c r="O17" s="343"/>
      <c r="P17" s="343"/>
      <c r="AL17" s="154" t="s">
        <v>91</v>
      </c>
      <c r="AM17" s="79" t="s">
        <v>103</v>
      </c>
      <c r="AY17" s="158"/>
      <c r="AZ17" s="158"/>
      <c r="BA17" s="158"/>
      <c r="BB17" s="158"/>
      <c r="BC17" s="158"/>
      <c r="BD17" s="158"/>
      <c r="BE17" s="158"/>
      <c r="BF17" s="158"/>
      <c r="BG17" s="158"/>
      <c r="BH17" s="158"/>
      <c r="BI17" s="158"/>
      <c r="BJ17" s="158"/>
    </row>
    <row r="18" spans="8:62" ht="17.25" customHeight="1">
      <c r="H18" s="95"/>
      <c r="AL18" s="154" t="s">
        <v>91</v>
      </c>
      <c r="AM18" s="152" t="s">
        <v>105</v>
      </c>
      <c r="AN18" s="152"/>
      <c r="AY18" s="158"/>
      <c r="AZ18" s="158"/>
      <c r="BA18" s="158"/>
      <c r="BB18" s="158"/>
      <c r="BC18" s="158"/>
      <c r="BD18" s="158"/>
      <c r="BE18" s="158"/>
      <c r="BF18" s="158"/>
      <c r="BG18" s="158"/>
      <c r="BH18" s="158"/>
      <c r="BI18" s="158"/>
      <c r="BJ18" s="158"/>
    </row>
    <row r="19" spans="8:62" ht="17.25">
      <c r="H19" s="96" t="s">
        <v>104</v>
      </c>
      <c r="I19" s="343"/>
      <c r="J19" s="343"/>
      <c r="K19" s="343"/>
      <c r="L19" s="343"/>
      <c r="M19" s="343"/>
      <c r="N19" s="343"/>
      <c r="O19" s="343"/>
      <c r="P19" s="343"/>
      <c r="AL19" s="150" t="s">
        <v>91</v>
      </c>
      <c r="AM19" s="152" t="s">
        <v>106</v>
      </c>
      <c r="AN19" s="152"/>
      <c r="AO19" s="152"/>
      <c r="AP19" s="152"/>
      <c r="AQ19" s="152"/>
      <c r="AR19" s="152"/>
      <c r="AS19" s="152"/>
      <c r="AY19" s="158"/>
      <c r="AZ19" s="158"/>
      <c r="BA19" s="158"/>
      <c r="BB19" s="158"/>
      <c r="BC19" s="158"/>
      <c r="BD19" s="158"/>
      <c r="BE19" s="158"/>
      <c r="BF19" s="158"/>
      <c r="BG19" s="158"/>
      <c r="BH19" s="158"/>
      <c r="BI19" s="158"/>
      <c r="BJ19" s="158"/>
    </row>
    <row r="20" spans="8:62" ht="17.25" customHeight="1">
      <c r="H20" s="95"/>
      <c r="AL20" s="155" t="s">
        <v>91</v>
      </c>
      <c r="AM20" s="156" t="s">
        <v>108</v>
      </c>
      <c r="AN20" s="156"/>
      <c r="AO20" s="156"/>
      <c r="AP20" s="156"/>
      <c r="AQ20" s="156"/>
      <c r="AR20" s="156"/>
      <c r="AS20" s="156"/>
      <c r="AY20" s="158"/>
      <c r="AZ20" s="158"/>
      <c r="BA20" s="158"/>
      <c r="BB20" s="158"/>
      <c r="BC20" s="158"/>
      <c r="BD20" s="158"/>
      <c r="BE20" s="158"/>
      <c r="BF20" s="158"/>
      <c r="BG20" s="158"/>
      <c r="BH20" s="158"/>
      <c r="BI20" s="158"/>
      <c r="BJ20" s="158"/>
    </row>
    <row r="21" spans="8:62" ht="17.25" customHeight="1">
      <c r="H21" s="97" t="s">
        <v>107</v>
      </c>
      <c r="AL21" s="154" t="s">
        <v>91</v>
      </c>
      <c r="AM21" s="152" t="s">
        <v>109</v>
      </c>
      <c r="AN21" s="152"/>
      <c r="AO21" s="152"/>
      <c r="AP21" s="152"/>
      <c r="AQ21" s="152"/>
      <c r="AR21" s="152"/>
      <c r="AS21" s="152"/>
      <c r="AY21" s="158"/>
      <c r="AZ21" s="158"/>
      <c r="BA21" s="158"/>
      <c r="BB21" s="158"/>
      <c r="BC21" s="158"/>
      <c r="BD21" s="158"/>
      <c r="BE21" s="158"/>
      <c r="BF21" s="158"/>
      <c r="BG21" s="158"/>
      <c r="BH21" s="158"/>
      <c r="BI21" s="158"/>
      <c r="BJ21" s="158"/>
    </row>
    <row r="22" spans="38:62" ht="17.25">
      <c r="AL22" s="150" t="s">
        <v>91</v>
      </c>
      <c r="AM22" s="152" t="s">
        <v>110</v>
      </c>
      <c r="AN22" s="152"/>
      <c r="AO22" s="152"/>
      <c r="AP22" s="152"/>
      <c r="AQ22" s="152"/>
      <c r="AR22" s="152"/>
      <c r="AY22" s="158"/>
      <c r="AZ22" s="158"/>
      <c r="BA22" s="158"/>
      <c r="BB22" s="158"/>
      <c r="BC22" s="158"/>
      <c r="BD22" s="158"/>
      <c r="BE22" s="158"/>
      <c r="BF22" s="158"/>
      <c r="BG22" s="158"/>
      <c r="BH22" s="158"/>
      <c r="BI22" s="158"/>
      <c r="BJ22" s="158"/>
    </row>
    <row r="23" spans="38:62" ht="17.25">
      <c r="AL23" s="154" t="s">
        <v>91</v>
      </c>
      <c r="AM23" s="152" t="s">
        <v>115</v>
      </c>
      <c r="AN23" s="152"/>
      <c r="AO23" s="152"/>
      <c r="AP23" s="152"/>
      <c r="AQ23" s="152"/>
      <c r="AR23" s="152"/>
      <c r="AS23" s="152"/>
      <c r="AY23" s="158"/>
      <c r="AZ23" s="158"/>
      <c r="BA23" s="158"/>
      <c r="BB23" s="158"/>
      <c r="BC23" s="158"/>
      <c r="BD23" s="158"/>
      <c r="BE23" s="158"/>
      <c r="BF23" s="158"/>
      <c r="BG23" s="158"/>
      <c r="BH23" s="158"/>
      <c r="BI23" s="158"/>
      <c r="BJ23" s="158"/>
    </row>
    <row r="24" spans="38:62" ht="17.25">
      <c r="AL24" s="154" t="s">
        <v>91</v>
      </c>
      <c r="AM24" s="79" t="s">
        <v>116</v>
      </c>
      <c r="AY24" s="158"/>
      <c r="AZ24" s="158"/>
      <c r="BA24" s="158"/>
      <c r="BB24" s="158"/>
      <c r="BC24" s="158"/>
      <c r="BD24" s="158"/>
      <c r="BE24" s="158"/>
      <c r="BF24" s="158"/>
      <c r="BG24" s="158"/>
      <c r="BH24" s="158"/>
      <c r="BI24" s="158"/>
      <c r="BJ24" s="158"/>
    </row>
    <row r="25" spans="38:62" ht="17.25">
      <c r="AL25" s="154" t="s">
        <v>91</v>
      </c>
      <c r="AM25" s="79" t="s">
        <v>121</v>
      </c>
      <c r="AY25" s="158"/>
      <c r="AZ25" s="158"/>
      <c r="BA25" s="158"/>
      <c r="BB25" s="158"/>
      <c r="BC25" s="158"/>
      <c r="BD25" s="158"/>
      <c r="BE25" s="158"/>
      <c r="BF25" s="158"/>
      <c r="BG25" s="158"/>
      <c r="BH25" s="158"/>
      <c r="BI25" s="158"/>
      <c r="BJ25" s="158"/>
    </row>
    <row r="26" spans="38:62" ht="17.25">
      <c r="AL26" s="154" t="s">
        <v>91</v>
      </c>
      <c r="AM26" s="79" t="s">
        <v>122</v>
      </c>
      <c r="AY26" s="158"/>
      <c r="AZ26" s="158"/>
      <c r="BA26" s="158"/>
      <c r="BB26" s="158"/>
      <c r="BC26" s="158"/>
      <c r="BD26" s="158"/>
      <c r="BE26" s="158"/>
      <c r="BF26" s="158"/>
      <c r="BG26" s="158"/>
      <c r="BH26" s="158"/>
      <c r="BI26" s="158"/>
      <c r="BJ26" s="158"/>
    </row>
    <row r="27" spans="38:62" ht="17.25">
      <c r="AL27" s="154" t="s">
        <v>91</v>
      </c>
      <c r="AM27" s="79" t="s">
        <v>123</v>
      </c>
      <c r="AY27" s="158"/>
      <c r="AZ27" s="158"/>
      <c r="BA27" s="158"/>
      <c r="BB27" s="158"/>
      <c r="BC27" s="158"/>
      <c r="BD27" s="158"/>
      <c r="BE27" s="158"/>
      <c r="BF27" s="158"/>
      <c r="BG27" s="158"/>
      <c r="BH27" s="158"/>
      <c r="BI27" s="158"/>
      <c r="BJ27" s="158"/>
    </row>
    <row r="28" spans="38:39" ht="13.5">
      <c r="AL28" s="154" t="s">
        <v>91</v>
      </c>
      <c r="AM28" s="152" t="s">
        <v>124</v>
      </c>
    </row>
    <row r="29" spans="38:39" ht="13.5">
      <c r="AL29" s="154" t="s">
        <v>91</v>
      </c>
      <c r="AM29" s="152" t="s">
        <v>125</v>
      </c>
    </row>
    <row r="30" spans="38:39" ht="13.5">
      <c r="AL30" s="154" t="s">
        <v>91</v>
      </c>
      <c r="AM30" s="79" t="s">
        <v>126</v>
      </c>
    </row>
    <row r="31" spans="38:46" ht="13.5">
      <c r="AL31" s="155" t="s">
        <v>91</v>
      </c>
      <c r="AM31" s="156" t="s">
        <v>127</v>
      </c>
      <c r="AN31" s="156"/>
      <c r="AO31" s="156"/>
      <c r="AP31" s="156"/>
      <c r="AQ31" s="156"/>
      <c r="AR31" s="156"/>
      <c r="AS31" s="156"/>
      <c r="AT31" s="156"/>
    </row>
    <row r="32" spans="47:48" ht="13.5">
      <c r="AU32" s="156"/>
      <c r="AV32" s="156"/>
    </row>
  </sheetData>
  <sheetProtection/>
  <mergeCells count="62">
    <mergeCell ref="E1:AB1"/>
    <mergeCell ref="AA2:AC2"/>
    <mergeCell ref="AE3:AK3"/>
    <mergeCell ref="E4:G4"/>
    <mergeCell ref="H5:K5"/>
    <mergeCell ref="L5:O5"/>
    <mergeCell ref="P5:S5"/>
    <mergeCell ref="T5:W5"/>
    <mergeCell ref="X5:AA5"/>
    <mergeCell ref="AB5:AD5"/>
    <mergeCell ref="C6:G6"/>
    <mergeCell ref="H6:K6"/>
    <mergeCell ref="L6:O6"/>
    <mergeCell ref="P6:S6"/>
    <mergeCell ref="T6:W6"/>
    <mergeCell ref="X6:AA6"/>
    <mergeCell ref="AB6:AD6"/>
    <mergeCell ref="C7:G7"/>
    <mergeCell ref="H7:K7"/>
    <mergeCell ref="L7:O7"/>
    <mergeCell ref="P7:S7"/>
    <mergeCell ref="T7:W7"/>
    <mergeCell ref="X7:AA7"/>
    <mergeCell ref="AB7:AD7"/>
    <mergeCell ref="C8:G8"/>
    <mergeCell ref="H8:K8"/>
    <mergeCell ref="L8:O8"/>
    <mergeCell ref="P8:S8"/>
    <mergeCell ref="T8:W8"/>
    <mergeCell ref="X8:AA8"/>
    <mergeCell ref="AB8:AD8"/>
    <mergeCell ref="C11:G11"/>
    <mergeCell ref="AM11:AS11"/>
    <mergeCell ref="AM12:AS12"/>
    <mergeCell ref="AM16:AS16"/>
    <mergeCell ref="AM20:AS20"/>
    <mergeCell ref="AM31:AT31"/>
    <mergeCell ref="AU32:AV32"/>
    <mergeCell ref="H10:H14"/>
    <mergeCell ref="I10:I14"/>
    <mergeCell ref="J10:J14"/>
    <mergeCell ref="K10:K14"/>
    <mergeCell ref="L10:L14"/>
    <mergeCell ref="M10:M14"/>
    <mergeCell ref="N10:N14"/>
    <mergeCell ref="O10:O14"/>
    <mergeCell ref="P10:P14"/>
    <mergeCell ref="Q10:Q14"/>
    <mergeCell ref="R10:R14"/>
    <mergeCell ref="S10:S14"/>
    <mergeCell ref="T10:T14"/>
    <mergeCell ref="U10:U14"/>
    <mergeCell ref="V10:V14"/>
    <mergeCell ref="W10:W14"/>
    <mergeCell ref="X10:X14"/>
    <mergeCell ref="Y10:Y14"/>
    <mergeCell ref="Z10:Z14"/>
    <mergeCell ref="AA10:AA14"/>
    <mergeCell ref="AB10:AB14"/>
    <mergeCell ref="AC10:AC14"/>
    <mergeCell ref="AD10:AD14"/>
    <mergeCell ref="AD1:AG2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82"/>
</worksheet>
</file>

<file path=xl/worksheets/sheet6.xml><?xml version="1.0" encoding="utf-8"?>
<worksheet xmlns="http://schemas.openxmlformats.org/spreadsheetml/2006/main" xmlns:r="http://schemas.openxmlformats.org/officeDocument/2006/relationships">
  <dimension ref="B1:AR106"/>
  <sheetViews>
    <sheetView zoomScale="70" zoomScaleNormal="70" workbookViewId="0" topLeftCell="A1">
      <selection activeCell="B1" sqref="B1:AI1"/>
    </sheetView>
  </sheetViews>
  <sheetFormatPr defaultColWidth="9.00390625" defaultRowHeight="13.5"/>
  <cols>
    <col min="1" max="16" width="2.50390625" style="0" customWidth="1"/>
    <col min="17" max="17" width="3.25390625" style="0" customWidth="1"/>
    <col min="18" max="27" width="2.50390625" style="0" customWidth="1"/>
    <col min="28" max="34" width="2.50390625" style="2" customWidth="1"/>
    <col min="35" max="35" width="2.50390625" style="0" customWidth="1"/>
  </cols>
  <sheetData>
    <row r="1" spans="2:35" s="1" customFormat="1" ht="23.25" customHeight="1">
      <c r="B1" s="4" t="s">
        <v>178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</row>
    <row r="2" spans="2:31" s="1" customFormat="1" ht="18.75" customHeight="1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49"/>
      <c r="AE2" s="49"/>
    </row>
    <row r="3" spans="3:31" s="1" customFormat="1" ht="18.75"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  <c r="AC3" s="49"/>
      <c r="AD3" s="49"/>
      <c r="AE3" s="49"/>
    </row>
    <row r="4" ht="13.5">
      <c r="B4" t="s">
        <v>179</v>
      </c>
    </row>
    <row r="5" spans="5:44" ht="13.5">
      <c r="E5" s="6">
        <f>'リーグ２次'!H7</f>
        <v>44520</v>
      </c>
      <c r="F5" s="7"/>
      <c r="G5" s="7"/>
      <c r="H5" s="7"/>
      <c r="I5" s="7"/>
      <c r="J5" s="7"/>
      <c r="K5" s="7"/>
      <c r="P5" s="31">
        <f>'リーグ２次'!H6</f>
        <v>1</v>
      </c>
      <c r="Q5" s="31"/>
      <c r="R5" s="31"/>
      <c r="S5" s="31"/>
      <c r="T5" s="300" t="s">
        <v>77</v>
      </c>
      <c r="AB5" s="304">
        <f>'リーグ２次'!H8</f>
        <v>0.3958333333333333</v>
      </c>
      <c r="AC5" s="305"/>
      <c r="AD5" s="305"/>
      <c r="AE5" s="305"/>
      <c r="AF5" s="305"/>
      <c r="AJ5" s="1"/>
      <c r="AK5" s="66" t="s">
        <v>131</v>
      </c>
      <c r="AL5" s="67" t="s">
        <v>132</v>
      </c>
      <c r="AM5" s="67" t="s">
        <v>133</v>
      </c>
      <c r="AN5" s="67" t="s">
        <v>134</v>
      </c>
      <c r="AO5" s="67" t="s">
        <v>135</v>
      </c>
      <c r="AP5" s="67" t="s">
        <v>136</v>
      </c>
      <c r="AQ5" s="67" t="s">
        <v>137</v>
      </c>
      <c r="AR5" s="67" t="s">
        <v>138</v>
      </c>
    </row>
    <row r="6" spans="2:34" s="1" customFormat="1" ht="13.5">
      <c r="B6" s="8" t="s">
        <v>139</v>
      </c>
      <c r="C6" s="9"/>
      <c r="D6" s="9" t="s">
        <v>140</v>
      </c>
      <c r="E6" s="9"/>
      <c r="F6" s="9"/>
      <c r="G6" s="9"/>
      <c r="H6" s="9"/>
      <c r="I6" s="9" t="s">
        <v>141</v>
      </c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62" t="s">
        <v>142</v>
      </c>
      <c r="AC6" s="63"/>
      <c r="AD6" s="63"/>
      <c r="AE6" s="63"/>
      <c r="AF6" s="63"/>
      <c r="AG6" s="74"/>
      <c r="AH6" s="311"/>
    </row>
    <row r="7" spans="2:44" s="1" customFormat="1" ht="13.5">
      <c r="B7" s="10">
        <v>1</v>
      </c>
      <c r="C7" s="11"/>
      <c r="D7" s="12">
        <f>AB5</f>
        <v>0.3958333333333333</v>
      </c>
      <c r="E7" s="13"/>
      <c r="F7" s="13"/>
      <c r="G7" s="13"/>
      <c r="H7" s="13"/>
      <c r="I7" s="30" t="str">
        <f>'2次リーグ組合せ'!E3</f>
        <v>山手</v>
      </c>
      <c r="J7" s="30"/>
      <c r="K7" s="30"/>
      <c r="L7" s="30"/>
      <c r="M7" s="30"/>
      <c r="N7" s="30"/>
      <c r="O7" s="30"/>
      <c r="P7" s="33"/>
      <c r="Q7" s="34"/>
      <c r="R7" s="414" t="s">
        <v>143</v>
      </c>
      <c r="S7" s="34"/>
      <c r="T7" s="33"/>
      <c r="U7" s="35" t="str">
        <f>'2次リーグ組合せ'!E4</f>
        <v>郡上八幡</v>
      </c>
      <c r="V7" s="35"/>
      <c r="W7" s="35"/>
      <c r="X7" s="35"/>
      <c r="Y7" s="35"/>
      <c r="Z7" s="35"/>
      <c r="AA7" s="53"/>
      <c r="AB7" s="56" t="str">
        <f>I8</f>
        <v>コヴィーダ1</v>
      </c>
      <c r="AC7" s="57"/>
      <c r="AD7" s="57"/>
      <c r="AE7" s="57"/>
      <c r="AF7" s="57"/>
      <c r="AG7" s="71"/>
      <c r="AH7" s="59"/>
      <c r="AJ7" s="1" t="str">
        <f>I8</f>
        <v>コヴィーダ1</v>
      </c>
      <c r="AK7" s="70">
        <v>0</v>
      </c>
      <c r="AL7" s="70">
        <v>0</v>
      </c>
      <c r="AM7" s="70">
        <v>0</v>
      </c>
      <c r="AN7" s="70">
        <f>Q8+Q10+Q12</f>
        <v>0</v>
      </c>
      <c r="AO7" s="70">
        <f>S8+S10+S12</f>
        <v>0</v>
      </c>
      <c r="AP7" s="70">
        <f>AN7-AO7</f>
        <v>0</v>
      </c>
      <c r="AQ7" s="70">
        <f>AK7*3+AM7*1</f>
        <v>0</v>
      </c>
      <c r="AR7" s="76">
        <v>1</v>
      </c>
    </row>
    <row r="8" spans="2:44" s="1" customFormat="1" ht="13.5">
      <c r="B8" s="10">
        <v>2</v>
      </c>
      <c r="C8" s="11"/>
      <c r="D8" s="14">
        <f>D7+"０：5０"</f>
        <v>0.4305555555555555</v>
      </c>
      <c r="E8" s="11"/>
      <c r="F8" s="11"/>
      <c r="G8" s="11"/>
      <c r="H8" s="11"/>
      <c r="I8" s="25" t="str">
        <f>'2次リーグ組合せ'!E2</f>
        <v>コヴィーダ1</v>
      </c>
      <c r="J8" s="25"/>
      <c r="K8" s="25"/>
      <c r="L8" s="25"/>
      <c r="M8" s="25"/>
      <c r="N8" s="25"/>
      <c r="O8" s="32"/>
      <c r="P8" s="36"/>
      <c r="Q8" s="37"/>
      <c r="R8" s="415" t="s">
        <v>143</v>
      </c>
      <c r="S8" s="37"/>
      <c r="T8" s="36"/>
      <c r="U8" s="53" t="str">
        <f>'2次リーグ組合せ'!E5</f>
        <v>中部</v>
      </c>
      <c r="V8" s="26"/>
      <c r="W8" s="26"/>
      <c r="X8" s="26"/>
      <c r="Y8" s="26"/>
      <c r="Z8" s="26"/>
      <c r="AA8" s="26"/>
      <c r="AB8" s="56" t="str">
        <f>I7</f>
        <v>山手</v>
      </c>
      <c r="AC8" s="57"/>
      <c r="AD8" s="57"/>
      <c r="AE8" s="57"/>
      <c r="AF8" s="57"/>
      <c r="AG8" s="71"/>
      <c r="AH8" s="59"/>
      <c r="AJ8" s="1" t="str">
        <f>I7</f>
        <v>山手</v>
      </c>
      <c r="AK8" s="70">
        <v>0</v>
      </c>
      <c r="AL8" s="70">
        <v>0</v>
      </c>
      <c r="AM8" s="70">
        <v>0</v>
      </c>
      <c r="AN8" s="70">
        <f>Q7+Q9+S12</f>
        <v>0</v>
      </c>
      <c r="AO8" s="70">
        <f>S7+S9+Q12</f>
        <v>0</v>
      </c>
      <c r="AP8" s="70">
        <f>AN8-AO8</f>
        <v>0</v>
      </c>
      <c r="AQ8" s="70">
        <f>AK8*3+AM8*1</f>
        <v>0</v>
      </c>
      <c r="AR8" s="76">
        <v>2</v>
      </c>
    </row>
    <row r="9" spans="2:44" s="1" customFormat="1" ht="13.5">
      <c r="B9" s="10">
        <v>3</v>
      </c>
      <c r="C9" s="11"/>
      <c r="D9" s="14">
        <f>D8+"１：1０"</f>
        <v>0.47916666666666663</v>
      </c>
      <c r="E9" s="11"/>
      <c r="F9" s="11"/>
      <c r="G9" s="11"/>
      <c r="H9" s="11"/>
      <c r="I9" s="26" t="str">
        <f>I7</f>
        <v>山手</v>
      </c>
      <c r="J9" s="26"/>
      <c r="K9" s="26"/>
      <c r="L9" s="26"/>
      <c r="M9" s="26"/>
      <c r="N9" s="26"/>
      <c r="O9" s="38"/>
      <c r="P9" s="36"/>
      <c r="Q9" s="37"/>
      <c r="R9" s="415" t="s">
        <v>143</v>
      </c>
      <c r="S9" s="37"/>
      <c r="T9" s="36"/>
      <c r="U9" s="35" t="str">
        <f>U8</f>
        <v>中部</v>
      </c>
      <c r="V9" s="35"/>
      <c r="W9" s="35"/>
      <c r="X9" s="35"/>
      <c r="Y9" s="35"/>
      <c r="Z9" s="35"/>
      <c r="AA9" s="35"/>
      <c r="AB9" s="56" t="str">
        <f>U7</f>
        <v>郡上八幡</v>
      </c>
      <c r="AC9" s="57"/>
      <c r="AD9" s="57"/>
      <c r="AE9" s="57"/>
      <c r="AF9" s="57"/>
      <c r="AG9" s="71"/>
      <c r="AH9" s="59"/>
      <c r="AJ9" s="1" t="str">
        <f>U7</f>
        <v>郡上八幡</v>
      </c>
      <c r="AK9" s="70">
        <v>0</v>
      </c>
      <c r="AL9" s="70">
        <v>0</v>
      </c>
      <c r="AM9" s="70">
        <v>0</v>
      </c>
      <c r="AN9" s="70">
        <f>S7+S10+Q11</f>
        <v>0</v>
      </c>
      <c r="AO9" s="70">
        <f>Q7+Q10+S11</f>
        <v>0</v>
      </c>
      <c r="AP9" s="70">
        <f>AN9-AO9</f>
        <v>0</v>
      </c>
      <c r="AQ9" s="70">
        <f>AK9*3+AM9*1</f>
        <v>0</v>
      </c>
      <c r="AR9" s="76">
        <v>3</v>
      </c>
    </row>
    <row r="10" spans="2:44" s="1" customFormat="1" ht="13.5">
      <c r="B10" s="10">
        <v>4</v>
      </c>
      <c r="C10" s="11"/>
      <c r="D10" s="15">
        <f>D9+"０：5０"</f>
        <v>0.5138888888888888</v>
      </c>
      <c r="E10" s="16"/>
      <c r="F10" s="16"/>
      <c r="G10" s="16"/>
      <c r="H10" s="16"/>
      <c r="I10" s="27" t="str">
        <f>I8</f>
        <v>コヴィーダ1</v>
      </c>
      <c r="J10" s="27"/>
      <c r="K10" s="27"/>
      <c r="L10" s="27"/>
      <c r="M10" s="27"/>
      <c r="N10" s="27"/>
      <c r="O10" s="39"/>
      <c r="P10" s="33"/>
      <c r="Q10" s="34"/>
      <c r="R10" s="414" t="s">
        <v>143</v>
      </c>
      <c r="S10" s="34"/>
      <c r="T10" s="33"/>
      <c r="U10" s="30" t="str">
        <f>U7</f>
        <v>郡上八幡</v>
      </c>
      <c r="V10" s="30"/>
      <c r="W10" s="30"/>
      <c r="X10" s="30"/>
      <c r="Y10" s="30"/>
      <c r="Z10" s="30"/>
      <c r="AA10" s="30"/>
      <c r="AB10" s="56" t="str">
        <f>I9</f>
        <v>山手</v>
      </c>
      <c r="AC10" s="57"/>
      <c r="AD10" s="57"/>
      <c r="AE10" s="57"/>
      <c r="AF10" s="57"/>
      <c r="AG10" s="71"/>
      <c r="AH10" s="59"/>
      <c r="AJ10" s="1" t="str">
        <f>U8</f>
        <v>中部</v>
      </c>
      <c r="AK10" s="70">
        <v>0</v>
      </c>
      <c r="AL10" s="70">
        <v>0</v>
      </c>
      <c r="AM10" s="70">
        <v>0</v>
      </c>
      <c r="AN10" s="70">
        <f>S8+S9+S11</f>
        <v>0</v>
      </c>
      <c r="AO10" s="70">
        <f>Q8+Q9+Q11</f>
        <v>0</v>
      </c>
      <c r="AP10" s="70">
        <f>AN10-AO10</f>
        <v>0</v>
      </c>
      <c r="AQ10" s="70">
        <f>AK10*3+AM10*1</f>
        <v>0</v>
      </c>
      <c r="AR10" s="76">
        <v>4</v>
      </c>
    </row>
    <row r="11" spans="2:44" s="1" customFormat="1" ht="13.5">
      <c r="B11" s="10">
        <v>5</v>
      </c>
      <c r="C11" s="11"/>
      <c r="D11" s="14">
        <f>D10+"１：1０"</f>
        <v>0.5625</v>
      </c>
      <c r="E11" s="11"/>
      <c r="F11" s="11"/>
      <c r="G11" s="11"/>
      <c r="H11" s="11"/>
      <c r="I11" s="26" t="str">
        <f>U10</f>
        <v>郡上八幡</v>
      </c>
      <c r="J11" s="26"/>
      <c r="K11" s="26"/>
      <c r="L11" s="26"/>
      <c r="M11" s="26"/>
      <c r="N11" s="26"/>
      <c r="O11" s="38"/>
      <c r="P11" s="36"/>
      <c r="Q11" s="37"/>
      <c r="R11" s="415" t="s">
        <v>143</v>
      </c>
      <c r="S11" s="37"/>
      <c r="T11" s="36"/>
      <c r="U11" s="35" t="str">
        <f>U9</f>
        <v>中部</v>
      </c>
      <c r="V11" s="35"/>
      <c r="W11" s="35"/>
      <c r="X11" s="35"/>
      <c r="Y11" s="35"/>
      <c r="Z11" s="35"/>
      <c r="AA11" s="35"/>
      <c r="AB11" s="56" t="str">
        <f>I12</f>
        <v>コヴィーダ1</v>
      </c>
      <c r="AC11" s="57"/>
      <c r="AD11" s="57"/>
      <c r="AE11" s="57"/>
      <c r="AF11" s="57"/>
      <c r="AG11" s="71"/>
      <c r="AH11" s="59"/>
      <c r="AK11" s="70"/>
      <c r="AL11" s="70"/>
      <c r="AM11" s="70"/>
      <c r="AN11" s="70"/>
      <c r="AO11" s="70"/>
      <c r="AP11" s="70"/>
      <c r="AQ11" s="70"/>
      <c r="AR11" s="76"/>
    </row>
    <row r="12" spans="2:34" s="1" customFormat="1" ht="13.5">
      <c r="B12" s="17">
        <v>6</v>
      </c>
      <c r="C12" s="18"/>
      <c r="D12" s="19">
        <f>D11+"０：5０"</f>
        <v>0.5972222222222222</v>
      </c>
      <c r="E12" s="20"/>
      <c r="F12" s="20"/>
      <c r="G12" s="20"/>
      <c r="H12" s="20"/>
      <c r="I12" s="28" t="str">
        <f>I10</f>
        <v>コヴィーダ1</v>
      </c>
      <c r="J12" s="28"/>
      <c r="K12" s="28"/>
      <c r="L12" s="28"/>
      <c r="M12" s="28"/>
      <c r="N12" s="28"/>
      <c r="O12" s="40"/>
      <c r="P12" s="41"/>
      <c r="Q12" s="42"/>
      <c r="R12" s="416" t="s">
        <v>143</v>
      </c>
      <c r="S12" s="42"/>
      <c r="T12" s="41"/>
      <c r="U12" s="43" t="str">
        <f>I9</f>
        <v>山手</v>
      </c>
      <c r="V12" s="43"/>
      <c r="W12" s="43"/>
      <c r="X12" s="43"/>
      <c r="Y12" s="43"/>
      <c r="Z12" s="43"/>
      <c r="AA12" s="43"/>
      <c r="AB12" s="64" t="str">
        <f>U11</f>
        <v>中部</v>
      </c>
      <c r="AC12" s="65"/>
      <c r="AD12" s="65"/>
      <c r="AE12" s="65"/>
      <c r="AF12" s="65"/>
      <c r="AG12" s="75"/>
      <c r="AH12" s="59"/>
    </row>
    <row r="13" spans="2:34" s="1" customFormat="1" ht="13.5">
      <c r="B13" s="21"/>
      <c r="C13" s="21"/>
      <c r="D13" s="22"/>
      <c r="E13" s="22"/>
      <c r="F13" s="22"/>
      <c r="G13" s="22"/>
      <c r="H13" s="22"/>
      <c r="I13" s="30"/>
      <c r="J13" s="30"/>
      <c r="K13" s="30"/>
      <c r="L13" s="30"/>
      <c r="M13" s="30"/>
      <c r="N13" s="30"/>
      <c r="O13" s="30"/>
      <c r="P13" s="33"/>
      <c r="Q13" s="44"/>
      <c r="R13" s="44"/>
      <c r="S13" s="44"/>
      <c r="T13" s="33"/>
      <c r="U13" s="30"/>
      <c r="V13" s="30"/>
      <c r="W13" s="30"/>
      <c r="X13" s="30"/>
      <c r="Y13" s="30"/>
      <c r="Z13" s="30"/>
      <c r="AA13" s="30"/>
      <c r="AB13" s="59"/>
      <c r="AC13" s="59"/>
      <c r="AD13" s="59"/>
      <c r="AE13" s="59"/>
      <c r="AF13" s="59"/>
      <c r="AG13" s="59"/>
      <c r="AH13" s="59"/>
    </row>
    <row r="14" spans="2:34" s="1" customFormat="1" ht="13.5">
      <c r="B14" s="21"/>
      <c r="C14" s="21"/>
      <c r="D14" s="22"/>
      <c r="E14" s="22"/>
      <c r="F14" s="22"/>
      <c r="G14" s="22"/>
      <c r="H14" s="22"/>
      <c r="I14" s="30"/>
      <c r="J14" s="30"/>
      <c r="K14" s="30"/>
      <c r="L14" s="30"/>
      <c r="M14" s="30"/>
      <c r="N14" s="30"/>
      <c r="O14" s="30"/>
      <c r="P14" s="33"/>
      <c r="Q14" s="44"/>
      <c r="R14" s="44"/>
      <c r="S14" s="44"/>
      <c r="T14" s="33"/>
      <c r="U14" s="30"/>
      <c r="V14" s="30"/>
      <c r="W14" s="30"/>
      <c r="X14" s="30"/>
      <c r="Y14" s="30"/>
      <c r="Z14" s="30"/>
      <c r="AA14" s="30"/>
      <c r="AB14" s="59"/>
      <c r="AC14" s="59"/>
      <c r="AD14" s="59"/>
      <c r="AE14" s="59"/>
      <c r="AF14" s="59"/>
      <c r="AG14" s="59"/>
      <c r="AH14" s="59"/>
    </row>
    <row r="16" spans="2:34" ht="13.5">
      <c r="B16" s="279" t="s">
        <v>180</v>
      </c>
      <c r="C16" s="279"/>
      <c r="D16" s="279"/>
      <c r="E16" s="279"/>
      <c r="F16" s="279"/>
      <c r="G16" s="279"/>
      <c r="H16" s="279"/>
      <c r="I16" s="279"/>
      <c r="J16" s="279"/>
      <c r="K16" s="279"/>
      <c r="L16" s="279"/>
      <c r="M16" s="279"/>
      <c r="N16" s="279"/>
      <c r="O16" s="279"/>
      <c r="P16" s="279"/>
      <c r="Q16" s="279"/>
      <c r="R16" s="279"/>
      <c r="S16" s="279"/>
      <c r="T16" s="279"/>
      <c r="U16" s="279"/>
      <c r="V16" s="279"/>
      <c r="W16" s="279"/>
      <c r="X16" s="279"/>
      <c r="Y16" s="279"/>
      <c r="Z16" s="279"/>
      <c r="AA16" s="279"/>
      <c r="AB16" s="306"/>
      <c r="AC16" s="306"/>
      <c r="AD16" s="306"/>
      <c r="AE16" s="306"/>
      <c r="AF16" s="306"/>
      <c r="AG16" s="306"/>
      <c r="AH16" s="306"/>
    </row>
    <row r="17" spans="2:44" ht="13.5">
      <c r="B17" s="279"/>
      <c r="C17" s="279"/>
      <c r="D17" s="279"/>
      <c r="E17" s="280">
        <f>'リーグ２次'!L7</f>
        <v>44520</v>
      </c>
      <c r="F17" s="281"/>
      <c r="G17" s="281"/>
      <c r="H17" s="281"/>
      <c r="I17" s="281"/>
      <c r="J17" s="281"/>
      <c r="K17" s="281"/>
      <c r="L17" s="279"/>
      <c r="M17" s="279"/>
      <c r="N17" s="279"/>
      <c r="O17" s="279"/>
      <c r="P17" s="290">
        <f>'リーグ２次'!L6</f>
        <v>2</v>
      </c>
      <c r="Q17" s="290"/>
      <c r="R17" s="290"/>
      <c r="S17" s="290"/>
      <c r="T17" s="301" t="s">
        <v>77</v>
      </c>
      <c r="U17" s="279"/>
      <c r="V17" s="279"/>
      <c r="W17" s="279"/>
      <c r="X17" s="279"/>
      <c r="Y17" s="279"/>
      <c r="Z17" s="279"/>
      <c r="AA17" s="279"/>
      <c r="AB17" s="304">
        <f>'リーグ２次'!L8</f>
        <v>0.4375</v>
      </c>
      <c r="AC17" s="305"/>
      <c r="AD17" s="305"/>
      <c r="AE17" s="305"/>
      <c r="AF17" s="305"/>
      <c r="AG17" s="306"/>
      <c r="AH17" s="306"/>
      <c r="AJ17" s="1"/>
      <c r="AK17" s="66" t="s">
        <v>131</v>
      </c>
      <c r="AL17" s="67" t="s">
        <v>132</v>
      </c>
      <c r="AM17" s="67" t="s">
        <v>133</v>
      </c>
      <c r="AN17" s="67" t="s">
        <v>134</v>
      </c>
      <c r="AO17" s="67" t="s">
        <v>135</v>
      </c>
      <c r="AP17" s="67" t="s">
        <v>136</v>
      </c>
      <c r="AQ17" s="67" t="s">
        <v>137</v>
      </c>
      <c r="AR17" s="67" t="s">
        <v>138</v>
      </c>
    </row>
    <row r="18" spans="2:34" s="1" customFormat="1" ht="13.5">
      <c r="B18" s="282" t="s">
        <v>139</v>
      </c>
      <c r="C18" s="283"/>
      <c r="D18" s="283" t="s">
        <v>140</v>
      </c>
      <c r="E18" s="283"/>
      <c r="F18" s="283"/>
      <c r="G18" s="283"/>
      <c r="H18" s="283"/>
      <c r="I18" s="283" t="s">
        <v>141</v>
      </c>
      <c r="J18" s="283"/>
      <c r="K18" s="283"/>
      <c r="L18" s="283"/>
      <c r="M18" s="283"/>
      <c r="N18" s="283"/>
      <c r="O18" s="283"/>
      <c r="P18" s="283"/>
      <c r="Q18" s="283"/>
      <c r="R18" s="283"/>
      <c r="S18" s="283"/>
      <c r="T18" s="283"/>
      <c r="U18" s="283"/>
      <c r="V18" s="283"/>
      <c r="W18" s="283"/>
      <c r="X18" s="283"/>
      <c r="Y18" s="283"/>
      <c r="Z18" s="283"/>
      <c r="AA18" s="283"/>
      <c r="AB18" s="307" t="s">
        <v>142</v>
      </c>
      <c r="AC18" s="308"/>
      <c r="AD18" s="308"/>
      <c r="AE18" s="308"/>
      <c r="AF18" s="308"/>
      <c r="AG18" s="312"/>
      <c r="AH18" s="313"/>
    </row>
    <row r="19" spans="2:44" s="1" customFormat="1" ht="13.5">
      <c r="B19" s="284">
        <v>1</v>
      </c>
      <c r="C19" s="285"/>
      <c r="D19" s="12">
        <f>AB17</f>
        <v>0.4375</v>
      </c>
      <c r="E19" s="13"/>
      <c r="F19" s="13"/>
      <c r="G19" s="13"/>
      <c r="H19" s="13"/>
      <c r="I19" s="291" t="str">
        <f>'2次リーグ組合せ'!E7</f>
        <v>御嵩</v>
      </c>
      <c r="J19" s="291"/>
      <c r="K19" s="291"/>
      <c r="L19" s="291"/>
      <c r="M19" s="291"/>
      <c r="N19" s="291"/>
      <c r="O19" s="292"/>
      <c r="P19" s="33"/>
      <c r="Q19" s="34"/>
      <c r="R19" s="414" t="s">
        <v>143</v>
      </c>
      <c r="S19" s="34"/>
      <c r="T19" s="33"/>
      <c r="U19" s="302" t="str">
        <f>'2次リーグ組合せ'!E8</f>
        <v>関さくら</v>
      </c>
      <c r="V19" s="302"/>
      <c r="W19" s="302"/>
      <c r="X19" s="302"/>
      <c r="Y19" s="302"/>
      <c r="Z19" s="302"/>
      <c r="AA19" s="309"/>
      <c r="AB19" s="56" t="str">
        <f>I20</f>
        <v>大和</v>
      </c>
      <c r="AC19" s="57"/>
      <c r="AD19" s="57"/>
      <c r="AE19" s="57"/>
      <c r="AF19" s="57"/>
      <c r="AG19" s="71"/>
      <c r="AH19" s="310"/>
      <c r="AJ19" s="1" t="str">
        <f>I20</f>
        <v>大和</v>
      </c>
      <c r="AK19" s="70">
        <v>0</v>
      </c>
      <c r="AL19" s="70">
        <v>0</v>
      </c>
      <c r="AM19" s="70">
        <v>0</v>
      </c>
      <c r="AN19" s="70">
        <f>Q20+Q22+Q24</f>
        <v>0</v>
      </c>
      <c r="AO19" s="70">
        <f>S20+S22+S24</f>
        <v>0</v>
      </c>
      <c r="AP19" s="70">
        <f>AN19-AO19</f>
        <v>0</v>
      </c>
      <c r="AQ19" s="70">
        <f>AK19*3+AM19*1</f>
        <v>0</v>
      </c>
      <c r="AR19" s="76">
        <v>1</v>
      </c>
    </row>
    <row r="20" spans="2:44" s="1" customFormat="1" ht="13.5">
      <c r="B20" s="284">
        <v>2</v>
      </c>
      <c r="C20" s="285"/>
      <c r="D20" s="14">
        <f>D19+"０：5０"</f>
        <v>0.4722222222222222</v>
      </c>
      <c r="E20" s="11"/>
      <c r="F20" s="11"/>
      <c r="G20" s="11"/>
      <c r="H20" s="11"/>
      <c r="I20" s="291" t="str">
        <f>'2次リーグ組合せ'!E6</f>
        <v>大和</v>
      </c>
      <c r="J20" s="291"/>
      <c r="K20" s="291"/>
      <c r="L20" s="291"/>
      <c r="M20" s="291"/>
      <c r="N20" s="291"/>
      <c r="O20" s="292"/>
      <c r="P20" s="36"/>
      <c r="Q20" s="37"/>
      <c r="R20" s="415" t="s">
        <v>143</v>
      </c>
      <c r="S20" s="37"/>
      <c r="T20" s="36"/>
      <c r="U20" s="299" t="str">
        <f>'2次リーグ組合せ'!E9</f>
        <v>今渡</v>
      </c>
      <c r="V20" s="299"/>
      <c r="W20" s="299"/>
      <c r="X20" s="299"/>
      <c r="Y20" s="299"/>
      <c r="Z20" s="299"/>
      <c r="AA20" s="299"/>
      <c r="AB20" s="56" t="str">
        <f>I19</f>
        <v>御嵩</v>
      </c>
      <c r="AC20" s="57"/>
      <c r="AD20" s="57"/>
      <c r="AE20" s="57"/>
      <c r="AF20" s="57"/>
      <c r="AG20" s="71"/>
      <c r="AH20" s="310"/>
      <c r="AJ20" s="1" t="str">
        <f>I19</f>
        <v>御嵩</v>
      </c>
      <c r="AK20" s="70">
        <v>0</v>
      </c>
      <c r="AL20" s="70">
        <v>0</v>
      </c>
      <c r="AM20" s="70">
        <v>0</v>
      </c>
      <c r="AN20" s="70">
        <f>Q19+Q21+S24</f>
        <v>0</v>
      </c>
      <c r="AO20" s="70">
        <f>S19+S21+Q24</f>
        <v>0</v>
      </c>
      <c r="AP20" s="70">
        <f>AN20-AO20</f>
        <v>0</v>
      </c>
      <c r="AQ20" s="70">
        <f>AK20*3+AM20*1</f>
        <v>0</v>
      </c>
      <c r="AR20" s="76">
        <v>2</v>
      </c>
    </row>
    <row r="21" spans="2:44" s="1" customFormat="1" ht="13.5" customHeight="1">
      <c r="B21" s="284">
        <v>3</v>
      </c>
      <c r="C21" s="285"/>
      <c r="D21" s="14">
        <f>D20+"１：1０"</f>
        <v>0.5208333333333334</v>
      </c>
      <c r="E21" s="11"/>
      <c r="F21" s="11"/>
      <c r="G21" s="11"/>
      <c r="H21" s="11"/>
      <c r="I21" s="293" t="str">
        <f>I19</f>
        <v>御嵩</v>
      </c>
      <c r="J21" s="293"/>
      <c r="K21" s="293"/>
      <c r="L21" s="293"/>
      <c r="M21" s="293"/>
      <c r="N21" s="293"/>
      <c r="O21" s="294"/>
      <c r="P21" s="36"/>
      <c r="Q21" s="37"/>
      <c r="R21" s="415" t="s">
        <v>143</v>
      </c>
      <c r="S21" s="37"/>
      <c r="T21" s="36"/>
      <c r="U21" s="302" t="str">
        <f>U20</f>
        <v>今渡</v>
      </c>
      <c r="V21" s="302"/>
      <c r="W21" s="302"/>
      <c r="X21" s="302"/>
      <c r="Y21" s="302"/>
      <c r="Z21" s="302"/>
      <c r="AA21" s="302"/>
      <c r="AB21" s="56" t="str">
        <f>U19</f>
        <v>関さくら</v>
      </c>
      <c r="AC21" s="57"/>
      <c r="AD21" s="57"/>
      <c r="AE21" s="57"/>
      <c r="AF21" s="57"/>
      <c r="AG21" s="71"/>
      <c r="AH21" s="310"/>
      <c r="AJ21" s="1" t="str">
        <f>U19</f>
        <v>関さくら</v>
      </c>
      <c r="AK21" s="70">
        <v>0</v>
      </c>
      <c r="AL21" s="70">
        <v>0</v>
      </c>
      <c r="AM21" s="70">
        <v>0</v>
      </c>
      <c r="AN21" s="70">
        <f>S19+S22+Q23</f>
        <v>0</v>
      </c>
      <c r="AO21" s="70">
        <f>Q19+Q22+S23</f>
        <v>0</v>
      </c>
      <c r="AP21" s="70">
        <f>AN21-AO21</f>
        <v>0</v>
      </c>
      <c r="AQ21" s="70">
        <f>AK21*3+AM21*1</f>
        <v>0</v>
      </c>
      <c r="AR21" s="76">
        <v>3</v>
      </c>
    </row>
    <row r="22" spans="2:44" s="1" customFormat="1" ht="13.5" customHeight="1">
      <c r="B22" s="284">
        <v>4</v>
      </c>
      <c r="C22" s="285"/>
      <c r="D22" s="15">
        <f>D21+"０：5０"</f>
        <v>0.5555555555555556</v>
      </c>
      <c r="E22" s="16"/>
      <c r="F22" s="16"/>
      <c r="G22" s="16"/>
      <c r="H22" s="16"/>
      <c r="I22" s="295" t="str">
        <f>I20</f>
        <v>大和</v>
      </c>
      <c r="J22" s="295"/>
      <c r="K22" s="295"/>
      <c r="L22" s="295"/>
      <c r="M22" s="295"/>
      <c r="N22" s="295"/>
      <c r="O22" s="296"/>
      <c r="P22" s="33"/>
      <c r="Q22" s="34"/>
      <c r="R22" s="414" t="s">
        <v>143</v>
      </c>
      <c r="S22" s="34"/>
      <c r="T22" s="33"/>
      <c r="U22" s="299" t="str">
        <f>U19</f>
        <v>関さくら</v>
      </c>
      <c r="V22" s="299"/>
      <c r="W22" s="299"/>
      <c r="X22" s="299"/>
      <c r="Y22" s="299"/>
      <c r="Z22" s="299"/>
      <c r="AA22" s="299"/>
      <c r="AB22" s="56" t="str">
        <f>I21</f>
        <v>御嵩</v>
      </c>
      <c r="AC22" s="57"/>
      <c r="AD22" s="57"/>
      <c r="AE22" s="57"/>
      <c r="AF22" s="57"/>
      <c r="AG22" s="71"/>
      <c r="AH22" s="310"/>
      <c r="AJ22" s="1" t="str">
        <f>U20</f>
        <v>今渡</v>
      </c>
      <c r="AK22" s="70">
        <v>0</v>
      </c>
      <c r="AL22" s="70">
        <v>0</v>
      </c>
      <c r="AM22" s="70">
        <v>0</v>
      </c>
      <c r="AN22" s="70">
        <f>S20+S21+S23</f>
        <v>0</v>
      </c>
      <c r="AO22" s="70">
        <f>Q20+Q21+Q23</f>
        <v>0</v>
      </c>
      <c r="AP22" s="70">
        <f>AN22-AO22</f>
        <v>0</v>
      </c>
      <c r="AQ22" s="70">
        <f>AK22*3+AM22*1</f>
        <v>0</v>
      </c>
      <c r="AR22" s="76">
        <v>4</v>
      </c>
    </row>
    <row r="23" spans="2:34" s="1" customFormat="1" ht="13.5" customHeight="1">
      <c r="B23" s="284">
        <v>5</v>
      </c>
      <c r="C23" s="285"/>
      <c r="D23" s="14">
        <f>D22+"１：1０"</f>
        <v>0.6041666666666667</v>
      </c>
      <c r="E23" s="11"/>
      <c r="F23" s="11"/>
      <c r="G23" s="11"/>
      <c r="H23" s="11"/>
      <c r="I23" s="293" t="str">
        <f>U22</f>
        <v>関さくら</v>
      </c>
      <c r="J23" s="293"/>
      <c r="K23" s="293"/>
      <c r="L23" s="293"/>
      <c r="M23" s="293"/>
      <c r="N23" s="293"/>
      <c r="O23" s="294"/>
      <c r="P23" s="36"/>
      <c r="Q23" s="37"/>
      <c r="R23" s="415" t="s">
        <v>143</v>
      </c>
      <c r="S23" s="37"/>
      <c r="T23" s="36"/>
      <c r="U23" s="302" t="str">
        <f>U21</f>
        <v>今渡</v>
      </c>
      <c r="V23" s="302"/>
      <c r="W23" s="302"/>
      <c r="X23" s="302"/>
      <c r="Y23" s="302"/>
      <c r="Z23" s="302"/>
      <c r="AA23" s="302"/>
      <c r="AB23" s="56" t="str">
        <f>I24</f>
        <v>大和</v>
      </c>
      <c r="AC23" s="57"/>
      <c r="AD23" s="57"/>
      <c r="AE23" s="57"/>
      <c r="AF23" s="57"/>
      <c r="AG23" s="71"/>
      <c r="AH23" s="310"/>
    </row>
    <row r="24" spans="2:34" s="1" customFormat="1" ht="13.5" customHeight="1">
      <c r="B24" s="286">
        <v>6</v>
      </c>
      <c r="C24" s="287"/>
      <c r="D24" s="19">
        <f>D23+"０：5０"</f>
        <v>0.638888888888889</v>
      </c>
      <c r="E24" s="20"/>
      <c r="F24" s="20"/>
      <c r="G24" s="20"/>
      <c r="H24" s="20"/>
      <c r="I24" s="297" t="str">
        <f>I22</f>
        <v>大和</v>
      </c>
      <c r="J24" s="297"/>
      <c r="K24" s="297"/>
      <c r="L24" s="297"/>
      <c r="M24" s="297"/>
      <c r="N24" s="297"/>
      <c r="O24" s="298"/>
      <c r="P24" s="41"/>
      <c r="Q24" s="42"/>
      <c r="R24" s="416" t="s">
        <v>143</v>
      </c>
      <c r="S24" s="42"/>
      <c r="T24" s="41"/>
      <c r="U24" s="303" t="str">
        <f>I21</f>
        <v>御嵩</v>
      </c>
      <c r="V24" s="303"/>
      <c r="W24" s="303"/>
      <c r="X24" s="303"/>
      <c r="Y24" s="303"/>
      <c r="Z24" s="303"/>
      <c r="AA24" s="303"/>
      <c r="AB24" s="64" t="str">
        <f>U23</f>
        <v>今渡</v>
      </c>
      <c r="AC24" s="65"/>
      <c r="AD24" s="65"/>
      <c r="AE24" s="65"/>
      <c r="AF24" s="65"/>
      <c r="AG24" s="75"/>
      <c r="AH24" s="310"/>
    </row>
    <row r="25" spans="2:34" s="1" customFormat="1" ht="13.5" customHeight="1">
      <c r="B25" s="288"/>
      <c r="C25" s="288"/>
      <c r="D25" s="289"/>
      <c r="E25" s="288"/>
      <c r="F25" s="288"/>
      <c r="G25" s="288"/>
      <c r="H25" s="288"/>
      <c r="I25" s="299"/>
      <c r="J25" s="299"/>
      <c r="K25" s="299"/>
      <c r="L25" s="299"/>
      <c r="M25" s="299"/>
      <c r="N25" s="299"/>
      <c r="O25" s="299"/>
      <c r="P25" s="33"/>
      <c r="Q25" s="44"/>
      <c r="R25" s="44"/>
      <c r="S25" s="44"/>
      <c r="T25" s="44"/>
      <c r="U25" s="299"/>
      <c r="V25" s="299"/>
      <c r="W25" s="299"/>
      <c r="X25" s="299"/>
      <c r="Y25" s="299"/>
      <c r="Z25" s="299"/>
      <c r="AA25" s="299"/>
      <c r="AB25" s="310"/>
      <c r="AC25" s="310"/>
      <c r="AD25" s="310"/>
      <c r="AE25" s="310"/>
      <c r="AF25" s="310"/>
      <c r="AG25" s="310"/>
      <c r="AH25" s="310"/>
    </row>
    <row r="26" spans="2:34" s="1" customFormat="1" ht="13.5" customHeight="1">
      <c r="B26" s="288"/>
      <c r="C26" s="288"/>
      <c r="D26" s="289"/>
      <c r="E26" s="288"/>
      <c r="F26" s="288"/>
      <c r="G26" s="288"/>
      <c r="H26" s="288"/>
      <c r="I26" s="299"/>
      <c r="J26" s="299"/>
      <c r="K26" s="299"/>
      <c r="L26" s="299"/>
      <c r="M26" s="299"/>
      <c r="N26" s="299"/>
      <c r="O26" s="299"/>
      <c r="P26" s="33"/>
      <c r="Q26" s="44"/>
      <c r="R26" s="44"/>
      <c r="S26" s="44"/>
      <c r="T26" s="44"/>
      <c r="U26" s="299"/>
      <c r="V26" s="299"/>
      <c r="W26" s="299"/>
      <c r="X26" s="299"/>
      <c r="Y26" s="299"/>
      <c r="Z26" s="299"/>
      <c r="AA26" s="299"/>
      <c r="AB26" s="310"/>
      <c r="AC26" s="310"/>
      <c r="AD26" s="310"/>
      <c r="AE26" s="310"/>
      <c r="AF26" s="310"/>
      <c r="AG26" s="310"/>
      <c r="AH26" s="310"/>
    </row>
    <row r="28" ht="13.5">
      <c r="B28" t="s">
        <v>181</v>
      </c>
    </row>
    <row r="29" spans="5:44" ht="13.5">
      <c r="E29" s="6">
        <f>'リーグ２次'!P7</f>
        <v>44520</v>
      </c>
      <c r="F29" s="7"/>
      <c r="G29" s="7"/>
      <c r="H29" s="7"/>
      <c r="I29" s="7"/>
      <c r="J29" s="7"/>
      <c r="K29" s="7"/>
      <c r="P29" s="31">
        <f>'リーグ２次'!P6</f>
        <v>3</v>
      </c>
      <c r="Q29" s="31"/>
      <c r="R29" s="31"/>
      <c r="S29" s="31"/>
      <c r="T29" s="300" t="s">
        <v>77</v>
      </c>
      <c r="AB29" s="304">
        <f>'リーグ２次'!P8</f>
        <v>0.479166666666667</v>
      </c>
      <c r="AC29" s="305"/>
      <c r="AD29" s="305"/>
      <c r="AE29" s="305"/>
      <c r="AF29" s="305"/>
      <c r="AJ29" s="1"/>
      <c r="AK29" s="66" t="s">
        <v>131</v>
      </c>
      <c r="AL29" s="67" t="s">
        <v>132</v>
      </c>
      <c r="AM29" s="67" t="s">
        <v>133</v>
      </c>
      <c r="AN29" s="67" t="s">
        <v>134</v>
      </c>
      <c r="AO29" s="67" t="s">
        <v>135</v>
      </c>
      <c r="AP29" s="67" t="s">
        <v>136</v>
      </c>
      <c r="AQ29" s="67" t="s">
        <v>137</v>
      </c>
      <c r="AR29" s="67" t="s">
        <v>138</v>
      </c>
    </row>
    <row r="30" spans="2:34" s="1" customFormat="1" ht="13.5">
      <c r="B30" s="8" t="s">
        <v>139</v>
      </c>
      <c r="C30" s="9"/>
      <c r="D30" s="9" t="s">
        <v>140</v>
      </c>
      <c r="E30" s="9"/>
      <c r="F30" s="9"/>
      <c r="G30" s="9"/>
      <c r="H30" s="9"/>
      <c r="I30" s="9" t="s">
        <v>141</v>
      </c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62" t="s">
        <v>142</v>
      </c>
      <c r="AC30" s="63"/>
      <c r="AD30" s="63"/>
      <c r="AE30" s="63"/>
      <c r="AF30" s="63"/>
      <c r="AG30" s="74"/>
      <c r="AH30" s="311"/>
    </row>
    <row r="31" spans="2:44" s="1" customFormat="1" ht="13.5">
      <c r="B31" s="10">
        <v>1</v>
      </c>
      <c r="C31" s="11"/>
      <c r="D31" s="12">
        <f>AB29</f>
        <v>0.479166666666667</v>
      </c>
      <c r="E31" s="13"/>
      <c r="F31" s="13"/>
      <c r="G31" s="13"/>
      <c r="H31" s="13"/>
      <c r="I31" s="25" t="str">
        <f>'2次リーグ組合せ'!E11</f>
        <v>白鳥</v>
      </c>
      <c r="J31" s="25"/>
      <c r="K31" s="25"/>
      <c r="L31" s="25"/>
      <c r="M31" s="25"/>
      <c r="N31" s="25"/>
      <c r="O31" s="32"/>
      <c r="P31" s="33"/>
      <c r="Q31" s="34"/>
      <c r="R31" s="414" t="s">
        <v>143</v>
      </c>
      <c r="S31" s="34"/>
      <c r="T31" s="33"/>
      <c r="U31" s="35" t="str">
        <f>'2次リーグ組合せ'!E13</f>
        <v>西可児</v>
      </c>
      <c r="V31" s="35"/>
      <c r="W31" s="35"/>
      <c r="X31" s="35"/>
      <c r="Y31" s="35"/>
      <c r="Z31" s="35"/>
      <c r="AA31" s="53"/>
      <c r="AB31" s="56" t="str">
        <f>I32</f>
        <v>武芸川</v>
      </c>
      <c r="AC31" s="57"/>
      <c r="AD31" s="57"/>
      <c r="AE31" s="57"/>
      <c r="AF31" s="57"/>
      <c r="AG31" s="71"/>
      <c r="AH31" s="59"/>
      <c r="AJ31" s="1" t="str">
        <f>I32</f>
        <v>武芸川</v>
      </c>
      <c r="AK31" s="70">
        <v>0</v>
      </c>
      <c r="AL31" s="70">
        <v>0</v>
      </c>
      <c r="AM31" s="70">
        <v>0</v>
      </c>
      <c r="AN31" s="70">
        <f>Q32+Q34+Q36</f>
        <v>0</v>
      </c>
      <c r="AO31" s="70">
        <f>S32+S34+S36</f>
        <v>0</v>
      </c>
      <c r="AP31" s="70">
        <f>AN31-AO31</f>
        <v>0</v>
      </c>
      <c r="AQ31" s="70">
        <f>AK31*3+AM31*1</f>
        <v>0</v>
      </c>
      <c r="AR31" s="76">
        <v>1</v>
      </c>
    </row>
    <row r="32" spans="2:44" s="1" customFormat="1" ht="13.5">
      <c r="B32" s="10">
        <v>2</v>
      </c>
      <c r="C32" s="11"/>
      <c r="D32" s="14">
        <f>D31+"０：5０"</f>
        <v>0.5138888888888893</v>
      </c>
      <c r="E32" s="11"/>
      <c r="F32" s="11"/>
      <c r="G32" s="11"/>
      <c r="H32" s="11"/>
      <c r="I32" s="25" t="str">
        <f>'2次リーグ組合せ'!E10</f>
        <v>武芸川</v>
      </c>
      <c r="J32" s="25"/>
      <c r="K32" s="25"/>
      <c r="L32" s="25"/>
      <c r="M32" s="25"/>
      <c r="N32" s="25"/>
      <c r="O32" s="32"/>
      <c r="P32" s="36"/>
      <c r="Q32" s="37"/>
      <c r="R32" s="415" t="s">
        <v>143</v>
      </c>
      <c r="S32" s="37"/>
      <c r="T32" s="36"/>
      <c r="U32" s="30" t="str">
        <f>'2次リーグ組合せ'!E12</f>
        <v>安桜</v>
      </c>
      <c r="V32" s="30"/>
      <c r="W32" s="30"/>
      <c r="X32" s="30"/>
      <c r="Y32" s="30"/>
      <c r="Z32" s="30"/>
      <c r="AA32" s="30"/>
      <c r="AB32" s="56" t="str">
        <f>I31</f>
        <v>白鳥</v>
      </c>
      <c r="AC32" s="57"/>
      <c r="AD32" s="57"/>
      <c r="AE32" s="57"/>
      <c r="AF32" s="57"/>
      <c r="AG32" s="71"/>
      <c r="AH32" s="59"/>
      <c r="AJ32" s="1" t="str">
        <f>I31</f>
        <v>白鳥</v>
      </c>
      <c r="AK32" s="70">
        <v>0</v>
      </c>
      <c r="AL32" s="70">
        <v>0</v>
      </c>
      <c r="AM32" s="70">
        <v>0</v>
      </c>
      <c r="AN32" s="70">
        <f>Q31+Q33+S36</f>
        <v>0</v>
      </c>
      <c r="AO32" s="70">
        <f>S31+S33+Q36</f>
        <v>0</v>
      </c>
      <c r="AP32" s="70">
        <f>AN32-AO32</f>
        <v>0</v>
      </c>
      <c r="AQ32" s="70">
        <f>AK32*3+AM32*1</f>
        <v>0</v>
      </c>
      <c r="AR32" s="76">
        <v>2</v>
      </c>
    </row>
    <row r="33" spans="2:44" s="1" customFormat="1" ht="13.5" customHeight="1">
      <c r="B33" s="10">
        <v>3</v>
      </c>
      <c r="C33" s="11"/>
      <c r="D33" s="14">
        <f>D32+"１：1０"</f>
        <v>0.5625000000000004</v>
      </c>
      <c r="E33" s="11"/>
      <c r="F33" s="11"/>
      <c r="G33" s="11"/>
      <c r="H33" s="11"/>
      <c r="I33" s="26" t="str">
        <f>I31</f>
        <v>白鳥</v>
      </c>
      <c r="J33" s="26"/>
      <c r="K33" s="26"/>
      <c r="L33" s="26"/>
      <c r="M33" s="26"/>
      <c r="N33" s="26"/>
      <c r="O33" s="38"/>
      <c r="P33" s="36"/>
      <c r="Q33" s="37"/>
      <c r="R33" s="415" t="s">
        <v>143</v>
      </c>
      <c r="S33" s="37"/>
      <c r="T33" s="36"/>
      <c r="U33" s="35" t="str">
        <f>U32</f>
        <v>安桜</v>
      </c>
      <c r="V33" s="35"/>
      <c r="W33" s="35"/>
      <c r="X33" s="35"/>
      <c r="Y33" s="35"/>
      <c r="Z33" s="35"/>
      <c r="AA33" s="35"/>
      <c r="AB33" s="56" t="str">
        <f>U31</f>
        <v>西可児</v>
      </c>
      <c r="AC33" s="57"/>
      <c r="AD33" s="57"/>
      <c r="AE33" s="57"/>
      <c r="AF33" s="57"/>
      <c r="AG33" s="71"/>
      <c r="AH33" s="59"/>
      <c r="AJ33" s="1" t="str">
        <f>U31</f>
        <v>西可児</v>
      </c>
      <c r="AK33" s="70">
        <v>0</v>
      </c>
      <c r="AL33" s="70">
        <v>0</v>
      </c>
      <c r="AM33" s="70">
        <v>0</v>
      </c>
      <c r="AN33" s="70">
        <f>S31+S34+Q35</f>
        <v>0</v>
      </c>
      <c r="AO33" s="70">
        <f>Q31+Q34+S35</f>
        <v>0</v>
      </c>
      <c r="AP33" s="70">
        <f>AN33-AO33</f>
        <v>0</v>
      </c>
      <c r="AQ33" s="70">
        <f>AK33*3+AM33*1</f>
        <v>0</v>
      </c>
      <c r="AR33" s="76">
        <v>3</v>
      </c>
    </row>
    <row r="34" spans="2:44" s="1" customFormat="1" ht="13.5" customHeight="1">
      <c r="B34" s="10">
        <v>4</v>
      </c>
      <c r="C34" s="11"/>
      <c r="D34" s="15">
        <f>D33+"０：5０"</f>
        <v>0.5972222222222227</v>
      </c>
      <c r="E34" s="16"/>
      <c r="F34" s="16"/>
      <c r="G34" s="16"/>
      <c r="H34" s="16"/>
      <c r="I34" s="27" t="str">
        <f>I32</f>
        <v>武芸川</v>
      </c>
      <c r="J34" s="27"/>
      <c r="K34" s="27"/>
      <c r="L34" s="27"/>
      <c r="M34" s="27"/>
      <c r="N34" s="27"/>
      <c r="O34" s="39"/>
      <c r="P34" s="33"/>
      <c r="Q34" s="34"/>
      <c r="R34" s="414" t="s">
        <v>143</v>
      </c>
      <c r="S34" s="34"/>
      <c r="T34" s="33"/>
      <c r="U34" s="30" t="str">
        <f>U31</f>
        <v>西可児</v>
      </c>
      <c r="V34" s="30"/>
      <c r="W34" s="30"/>
      <c r="X34" s="30"/>
      <c r="Y34" s="30"/>
      <c r="Z34" s="30"/>
      <c r="AA34" s="30"/>
      <c r="AB34" s="56" t="str">
        <f>I33</f>
        <v>白鳥</v>
      </c>
      <c r="AC34" s="57"/>
      <c r="AD34" s="57"/>
      <c r="AE34" s="57"/>
      <c r="AF34" s="57"/>
      <c r="AG34" s="71"/>
      <c r="AH34" s="59"/>
      <c r="AJ34" s="1" t="str">
        <f>U32</f>
        <v>安桜</v>
      </c>
      <c r="AK34" s="70">
        <v>0</v>
      </c>
      <c r="AL34" s="70">
        <v>0</v>
      </c>
      <c r="AM34" s="70">
        <v>0</v>
      </c>
      <c r="AN34" s="70">
        <f>S32+S33+S35</f>
        <v>0</v>
      </c>
      <c r="AO34" s="70">
        <f>Q32+Q33+Q35</f>
        <v>0</v>
      </c>
      <c r="AP34" s="70">
        <f>AN34-AO34</f>
        <v>0</v>
      </c>
      <c r="AQ34" s="70">
        <f>AK34*3+AM34*1</f>
        <v>0</v>
      </c>
      <c r="AR34" s="76">
        <v>4</v>
      </c>
    </row>
    <row r="35" spans="2:34" s="1" customFormat="1" ht="13.5" customHeight="1">
      <c r="B35" s="10">
        <v>5</v>
      </c>
      <c r="C35" s="11"/>
      <c r="D35" s="14">
        <f>D34+"１：1０"</f>
        <v>0.6458333333333338</v>
      </c>
      <c r="E35" s="11"/>
      <c r="F35" s="11"/>
      <c r="G35" s="11"/>
      <c r="H35" s="11"/>
      <c r="I35" s="26" t="str">
        <f>U34</f>
        <v>西可児</v>
      </c>
      <c r="J35" s="26"/>
      <c r="K35" s="26"/>
      <c r="L35" s="26"/>
      <c r="M35" s="26"/>
      <c r="N35" s="26"/>
      <c r="O35" s="38"/>
      <c r="P35" s="36"/>
      <c r="Q35" s="37"/>
      <c r="R35" s="415" t="s">
        <v>143</v>
      </c>
      <c r="S35" s="37"/>
      <c r="T35" s="36"/>
      <c r="U35" s="35" t="str">
        <f>U33</f>
        <v>安桜</v>
      </c>
      <c r="V35" s="35"/>
      <c r="W35" s="35"/>
      <c r="X35" s="35"/>
      <c r="Y35" s="35"/>
      <c r="Z35" s="35"/>
      <c r="AA35" s="35"/>
      <c r="AB35" s="56" t="str">
        <f>I36</f>
        <v>武芸川</v>
      </c>
      <c r="AC35" s="57"/>
      <c r="AD35" s="57"/>
      <c r="AE35" s="57"/>
      <c r="AF35" s="57"/>
      <c r="AG35" s="71"/>
      <c r="AH35" s="59"/>
    </row>
    <row r="36" spans="2:34" s="1" customFormat="1" ht="13.5" customHeight="1">
      <c r="B36" s="17">
        <v>6</v>
      </c>
      <c r="C36" s="18"/>
      <c r="D36" s="19">
        <f>D35+"０：5０"</f>
        <v>0.680555555555556</v>
      </c>
      <c r="E36" s="20"/>
      <c r="F36" s="20"/>
      <c r="G36" s="20"/>
      <c r="H36" s="20"/>
      <c r="I36" s="28" t="str">
        <f>I34</f>
        <v>武芸川</v>
      </c>
      <c r="J36" s="28"/>
      <c r="K36" s="28"/>
      <c r="L36" s="28"/>
      <c r="M36" s="28"/>
      <c r="N36" s="28"/>
      <c r="O36" s="40"/>
      <c r="P36" s="41"/>
      <c r="Q36" s="42"/>
      <c r="R36" s="416" t="s">
        <v>143</v>
      </c>
      <c r="S36" s="42"/>
      <c r="T36" s="41"/>
      <c r="U36" s="43" t="str">
        <f>I33</f>
        <v>白鳥</v>
      </c>
      <c r="V36" s="43"/>
      <c r="W36" s="43"/>
      <c r="X36" s="43"/>
      <c r="Y36" s="43"/>
      <c r="Z36" s="43"/>
      <c r="AA36" s="43"/>
      <c r="AB36" s="64" t="str">
        <f>U35</f>
        <v>安桜</v>
      </c>
      <c r="AC36" s="65"/>
      <c r="AD36" s="65"/>
      <c r="AE36" s="65"/>
      <c r="AF36" s="65"/>
      <c r="AG36" s="75"/>
      <c r="AH36" s="59"/>
    </row>
    <row r="37" spans="2:34" s="1" customFormat="1" ht="13.5" customHeight="1">
      <c r="B37" s="21"/>
      <c r="C37" s="21"/>
      <c r="D37" s="22"/>
      <c r="E37" s="21"/>
      <c r="F37" s="21"/>
      <c r="G37" s="21"/>
      <c r="H37" s="21"/>
      <c r="I37" s="30"/>
      <c r="J37" s="30"/>
      <c r="K37" s="30"/>
      <c r="L37" s="30"/>
      <c r="M37" s="30"/>
      <c r="N37" s="30"/>
      <c r="O37" s="30"/>
      <c r="P37" s="44"/>
      <c r="Q37" s="44"/>
      <c r="R37" s="44"/>
      <c r="S37" s="44"/>
      <c r="T37" s="44"/>
      <c r="U37" s="30"/>
      <c r="V37" s="30"/>
      <c r="W37" s="30"/>
      <c r="X37" s="30"/>
      <c r="Y37" s="30"/>
      <c r="Z37" s="30"/>
      <c r="AA37" s="30"/>
      <c r="AB37" s="59"/>
      <c r="AC37" s="59"/>
      <c r="AD37" s="59"/>
      <c r="AE37" s="59"/>
      <c r="AF37" s="59"/>
      <c r="AG37" s="59"/>
      <c r="AH37" s="59"/>
    </row>
    <row r="38" spans="2:34" s="1" customFormat="1" ht="13.5" customHeight="1">
      <c r="B38" s="21"/>
      <c r="C38" s="21"/>
      <c r="D38" s="22"/>
      <c r="E38" s="21"/>
      <c r="F38" s="21"/>
      <c r="G38" s="21"/>
      <c r="H38" s="21"/>
      <c r="I38" s="30"/>
      <c r="J38" s="30"/>
      <c r="K38" s="30"/>
      <c r="L38" s="30"/>
      <c r="M38" s="30"/>
      <c r="N38" s="30"/>
      <c r="O38" s="30"/>
      <c r="P38" s="44"/>
      <c r="Q38" s="44"/>
      <c r="R38" s="44"/>
      <c r="S38" s="44"/>
      <c r="T38" s="44"/>
      <c r="U38" s="30"/>
      <c r="V38" s="30"/>
      <c r="W38" s="30"/>
      <c r="X38" s="30"/>
      <c r="Y38" s="30"/>
      <c r="Z38" s="30"/>
      <c r="AA38" s="30"/>
      <c r="AB38" s="59"/>
      <c r="AC38" s="59"/>
      <c r="AD38" s="59"/>
      <c r="AE38" s="59"/>
      <c r="AF38" s="59"/>
      <c r="AG38" s="59"/>
      <c r="AH38" s="59"/>
    </row>
    <row r="40" ht="13.5">
      <c r="B40" t="s">
        <v>182</v>
      </c>
    </row>
    <row r="41" spans="5:44" ht="13.5">
      <c r="E41" s="6">
        <f>'リーグ２次'!T7</f>
        <v>44520</v>
      </c>
      <c r="F41" s="7"/>
      <c r="G41" s="7"/>
      <c r="H41" s="7"/>
      <c r="I41" s="7"/>
      <c r="J41" s="7"/>
      <c r="K41" s="7"/>
      <c r="P41" s="31">
        <f>'リーグ２次'!T6</f>
        <v>4</v>
      </c>
      <c r="Q41" s="31"/>
      <c r="R41" s="31"/>
      <c r="S41" s="31"/>
      <c r="T41" s="300" t="s">
        <v>77</v>
      </c>
      <c r="AB41" s="304">
        <f>'リーグ２次'!T8</f>
        <v>0.520833333333333</v>
      </c>
      <c r="AC41" s="305"/>
      <c r="AD41" s="305"/>
      <c r="AE41" s="305"/>
      <c r="AF41" s="305"/>
      <c r="AJ41" s="1"/>
      <c r="AK41" s="66" t="s">
        <v>131</v>
      </c>
      <c r="AL41" s="67" t="s">
        <v>132</v>
      </c>
      <c r="AM41" s="67" t="s">
        <v>133</v>
      </c>
      <c r="AN41" s="67" t="s">
        <v>134</v>
      </c>
      <c r="AO41" s="67" t="s">
        <v>135</v>
      </c>
      <c r="AP41" s="67" t="s">
        <v>136</v>
      </c>
      <c r="AQ41" s="67" t="s">
        <v>137</v>
      </c>
      <c r="AR41" s="67" t="s">
        <v>138</v>
      </c>
    </row>
    <row r="42" spans="2:34" s="1" customFormat="1" ht="13.5">
      <c r="B42" s="8" t="s">
        <v>139</v>
      </c>
      <c r="C42" s="9"/>
      <c r="D42" s="9" t="s">
        <v>140</v>
      </c>
      <c r="E42" s="9"/>
      <c r="F42" s="9"/>
      <c r="G42" s="9"/>
      <c r="H42" s="9"/>
      <c r="I42" s="9" t="s">
        <v>141</v>
      </c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62" t="s">
        <v>142</v>
      </c>
      <c r="AC42" s="63"/>
      <c r="AD42" s="63"/>
      <c r="AE42" s="63"/>
      <c r="AF42" s="63"/>
      <c r="AG42" s="74"/>
      <c r="AH42" s="311"/>
    </row>
    <row r="43" spans="2:44" s="1" customFormat="1" ht="13.5">
      <c r="B43" s="10">
        <v>1</v>
      </c>
      <c r="C43" s="11"/>
      <c r="D43" s="12">
        <f>AB41</f>
        <v>0.520833333333333</v>
      </c>
      <c r="E43" s="13"/>
      <c r="F43" s="13"/>
      <c r="G43" s="13"/>
      <c r="H43" s="13"/>
      <c r="I43" s="25" t="str">
        <f>'2次リーグ組合せ'!E15</f>
        <v>瀬尻</v>
      </c>
      <c r="J43" s="25"/>
      <c r="K43" s="25"/>
      <c r="L43" s="25"/>
      <c r="M43" s="25"/>
      <c r="N43" s="25"/>
      <c r="O43" s="32"/>
      <c r="P43" s="33"/>
      <c r="Q43" s="34"/>
      <c r="R43" s="414" t="s">
        <v>143</v>
      </c>
      <c r="S43" s="34"/>
      <c r="T43" s="33"/>
      <c r="U43" s="35" t="str">
        <f>'2次リーグ組合せ'!E16</f>
        <v>下有知</v>
      </c>
      <c r="V43" s="35"/>
      <c r="W43" s="35"/>
      <c r="X43" s="35"/>
      <c r="Y43" s="35"/>
      <c r="Z43" s="35"/>
      <c r="AA43" s="53"/>
      <c r="AB43" s="56" t="str">
        <f>I44</f>
        <v>桜ヶ丘ＦＣ</v>
      </c>
      <c r="AC43" s="57"/>
      <c r="AD43" s="57"/>
      <c r="AE43" s="57"/>
      <c r="AF43" s="57"/>
      <c r="AG43" s="71"/>
      <c r="AH43" s="59"/>
      <c r="AJ43" s="1" t="str">
        <f>I44</f>
        <v>桜ヶ丘ＦＣ</v>
      </c>
      <c r="AK43" s="70">
        <v>0</v>
      </c>
      <c r="AL43" s="70">
        <v>0</v>
      </c>
      <c r="AM43" s="70">
        <v>0</v>
      </c>
      <c r="AN43" s="70">
        <f>Q44+Q46+Q48</f>
        <v>0</v>
      </c>
      <c r="AO43" s="70">
        <f>S44+S46+S48</f>
        <v>0</v>
      </c>
      <c r="AP43" s="70">
        <f>AN43-AO43</f>
        <v>0</v>
      </c>
      <c r="AQ43" s="70">
        <f>AK43*3+AM43*1</f>
        <v>0</v>
      </c>
      <c r="AR43" s="76">
        <v>1</v>
      </c>
    </row>
    <row r="44" spans="2:44" s="1" customFormat="1" ht="13.5">
      <c r="B44" s="10">
        <v>2</v>
      </c>
      <c r="C44" s="11"/>
      <c r="D44" s="14">
        <f>D43+"０：5０"</f>
        <v>0.5555555555555552</v>
      </c>
      <c r="E44" s="11"/>
      <c r="F44" s="11"/>
      <c r="G44" s="11"/>
      <c r="H44" s="11"/>
      <c r="I44" s="25" t="str">
        <f>'2次リーグ組合せ'!E14</f>
        <v>桜ヶ丘ＦＣ</v>
      </c>
      <c r="J44" s="25"/>
      <c r="K44" s="25"/>
      <c r="L44" s="25"/>
      <c r="M44" s="25"/>
      <c r="N44" s="25"/>
      <c r="O44" s="32"/>
      <c r="P44" s="36"/>
      <c r="Q44" s="37"/>
      <c r="R44" s="415" t="s">
        <v>143</v>
      </c>
      <c r="S44" s="37"/>
      <c r="T44" s="36"/>
      <c r="U44" s="30" t="str">
        <f>'2次リーグ組合せ'!E17</f>
        <v>土田</v>
      </c>
      <c r="V44" s="30"/>
      <c r="W44" s="30"/>
      <c r="X44" s="30"/>
      <c r="Y44" s="30"/>
      <c r="Z44" s="30"/>
      <c r="AA44" s="30"/>
      <c r="AB44" s="56" t="str">
        <f>I43</f>
        <v>瀬尻</v>
      </c>
      <c r="AC44" s="57"/>
      <c r="AD44" s="57"/>
      <c r="AE44" s="57"/>
      <c r="AF44" s="57"/>
      <c r="AG44" s="71"/>
      <c r="AH44" s="59"/>
      <c r="AJ44" s="1" t="str">
        <f>I43</f>
        <v>瀬尻</v>
      </c>
      <c r="AK44" s="70">
        <v>0</v>
      </c>
      <c r="AL44" s="70">
        <v>0</v>
      </c>
      <c r="AM44" s="70">
        <v>0</v>
      </c>
      <c r="AN44" s="70">
        <f>Q43+Q45+S48</f>
        <v>0</v>
      </c>
      <c r="AO44" s="70">
        <f>S43+S45+Q48</f>
        <v>0</v>
      </c>
      <c r="AP44" s="70">
        <f>AN44-AO44</f>
        <v>0</v>
      </c>
      <c r="AQ44" s="70">
        <f>AK44*3+AM44*1</f>
        <v>0</v>
      </c>
      <c r="AR44" s="76">
        <v>2</v>
      </c>
    </row>
    <row r="45" spans="2:44" s="1" customFormat="1" ht="13.5">
      <c r="B45" s="10">
        <v>3</v>
      </c>
      <c r="C45" s="11"/>
      <c r="D45" s="14">
        <f>D44+"１：1０"</f>
        <v>0.6041666666666664</v>
      </c>
      <c r="E45" s="11"/>
      <c r="F45" s="11"/>
      <c r="G45" s="11"/>
      <c r="H45" s="11"/>
      <c r="I45" s="26" t="str">
        <f>I43</f>
        <v>瀬尻</v>
      </c>
      <c r="J45" s="26"/>
      <c r="K45" s="26"/>
      <c r="L45" s="26"/>
      <c r="M45" s="26"/>
      <c r="N45" s="26"/>
      <c r="O45" s="38"/>
      <c r="P45" s="36"/>
      <c r="Q45" s="37"/>
      <c r="R45" s="415" t="s">
        <v>143</v>
      </c>
      <c r="S45" s="37"/>
      <c r="T45" s="36"/>
      <c r="U45" s="35" t="str">
        <f>U44</f>
        <v>土田</v>
      </c>
      <c r="V45" s="35"/>
      <c r="W45" s="35"/>
      <c r="X45" s="35"/>
      <c r="Y45" s="35"/>
      <c r="Z45" s="35"/>
      <c r="AA45" s="35"/>
      <c r="AB45" s="56" t="str">
        <f>U43</f>
        <v>下有知</v>
      </c>
      <c r="AC45" s="57"/>
      <c r="AD45" s="57"/>
      <c r="AE45" s="57"/>
      <c r="AF45" s="57"/>
      <c r="AG45" s="71"/>
      <c r="AH45" s="59"/>
      <c r="AJ45" s="1" t="str">
        <f>U43</f>
        <v>下有知</v>
      </c>
      <c r="AK45" s="70">
        <v>0</v>
      </c>
      <c r="AL45" s="70">
        <v>0</v>
      </c>
      <c r="AM45" s="70">
        <v>0</v>
      </c>
      <c r="AN45" s="70">
        <f>S43+S46+Q47</f>
        <v>0</v>
      </c>
      <c r="AO45" s="70">
        <f>Q43+Q46+S47</f>
        <v>0</v>
      </c>
      <c r="AP45" s="70">
        <f>AN45-AO45</f>
        <v>0</v>
      </c>
      <c r="AQ45" s="70">
        <f>AK45*3+AM45*1</f>
        <v>0</v>
      </c>
      <c r="AR45" s="76">
        <v>3</v>
      </c>
    </row>
    <row r="46" spans="2:44" s="1" customFormat="1" ht="13.5">
      <c r="B46" s="10">
        <v>4</v>
      </c>
      <c r="C46" s="11"/>
      <c r="D46" s="15">
        <f>D45+"０：5０"</f>
        <v>0.6388888888888886</v>
      </c>
      <c r="E46" s="16"/>
      <c r="F46" s="16"/>
      <c r="G46" s="16"/>
      <c r="H46" s="16"/>
      <c r="I46" s="27" t="str">
        <f>I44</f>
        <v>桜ヶ丘ＦＣ</v>
      </c>
      <c r="J46" s="27"/>
      <c r="K46" s="27"/>
      <c r="L46" s="27"/>
      <c r="M46" s="27"/>
      <c r="N46" s="27"/>
      <c r="O46" s="39"/>
      <c r="P46" s="33"/>
      <c r="Q46" s="34"/>
      <c r="R46" s="414" t="s">
        <v>143</v>
      </c>
      <c r="S46" s="34"/>
      <c r="T46" s="33"/>
      <c r="U46" s="30" t="str">
        <f>U43</f>
        <v>下有知</v>
      </c>
      <c r="V46" s="30"/>
      <c r="W46" s="30"/>
      <c r="X46" s="30"/>
      <c r="Y46" s="30"/>
      <c r="Z46" s="30"/>
      <c r="AA46" s="30"/>
      <c r="AB46" s="56" t="str">
        <f>I45</f>
        <v>瀬尻</v>
      </c>
      <c r="AC46" s="57"/>
      <c r="AD46" s="57"/>
      <c r="AE46" s="57"/>
      <c r="AF46" s="57"/>
      <c r="AG46" s="71"/>
      <c r="AH46" s="59"/>
      <c r="AJ46" s="1" t="str">
        <f>U44</f>
        <v>土田</v>
      </c>
      <c r="AK46" s="70">
        <v>0</v>
      </c>
      <c r="AL46" s="70">
        <v>0</v>
      </c>
      <c r="AM46" s="70">
        <v>0</v>
      </c>
      <c r="AN46" s="70">
        <f>S44+S45+S47</f>
        <v>0</v>
      </c>
      <c r="AO46" s="70">
        <f>Q44+Q45+Q47</f>
        <v>0</v>
      </c>
      <c r="AP46" s="70">
        <f>AN46-AO46</f>
        <v>0</v>
      </c>
      <c r="AQ46" s="70">
        <f>AK46*3+AM46*1</f>
        <v>0</v>
      </c>
      <c r="AR46" s="76">
        <v>4</v>
      </c>
    </row>
    <row r="47" spans="2:34" s="1" customFormat="1" ht="13.5">
      <c r="B47" s="10">
        <v>5</v>
      </c>
      <c r="C47" s="11"/>
      <c r="D47" s="14">
        <f>D46+"１：1０"</f>
        <v>0.6874999999999998</v>
      </c>
      <c r="E47" s="11"/>
      <c r="F47" s="11"/>
      <c r="G47" s="11"/>
      <c r="H47" s="11"/>
      <c r="I47" s="26" t="str">
        <f>U43</f>
        <v>下有知</v>
      </c>
      <c r="J47" s="26"/>
      <c r="K47" s="26"/>
      <c r="L47" s="26"/>
      <c r="M47" s="26"/>
      <c r="N47" s="26"/>
      <c r="O47" s="38"/>
      <c r="P47" s="36"/>
      <c r="Q47" s="37"/>
      <c r="R47" s="415" t="s">
        <v>143</v>
      </c>
      <c r="S47" s="37"/>
      <c r="T47" s="36"/>
      <c r="U47" s="35" t="str">
        <f>U44</f>
        <v>土田</v>
      </c>
      <c r="V47" s="35"/>
      <c r="W47" s="35"/>
      <c r="X47" s="35"/>
      <c r="Y47" s="35"/>
      <c r="Z47" s="35"/>
      <c r="AA47" s="35"/>
      <c r="AB47" s="56" t="str">
        <f>I48</f>
        <v>桜ヶ丘ＦＣ</v>
      </c>
      <c r="AC47" s="57"/>
      <c r="AD47" s="57"/>
      <c r="AE47" s="57"/>
      <c r="AF47" s="57"/>
      <c r="AG47" s="71"/>
      <c r="AH47" s="59"/>
    </row>
    <row r="48" spans="2:34" s="1" customFormat="1" ht="13.5">
      <c r="B48" s="17">
        <v>6</v>
      </c>
      <c r="C48" s="18"/>
      <c r="D48" s="19">
        <f>D47+"０：5０"</f>
        <v>0.722222222222222</v>
      </c>
      <c r="E48" s="20"/>
      <c r="F48" s="20"/>
      <c r="G48" s="20"/>
      <c r="H48" s="20"/>
      <c r="I48" s="28" t="str">
        <f>I44</f>
        <v>桜ヶ丘ＦＣ</v>
      </c>
      <c r="J48" s="28"/>
      <c r="K48" s="28"/>
      <c r="L48" s="28"/>
      <c r="M48" s="28"/>
      <c r="N48" s="28"/>
      <c r="O48" s="40"/>
      <c r="P48" s="41"/>
      <c r="Q48" s="42"/>
      <c r="R48" s="416" t="s">
        <v>143</v>
      </c>
      <c r="S48" s="42"/>
      <c r="T48" s="41"/>
      <c r="U48" s="43" t="str">
        <f>I43</f>
        <v>瀬尻</v>
      </c>
      <c r="V48" s="43"/>
      <c r="W48" s="43"/>
      <c r="X48" s="43"/>
      <c r="Y48" s="43"/>
      <c r="Z48" s="43"/>
      <c r="AA48" s="43"/>
      <c r="AB48" s="64" t="str">
        <f>U47</f>
        <v>土田</v>
      </c>
      <c r="AC48" s="65"/>
      <c r="AD48" s="65"/>
      <c r="AE48" s="65"/>
      <c r="AF48" s="65"/>
      <c r="AG48" s="75"/>
      <c r="AH48" s="59"/>
    </row>
    <row r="49" spans="2:34" s="1" customFormat="1" ht="13.5">
      <c r="B49" s="21"/>
      <c r="C49" s="21"/>
      <c r="D49" s="22"/>
      <c r="E49" s="21"/>
      <c r="F49" s="21"/>
      <c r="G49" s="21"/>
      <c r="H49" s="21"/>
      <c r="I49" s="30"/>
      <c r="J49" s="30"/>
      <c r="K49" s="30"/>
      <c r="L49" s="30"/>
      <c r="M49" s="30"/>
      <c r="N49" s="30"/>
      <c r="O49" s="30"/>
      <c r="P49" s="44"/>
      <c r="Q49" s="44"/>
      <c r="R49" s="44"/>
      <c r="S49" s="44"/>
      <c r="T49" s="44"/>
      <c r="U49" s="30"/>
      <c r="V49" s="30"/>
      <c r="W49" s="30"/>
      <c r="X49" s="30"/>
      <c r="Y49" s="30"/>
      <c r="Z49" s="30"/>
      <c r="AA49" s="30"/>
      <c r="AB49" s="59"/>
      <c r="AC49" s="59"/>
      <c r="AD49" s="59"/>
      <c r="AE49" s="59"/>
      <c r="AF49" s="59"/>
      <c r="AG49" s="59"/>
      <c r="AH49" s="59"/>
    </row>
    <row r="50" spans="2:34" s="1" customFormat="1" ht="13.5">
      <c r="B50" s="21"/>
      <c r="C50" s="21"/>
      <c r="D50" s="22"/>
      <c r="E50" s="21"/>
      <c r="F50" s="21"/>
      <c r="G50" s="21"/>
      <c r="H50" s="21"/>
      <c r="I50" s="30"/>
      <c r="J50" s="30"/>
      <c r="K50" s="30"/>
      <c r="L50" s="30"/>
      <c r="M50" s="30"/>
      <c r="N50" s="30"/>
      <c r="O50" s="30"/>
      <c r="P50" s="44"/>
      <c r="Q50" s="44"/>
      <c r="R50" s="44"/>
      <c r="S50" s="44"/>
      <c r="T50" s="44"/>
      <c r="U50" s="30"/>
      <c r="V50" s="30"/>
      <c r="W50" s="30"/>
      <c r="X50" s="30"/>
      <c r="Y50" s="30"/>
      <c r="Z50" s="30"/>
      <c r="AA50" s="30"/>
      <c r="AG50" s="59"/>
      <c r="AH50" s="59"/>
    </row>
    <row r="52" ht="13.5">
      <c r="B52" t="s">
        <v>183</v>
      </c>
    </row>
    <row r="53" spans="5:44" ht="13.5">
      <c r="E53" s="6">
        <f>'リーグ２次'!X7</f>
        <v>44520</v>
      </c>
      <c r="F53" s="7"/>
      <c r="G53" s="7"/>
      <c r="H53" s="7"/>
      <c r="I53" s="7"/>
      <c r="J53" s="7"/>
      <c r="K53" s="7"/>
      <c r="P53" s="31">
        <f>'リーグ２次'!X6</f>
        <v>5</v>
      </c>
      <c r="Q53" s="31"/>
      <c r="R53" s="31"/>
      <c r="S53" s="31"/>
      <c r="T53" s="300" t="s">
        <v>77</v>
      </c>
      <c r="AB53" s="304">
        <f>'リーグ２次'!X8</f>
        <v>0.5625</v>
      </c>
      <c r="AC53" s="305"/>
      <c r="AD53" s="305"/>
      <c r="AE53" s="305"/>
      <c r="AF53" s="305"/>
      <c r="AJ53" s="1"/>
      <c r="AK53" s="66" t="s">
        <v>131</v>
      </c>
      <c r="AL53" s="67" t="s">
        <v>132</v>
      </c>
      <c r="AM53" s="67" t="s">
        <v>133</v>
      </c>
      <c r="AN53" s="67" t="s">
        <v>134</v>
      </c>
      <c r="AO53" s="67" t="s">
        <v>135</v>
      </c>
      <c r="AP53" s="67" t="s">
        <v>136</v>
      </c>
      <c r="AQ53" s="67" t="s">
        <v>137</v>
      </c>
      <c r="AR53" s="67" t="s">
        <v>138</v>
      </c>
    </row>
    <row r="54" spans="2:34" s="1" customFormat="1" ht="13.5">
      <c r="B54" s="8" t="s">
        <v>139</v>
      </c>
      <c r="C54" s="9"/>
      <c r="D54" s="9" t="s">
        <v>140</v>
      </c>
      <c r="E54" s="9"/>
      <c r="F54" s="9"/>
      <c r="G54" s="9"/>
      <c r="H54" s="9"/>
      <c r="I54" s="9" t="s">
        <v>141</v>
      </c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62" t="s">
        <v>142</v>
      </c>
      <c r="AC54" s="63"/>
      <c r="AD54" s="63"/>
      <c r="AE54" s="63"/>
      <c r="AF54" s="63"/>
      <c r="AG54" s="74"/>
      <c r="AH54" s="311"/>
    </row>
    <row r="55" spans="2:44" s="1" customFormat="1" ht="13.5">
      <c r="B55" s="10">
        <v>1</v>
      </c>
      <c r="C55" s="11"/>
      <c r="D55" s="12">
        <f>AB53</f>
        <v>0.5625</v>
      </c>
      <c r="E55" s="13"/>
      <c r="F55" s="13"/>
      <c r="G55" s="13"/>
      <c r="H55" s="13"/>
      <c r="I55" s="25" t="str">
        <f>'リーグ２次'!Y10</f>
        <v>太田</v>
      </c>
      <c r="J55" s="25"/>
      <c r="K55" s="25"/>
      <c r="L55" s="25"/>
      <c r="M55" s="25"/>
      <c r="N55" s="25"/>
      <c r="O55" s="32"/>
      <c r="P55" s="33"/>
      <c r="Q55" s="34"/>
      <c r="R55" s="414" t="s">
        <v>143</v>
      </c>
      <c r="S55" s="34"/>
      <c r="T55" s="33"/>
      <c r="U55" s="35" t="str">
        <f>'リーグ２次'!Z10</f>
        <v>加茂野</v>
      </c>
      <c r="V55" s="35"/>
      <c r="W55" s="35"/>
      <c r="X55" s="35"/>
      <c r="Y55" s="35"/>
      <c r="Z55" s="35"/>
      <c r="AA55" s="53"/>
      <c r="AB55" s="56" t="str">
        <f>I56</f>
        <v>旭ヶ丘</v>
      </c>
      <c r="AC55" s="57"/>
      <c r="AD55" s="57"/>
      <c r="AE55" s="57"/>
      <c r="AF55" s="57"/>
      <c r="AG55" s="71"/>
      <c r="AH55" s="59"/>
      <c r="AJ55" s="1" t="str">
        <f>I56</f>
        <v>旭ヶ丘</v>
      </c>
      <c r="AK55" s="70">
        <v>0</v>
      </c>
      <c r="AL55" s="70">
        <v>0</v>
      </c>
      <c r="AM55" s="70">
        <v>0</v>
      </c>
      <c r="AN55" s="70">
        <f>Q56+Q58+Q60</f>
        <v>0</v>
      </c>
      <c r="AO55" s="70">
        <f>S56+S58+S60</f>
        <v>0</v>
      </c>
      <c r="AP55" s="70">
        <f>AN55-AO55</f>
        <v>0</v>
      </c>
      <c r="AQ55" s="70">
        <f>AK55*3+AM55*1</f>
        <v>0</v>
      </c>
      <c r="AR55" s="76">
        <v>1</v>
      </c>
    </row>
    <row r="56" spans="2:44" s="1" customFormat="1" ht="13.5">
      <c r="B56" s="10">
        <v>2</v>
      </c>
      <c r="C56" s="11"/>
      <c r="D56" s="14">
        <f>D55+"０：5０"</f>
        <v>0.5972222222222222</v>
      </c>
      <c r="E56" s="11"/>
      <c r="F56" s="11"/>
      <c r="G56" s="11"/>
      <c r="H56" s="11"/>
      <c r="I56" s="25" t="str">
        <f>'リーグ２次'!X10</f>
        <v>旭ヶ丘</v>
      </c>
      <c r="J56" s="25"/>
      <c r="K56" s="25"/>
      <c r="L56" s="25"/>
      <c r="M56" s="25"/>
      <c r="N56" s="25"/>
      <c r="O56" s="32"/>
      <c r="P56" s="36"/>
      <c r="Q56" s="37"/>
      <c r="R56" s="415" t="s">
        <v>143</v>
      </c>
      <c r="S56" s="37"/>
      <c r="T56" s="36"/>
      <c r="U56" s="30" t="str">
        <f>'リーグ２次'!AA10</f>
        <v>金竜</v>
      </c>
      <c r="V56" s="30"/>
      <c r="W56" s="30"/>
      <c r="X56" s="30"/>
      <c r="Y56" s="30"/>
      <c r="Z56" s="30"/>
      <c r="AA56" s="30"/>
      <c r="AB56" s="56" t="str">
        <f>I55</f>
        <v>太田</v>
      </c>
      <c r="AC56" s="57"/>
      <c r="AD56" s="57"/>
      <c r="AE56" s="57"/>
      <c r="AF56" s="57"/>
      <c r="AG56" s="71"/>
      <c r="AH56" s="59"/>
      <c r="AJ56" s="1" t="str">
        <f>I55</f>
        <v>太田</v>
      </c>
      <c r="AK56" s="70">
        <v>0</v>
      </c>
      <c r="AL56" s="70">
        <v>0</v>
      </c>
      <c r="AM56" s="70">
        <v>0</v>
      </c>
      <c r="AN56" s="70">
        <f>Q55+Q57+S60</f>
        <v>0</v>
      </c>
      <c r="AO56" s="70">
        <f>S55+S57+Q60</f>
        <v>0</v>
      </c>
      <c r="AP56" s="70">
        <f>AN56-AO56</f>
        <v>0</v>
      </c>
      <c r="AQ56" s="70">
        <f>AK56*3+AM56*1</f>
        <v>0</v>
      </c>
      <c r="AR56" s="76">
        <v>2</v>
      </c>
    </row>
    <row r="57" spans="2:44" s="1" customFormat="1" ht="13.5">
      <c r="B57" s="10">
        <v>3</v>
      </c>
      <c r="C57" s="11"/>
      <c r="D57" s="14">
        <f>D56+"１：1０"</f>
        <v>0.6458333333333334</v>
      </c>
      <c r="E57" s="11"/>
      <c r="F57" s="11"/>
      <c r="G57" s="11"/>
      <c r="H57" s="11"/>
      <c r="I57" s="26" t="str">
        <f>I55</f>
        <v>太田</v>
      </c>
      <c r="J57" s="26"/>
      <c r="K57" s="26"/>
      <c r="L57" s="26"/>
      <c r="M57" s="26"/>
      <c r="N57" s="26"/>
      <c r="O57" s="38"/>
      <c r="P57" s="36"/>
      <c r="Q57" s="37"/>
      <c r="R57" s="415" t="s">
        <v>143</v>
      </c>
      <c r="S57" s="37"/>
      <c r="T57" s="36"/>
      <c r="U57" s="35" t="str">
        <f>U56</f>
        <v>金竜</v>
      </c>
      <c r="V57" s="35"/>
      <c r="W57" s="35"/>
      <c r="X57" s="35"/>
      <c r="Y57" s="35"/>
      <c r="Z57" s="35"/>
      <c r="AA57" s="35"/>
      <c r="AB57" s="56" t="str">
        <f>U55</f>
        <v>加茂野</v>
      </c>
      <c r="AC57" s="57"/>
      <c r="AD57" s="57"/>
      <c r="AE57" s="57"/>
      <c r="AF57" s="57"/>
      <c r="AG57" s="71"/>
      <c r="AH57" s="59"/>
      <c r="AJ57" s="1" t="str">
        <f>U55</f>
        <v>加茂野</v>
      </c>
      <c r="AK57" s="70">
        <v>0</v>
      </c>
      <c r="AL57" s="70">
        <v>0</v>
      </c>
      <c r="AM57" s="70">
        <v>0</v>
      </c>
      <c r="AN57" s="70">
        <f>S55+S58+Q59</f>
        <v>0</v>
      </c>
      <c r="AO57" s="70">
        <f>Q55+Q58+S59</f>
        <v>0</v>
      </c>
      <c r="AP57" s="70">
        <f>AN57-AO57</f>
        <v>0</v>
      </c>
      <c r="AQ57" s="70">
        <f>AK57*3+AM57*1</f>
        <v>0</v>
      </c>
      <c r="AR57" s="76">
        <v>3</v>
      </c>
    </row>
    <row r="58" spans="2:44" s="1" customFormat="1" ht="13.5">
      <c r="B58" s="10">
        <v>4</v>
      </c>
      <c r="C58" s="11"/>
      <c r="D58" s="15">
        <f>D57+"０：5０"</f>
        <v>0.6805555555555556</v>
      </c>
      <c r="E58" s="16"/>
      <c r="F58" s="16"/>
      <c r="G58" s="16"/>
      <c r="H58" s="16"/>
      <c r="I58" s="27" t="str">
        <f>I56</f>
        <v>旭ヶ丘</v>
      </c>
      <c r="J58" s="27"/>
      <c r="K58" s="27"/>
      <c r="L58" s="27"/>
      <c r="M58" s="27"/>
      <c r="N58" s="27"/>
      <c r="O58" s="39"/>
      <c r="P58" s="33"/>
      <c r="Q58" s="34"/>
      <c r="R58" s="414" t="s">
        <v>143</v>
      </c>
      <c r="S58" s="34"/>
      <c r="T58" s="33"/>
      <c r="U58" s="30" t="str">
        <f>U55</f>
        <v>加茂野</v>
      </c>
      <c r="V58" s="30"/>
      <c r="W58" s="30"/>
      <c r="X58" s="30"/>
      <c r="Y58" s="30"/>
      <c r="Z58" s="30"/>
      <c r="AA58" s="30"/>
      <c r="AB58" s="56" t="str">
        <f>I57</f>
        <v>太田</v>
      </c>
      <c r="AC58" s="57"/>
      <c r="AD58" s="57"/>
      <c r="AE58" s="57"/>
      <c r="AF58" s="57"/>
      <c r="AG58" s="71"/>
      <c r="AH58" s="59"/>
      <c r="AJ58" s="1" t="str">
        <f>U56</f>
        <v>金竜</v>
      </c>
      <c r="AK58" s="70">
        <v>0</v>
      </c>
      <c r="AL58" s="70">
        <v>0</v>
      </c>
      <c r="AM58" s="70">
        <v>0</v>
      </c>
      <c r="AN58" s="70">
        <f>S56+S57+S59</f>
        <v>0</v>
      </c>
      <c r="AO58" s="70">
        <f>Q56+Q57+Q59</f>
        <v>0</v>
      </c>
      <c r="AP58" s="70">
        <f>AN58-AO58</f>
        <v>0</v>
      </c>
      <c r="AQ58" s="70">
        <f>AK58*3+AM58*1</f>
        <v>0</v>
      </c>
      <c r="AR58" s="76">
        <v>4</v>
      </c>
    </row>
    <row r="59" spans="2:34" s="1" customFormat="1" ht="13.5">
      <c r="B59" s="10">
        <v>5</v>
      </c>
      <c r="C59" s="11"/>
      <c r="D59" s="14">
        <f>D58+"１：1０"</f>
        <v>0.7291666666666667</v>
      </c>
      <c r="E59" s="11"/>
      <c r="F59" s="11"/>
      <c r="G59" s="11"/>
      <c r="H59" s="11"/>
      <c r="I59" s="26" t="str">
        <f>U55</f>
        <v>加茂野</v>
      </c>
      <c r="J59" s="26"/>
      <c r="K59" s="26"/>
      <c r="L59" s="26"/>
      <c r="M59" s="26"/>
      <c r="N59" s="26"/>
      <c r="O59" s="38"/>
      <c r="P59" s="36"/>
      <c r="Q59" s="37"/>
      <c r="R59" s="415" t="s">
        <v>143</v>
      </c>
      <c r="S59" s="37"/>
      <c r="T59" s="36"/>
      <c r="U59" s="35" t="str">
        <f>U56</f>
        <v>金竜</v>
      </c>
      <c r="V59" s="35"/>
      <c r="W59" s="35"/>
      <c r="X59" s="35"/>
      <c r="Y59" s="35"/>
      <c r="Z59" s="35"/>
      <c r="AA59" s="35"/>
      <c r="AB59" s="56" t="str">
        <f>I60</f>
        <v>旭ヶ丘</v>
      </c>
      <c r="AC59" s="57"/>
      <c r="AD59" s="57"/>
      <c r="AE59" s="57"/>
      <c r="AF59" s="57"/>
      <c r="AG59" s="71"/>
      <c r="AH59" s="59"/>
    </row>
    <row r="60" spans="2:34" s="1" customFormat="1" ht="13.5">
      <c r="B60" s="17">
        <v>6</v>
      </c>
      <c r="C60" s="18"/>
      <c r="D60" s="19">
        <f>D59+"０：5０"</f>
        <v>0.763888888888889</v>
      </c>
      <c r="E60" s="20"/>
      <c r="F60" s="20"/>
      <c r="G60" s="20"/>
      <c r="H60" s="20"/>
      <c r="I60" s="28" t="str">
        <f>I56</f>
        <v>旭ヶ丘</v>
      </c>
      <c r="J60" s="28"/>
      <c r="K60" s="28"/>
      <c r="L60" s="28"/>
      <c r="M60" s="28"/>
      <c r="N60" s="28"/>
      <c r="O60" s="40"/>
      <c r="P60" s="41"/>
      <c r="Q60" s="42"/>
      <c r="R60" s="416" t="s">
        <v>143</v>
      </c>
      <c r="S60" s="42"/>
      <c r="T60" s="41"/>
      <c r="U60" s="43" t="str">
        <f>I55</f>
        <v>太田</v>
      </c>
      <c r="V60" s="43"/>
      <c r="W60" s="43"/>
      <c r="X60" s="43"/>
      <c r="Y60" s="43"/>
      <c r="Z60" s="43"/>
      <c r="AA60" s="43"/>
      <c r="AB60" s="64" t="str">
        <f>U59</f>
        <v>金竜</v>
      </c>
      <c r="AC60" s="65"/>
      <c r="AD60" s="65"/>
      <c r="AE60" s="65"/>
      <c r="AF60" s="65"/>
      <c r="AG60" s="75"/>
      <c r="AH60" s="59"/>
    </row>
    <row r="61" spans="2:44" s="1" customFormat="1" ht="13.5">
      <c r="B61" s="21"/>
      <c r="C61" s="21"/>
      <c r="D61" s="22"/>
      <c r="E61" s="21"/>
      <c r="F61" s="21"/>
      <c r="G61" s="21"/>
      <c r="H61" s="21"/>
      <c r="I61" s="30"/>
      <c r="J61" s="30"/>
      <c r="K61" s="30"/>
      <c r="L61" s="30"/>
      <c r="M61" s="30"/>
      <c r="N61" s="30"/>
      <c r="O61" s="30"/>
      <c r="P61" s="44"/>
      <c r="Q61" s="45"/>
      <c r="R61" s="44"/>
      <c r="S61" s="45"/>
      <c r="T61" s="44"/>
      <c r="U61" s="30"/>
      <c r="V61" s="30"/>
      <c r="W61" s="30"/>
      <c r="X61" s="30"/>
      <c r="Y61" s="30"/>
      <c r="Z61" s="30"/>
      <c r="AA61" s="30"/>
      <c r="AB61" s="59"/>
      <c r="AC61" s="59"/>
      <c r="AD61" s="59"/>
      <c r="AE61" s="59"/>
      <c r="AF61" s="59"/>
      <c r="AG61" s="59"/>
      <c r="AH61" s="59"/>
      <c r="AK61" s="70"/>
      <c r="AL61" s="70"/>
      <c r="AM61" s="70"/>
      <c r="AN61" s="70"/>
      <c r="AO61" s="70"/>
      <c r="AP61" s="70"/>
      <c r="AQ61" s="70"/>
      <c r="AR61" s="76"/>
    </row>
    <row r="62" spans="2:44" s="1" customFormat="1" ht="13.5">
      <c r="B62" s="21"/>
      <c r="C62" s="21"/>
      <c r="D62" s="22"/>
      <c r="E62" s="21"/>
      <c r="F62" s="21"/>
      <c r="G62" s="21"/>
      <c r="H62" s="21"/>
      <c r="I62" s="30"/>
      <c r="J62" s="30"/>
      <c r="K62" s="30"/>
      <c r="L62" s="30"/>
      <c r="M62" s="30"/>
      <c r="N62" s="30"/>
      <c r="O62" s="30"/>
      <c r="P62" s="44"/>
      <c r="Q62" s="45"/>
      <c r="R62" s="44"/>
      <c r="S62" s="45"/>
      <c r="T62" s="44"/>
      <c r="U62" s="30"/>
      <c r="V62" s="30"/>
      <c r="W62" s="30"/>
      <c r="X62" s="30"/>
      <c r="Y62" s="30"/>
      <c r="Z62" s="30"/>
      <c r="AA62" s="30"/>
      <c r="AB62" s="59"/>
      <c r="AC62" s="59"/>
      <c r="AD62" s="59"/>
      <c r="AE62" s="59"/>
      <c r="AF62" s="59"/>
      <c r="AG62" s="59"/>
      <c r="AH62" s="59"/>
      <c r="AK62" s="70"/>
      <c r="AL62" s="70"/>
      <c r="AM62" s="70"/>
      <c r="AN62" s="70"/>
      <c r="AO62" s="70"/>
      <c r="AP62" s="70"/>
      <c r="AQ62" s="70"/>
      <c r="AR62" s="76"/>
    </row>
    <row r="63" spans="2:44" s="1" customFormat="1" ht="13.5">
      <c r="B63" s="21"/>
      <c r="C63" s="21"/>
      <c r="D63" s="22"/>
      <c r="E63" s="21"/>
      <c r="F63" s="21"/>
      <c r="G63" s="21"/>
      <c r="H63" s="21"/>
      <c r="I63" s="30"/>
      <c r="J63" s="30"/>
      <c r="K63" s="30"/>
      <c r="L63" s="30"/>
      <c r="M63" s="30"/>
      <c r="N63" s="30"/>
      <c r="O63" s="30"/>
      <c r="P63" s="44"/>
      <c r="Q63" s="45"/>
      <c r="R63" s="44"/>
      <c r="S63" s="45"/>
      <c r="T63" s="44"/>
      <c r="U63" s="30"/>
      <c r="V63" s="30"/>
      <c r="W63" s="30"/>
      <c r="X63" s="30"/>
      <c r="Y63" s="30"/>
      <c r="Z63" s="30"/>
      <c r="AA63" s="30"/>
      <c r="AB63" s="59"/>
      <c r="AC63" s="59"/>
      <c r="AD63" s="59"/>
      <c r="AE63" s="59"/>
      <c r="AF63" s="59"/>
      <c r="AG63" s="59"/>
      <c r="AH63" s="59"/>
      <c r="AK63" s="70"/>
      <c r="AL63" s="70"/>
      <c r="AM63" s="70"/>
      <c r="AN63" s="70"/>
      <c r="AO63" s="70"/>
      <c r="AP63" s="70"/>
      <c r="AQ63" s="70"/>
      <c r="AR63" s="76"/>
    </row>
    <row r="64" ht="13.5">
      <c r="B64" t="s">
        <v>184</v>
      </c>
    </row>
    <row r="65" spans="5:44" ht="13.5">
      <c r="E65" s="6">
        <f>'リーグ２次'!AB7</f>
        <v>44520</v>
      </c>
      <c r="F65" s="7"/>
      <c r="G65" s="7"/>
      <c r="H65" s="7"/>
      <c r="I65" s="7"/>
      <c r="J65" s="7"/>
      <c r="K65" s="7"/>
      <c r="P65" s="31">
        <f>'リーグ２次'!AB6</f>
        <v>6</v>
      </c>
      <c r="Q65" s="31"/>
      <c r="R65" s="31"/>
      <c r="S65" s="31"/>
      <c r="T65" s="300" t="s">
        <v>77</v>
      </c>
      <c r="AB65" s="304">
        <f>'リーグ２次'!AB8</f>
        <v>0.604166666666667</v>
      </c>
      <c r="AC65" s="305"/>
      <c r="AD65" s="305"/>
      <c r="AE65" s="305"/>
      <c r="AF65" s="305"/>
      <c r="AJ65" s="1"/>
      <c r="AK65" s="66" t="s">
        <v>131</v>
      </c>
      <c r="AL65" s="67" t="s">
        <v>132</v>
      </c>
      <c r="AM65" s="67" t="s">
        <v>133</v>
      </c>
      <c r="AN65" s="67" t="s">
        <v>134</v>
      </c>
      <c r="AO65" s="67" t="s">
        <v>135</v>
      </c>
      <c r="AP65" s="67" t="s">
        <v>136</v>
      </c>
      <c r="AQ65" s="67" t="s">
        <v>137</v>
      </c>
      <c r="AR65" s="67" t="s">
        <v>138</v>
      </c>
    </row>
    <row r="66" spans="2:43" s="1" customFormat="1" ht="13.5">
      <c r="B66" s="8" t="s">
        <v>139</v>
      </c>
      <c r="C66" s="9"/>
      <c r="D66" s="9" t="s">
        <v>140</v>
      </c>
      <c r="E66" s="9"/>
      <c r="F66" s="9"/>
      <c r="G66" s="9"/>
      <c r="H66" s="9"/>
      <c r="I66" s="9" t="s">
        <v>141</v>
      </c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 t="s">
        <v>142</v>
      </c>
      <c r="AC66" s="9"/>
      <c r="AD66" s="9"/>
      <c r="AE66" s="9"/>
      <c r="AF66" s="9"/>
      <c r="AG66" s="320"/>
      <c r="AM66" s="70"/>
      <c r="AN66" s="70"/>
      <c r="AO66" s="70"/>
      <c r="AP66" s="70"/>
      <c r="AQ66" s="70"/>
    </row>
    <row r="67" spans="2:44" s="1" customFormat="1" ht="13.5">
      <c r="B67" s="10">
        <v>1</v>
      </c>
      <c r="C67" s="11"/>
      <c r="D67" s="12">
        <f>AB65</f>
        <v>0.604166666666667</v>
      </c>
      <c r="E67" s="13"/>
      <c r="F67" s="13"/>
      <c r="G67" s="13"/>
      <c r="H67" s="13"/>
      <c r="I67" s="25" t="str">
        <f>'リーグ２次'!AB10</f>
        <v>コヴィーダ2</v>
      </c>
      <c r="J67" s="25"/>
      <c r="K67" s="25"/>
      <c r="L67" s="25"/>
      <c r="M67" s="25"/>
      <c r="N67" s="25"/>
      <c r="O67" s="32"/>
      <c r="P67" s="33"/>
      <c r="Q67" s="34"/>
      <c r="R67" s="414" t="s">
        <v>143</v>
      </c>
      <c r="S67" s="34"/>
      <c r="T67" s="33"/>
      <c r="U67" s="30" t="str">
        <f>'リーグ２次'!AD10</f>
        <v>武儀</v>
      </c>
      <c r="V67" s="30"/>
      <c r="W67" s="30"/>
      <c r="X67" s="30"/>
      <c r="Y67" s="30"/>
      <c r="Z67" s="30"/>
      <c r="AA67" s="30"/>
      <c r="AB67" s="314" t="str">
        <f>'リーグ２次'!AC10</f>
        <v>坂祝</v>
      </c>
      <c r="AC67" s="315"/>
      <c r="AD67" s="315"/>
      <c r="AE67" s="315"/>
      <c r="AF67" s="315"/>
      <c r="AG67" s="321"/>
      <c r="AJ67" s="1" t="str">
        <f>I67</f>
        <v>コヴィーダ2</v>
      </c>
      <c r="AK67" s="70">
        <v>0</v>
      </c>
      <c r="AL67" s="70">
        <v>0</v>
      </c>
      <c r="AM67" s="70">
        <v>0</v>
      </c>
      <c r="AN67" s="70">
        <f>Q67+Q69</f>
        <v>0</v>
      </c>
      <c r="AO67" s="70">
        <f>S67+S69</f>
        <v>0</v>
      </c>
      <c r="AP67" s="70">
        <f>AN67-AO67</f>
        <v>0</v>
      </c>
      <c r="AQ67" s="70">
        <f>AK67*3+AM67*1</f>
        <v>0</v>
      </c>
      <c r="AR67" s="76">
        <v>1</v>
      </c>
    </row>
    <row r="68" spans="2:44" s="1" customFormat="1" ht="13.5">
      <c r="B68" s="10">
        <v>2</v>
      </c>
      <c r="C68" s="11"/>
      <c r="D68" s="14">
        <f>D67+"０:7０"</f>
        <v>0.6527777777777781</v>
      </c>
      <c r="E68" s="11"/>
      <c r="F68" s="11"/>
      <c r="G68" s="11"/>
      <c r="H68" s="11"/>
      <c r="I68" s="26" t="str">
        <f>AB67</f>
        <v>坂祝</v>
      </c>
      <c r="J68" s="26"/>
      <c r="K68" s="26"/>
      <c r="L68" s="26"/>
      <c r="M68" s="26"/>
      <c r="N68" s="26"/>
      <c r="O68" s="38"/>
      <c r="P68" s="36"/>
      <c r="Q68" s="37"/>
      <c r="R68" s="415" t="s">
        <v>143</v>
      </c>
      <c r="S68" s="37"/>
      <c r="T68" s="36"/>
      <c r="U68" s="35" t="str">
        <f>U67</f>
        <v>武儀</v>
      </c>
      <c r="V68" s="35"/>
      <c r="W68" s="35"/>
      <c r="X68" s="35"/>
      <c r="Y68" s="35"/>
      <c r="Z68" s="35"/>
      <c r="AA68" s="35"/>
      <c r="AB68" s="316" t="str">
        <f>I67</f>
        <v>コヴィーダ2</v>
      </c>
      <c r="AC68" s="317"/>
      <c r="AD68" s="317"/>
      <c r="AE68" s="317"/>
      <c r="AF68" s="317"/>
      <c r="AG68" s="322"/>
      <c r="AJ68" s="1" t="str">
        <f>I68</f>
        <v>坂祝</v>
      </c>
      <c r="AK68" s="70">
        <v>0</v>
      </c>
      <c r="AL68" s="70">
        <v>0</v>
      </c>
      <c r="AM68" s="70">
        <v>0</v>
      </c>
      <c r="AN68" s="70">
        <f>Q68+S69</f>
        <v>0</v>
      </c>
      <c r="AO68" s="70">
        <f>S68+Q69</f>
        <v>0</v>
      </c>
      <c r="AP68" s="70">
        <f>AN68-AO68</f>
        <v>0</v>
      </c>
      <c r="AQ68" s="70">
        <f>AK68*3+AM68*1</f>
        <v>0</v>
      </c>
      <c r="AR68" s="76">
        <v>2</v>
      </c>
    </row>
    <row r="69" spans="2:44" s="1" customFormat="1" ht="13.5">
      <c r="B69" s="17">
        <v>3</v>
      </c>
      <c r="C69" s="18"/>
      <c r="D69" s="19">
        <f>D68+"０：7０"</f>
        <v>0.7013888888888893</v>
      </c>
      <c r="E69" s="20"/>
      <c r="F69" s="20"/>
      <c r="G69" s="20"/>
      <c r="H69" s="20"/>
      <c r="I69" s="28" t="str">
        <f>I67</f>
        <v>コヴィーダ2</v>
      </c>
      <c r="J69" s="28"/>
      <c r="K69" s="28"/>
      <c r="L69" s="28"/>
      <c r="M69" s="28"/>
      <c r="N69" s="28"/>
      <c r="O69" s="40"/>
      <c r="P69" s="41"/>
      <c r="Q69" s="42"/>
      <c r="R69" s="416" t="s">
        <v>143</v>
      </c>
      <c r="S69" s="42"/>
      <c r="T69" s="41"/>
      <c r="U69" s="43" t="str">
        <f>AB67</f>
        <v>坂祝</v>
      </c>
      <c r="V69" s="43"/>
      <c r="W69" s="43"/>
      <c r="X69" s="43"/>
      <c r="Y69" s="43"/>
      <c r="Z69" s="43"/>
      <c r="AA69" s="43"/>
      <c r="AB69" s="318" t="str">
        <f>U67</f>
        <v>武儀</v>
      </c>
      <c r="AC69" s="319"/>
      <c r="AD69" s="319"/>
      <c r="AE69" s="319"/>
      <c r="AF69" s="319"/>
      <c r="AG69" s="323"/>
      <c r="AJ69" s="1" t="str">
        <f>U67</f>
        <v>武儀</v>
      </c>
      <c r="AK69" s="70">
        <v>0</v>
      </c>
      <c r="AL69" s="70">
        <v>0</v>
      </c>
      <c r="AM69" s="70">
        <v>0</v>
      </c>
      <c r="AN69" s="70">
        <f>S67+S68</f>
        <v>0</v>
      </c>
      <c r="AO69" s="70">
        <f>Q67+Q68</f>
        <v>0</v>
      </c>
      <c r="AP69" s="70">
        <f>AN69-AO69</f>
        <v>0</v>
      </c>
      <c r="AQ69" s="70">
        <f>AK69*3+AM69*1</f>
        <v>0</v>
      </c>
      <c r="AR69" s="76">
        <v>3</v>
      </c>
    </row>
    <row r="70" spans="2:34" s="277" customFormat="1" ht="13.5">
      <c r="B70" s="21"/>
      <c r="C70" s="21"/>
      <c r="D70" s="22"/>
      <c r="E70" s="21"/>
      <c r="F70" s="21"/>
      <c r="G70" s="21"/>
      <c r="H70" s="21"/>
      <c r="I70" s="30"/>
      <c r="J70" s="30"/>
      <c r="K70" s="30"/>
      <c r="L70" s="30"/>
      <c r="M70" s="30"/>
      <c r="N70" s="30"/>
      <c r="O70" s="30"/>
      <c r="P70" s="44"/>
      <c r="Q70" s="44"/>
      <c r="R70" s="44"/>
      <c r="S70" s="44"/>
      <c r="T70" s="44"/>
      <c r="U70" s="299"/>
      <c r="V70" s="299"/>
      <c r="W70" s="30"/>
      <c r="X70" s="30"/>
      <c r="Y70" s="30"/>
      <c r="Z70" s="30"/>
      <c r="AA70" s="30"/>
      <c r="AB70" s="59"/>
      <c r="AC70" s="59"/>
      <c r="AD70" s="59"/>
      <c r="AE70" s="59"/>
      <c r="AF70" s="59"/>
      <c r="AG70" s="59"/>
      <c r="AH70" s="59"/>
    </row>
    <row r="71" spans="2:34" s="277" customFormat="1" ht="13.5">
      <c r="B71" s="21"/>
      <c r="C71" s="21"/>
      <c r="D71" s="22"/>
      <c r="E71" s="21"/>
      <c r="F71" s="21"/>
      <c r="G71" s="21"/>
      <c r="H71" s="21"/>
      <c r="I71" s="30"/>
      <c r="J71" s="30"/>
      <c r="K71" s="30"/>
      <c r="L71" s="30"/>
      <c r="M71" s="30"/>
      <c r="N71" s="30"/>
      <c r="O71" s="30"/>
      <c r="P71" s="44"/>
      <c r="Q71" s="44"/>
      <c r="R71" s="44"/>
      <c r="S71" s="44"/>
      <c r="T71" s="44"/>
      <c r="U71" s="299"/>
      <c r="V71" s="299"/>
      <c r="W71" s="30"/>
      <c r="X71" s="30"/>
      <c r="Y71" s="30"/>
      <c r="Z71" s="30"/>
      <c r="AA71" s="30"/>
      <c r="AB71" s="59"/>
      <c r="AC71" s="59"/>
      <c r="AD71" s="59"/>
      <c r="AE71" s="59"/>
      <c r="AF71" s="59"/>
      <c r="AG71" s="59"/>
      <c r="AH71" s="59"/>
    </row>
    <row r="72" spans="2:34" s="277" customFormat="1" ht="13.5">
      <c r="B72" s="21"/>
      <c r="C72" s="21"/>
      <c r="D72" s="22"/>
      <c r="E72" s="21"/>
      <c r="F72" s="21"/>
      <c r="G72" s="21"/>
      <c r="H72" s="21"/>
      <c r="I72" s="30"/>
      <c r="J72" s="30"/>
      <c r="K72" s="30"/>
      <c r="L72" s="30"/>
      <c r="M72" s="30"/>
      <c r="N72" s="30"/>
      <c r="O72" s="30"/>
      <c r="P72" s="44"/>
      <c r="Q72" s="44"/>
      <c r="R72" s="44"/>
      <c r="S72" s="44"/>
      <c r="T72" s="44"/>
      <c r="U72" s="299"/>
      <c r="V72" s="299"/>
      <c r="W72" s="30"/>
      <c r="X72" s="30"/>
      <c r="Y72" s="30"/>
      <c r="Z72" s="30"/>
      <c r="AA72" s="30"/>
      <c r="AB72" s="59"/>
      <c r="AC72" s="59"/>
      <c r="AD72" s="59"/>
      <c r="AE72" s="59"/>
      <c r="AF72" s="59"/>
      <c r="AG72" s="59"/>
      <c r="AH72" s="59"/>
    </row>
    <row r="73" spans="2:34" s="277" customFormat="1" ht="13.5">
      <c r="B73" s="21"/>
      <c r="C73" s="21"/>
      <c r="D73" s="22"/>
      <c r="E73" s="21"/>
      <c r="F73" s="21"/>
      <c r="G73" s="21"/>
      <c r="H73" s="21"/>
      <c r="I73" s="30"/>
      <c r="J73" s="30"/>
      <c r="K73" s="30"/>
      <c r="L73" s="30"/>
      <c r="M73" s="30"/>
      <c r="N73" s="30"/>
      <c r="O73" s="30"/>
      <c r="P73" s="44"/>
      <c r="Q73" s="44"/>
      <c r="R73" s="44"/>
      <c r="S73" s="44"/>
      <c r="T73" s="44"/>
      <c r="U73" s="299"/>
      <c r="V73" s="299"/>
      <c r="W73" s="30"/>
      <c r="X73" s="30"/>
      <c r="Y73" s="30"/>
      <c r="Z73" s="30"/>
      <c r="AA73" s="30"/>
      <c r="AB73" s="59"/>
      <c r="AC73" s="59"/>
      <c r="AD73" s="59"/>
      <c r="AE73" s="59"/>
      <c r="AF73" s="59"/>
      <c r="AG73" s="59"/>
      <c r="AH73" s="59"/>
    </row>
    <row r="74" spans="2:34" s="277" customFormat="1" ht="13.5">
      <c r="B74" s="21"/>
      <c r="C74" s="21"/>
      <c r="D74" s="22"/>
      <c r="E74" s="21"/>
      <c r="F74" s="21"/>
      <c r="G74" s="21"/>
      <c r="H74" s="21"/>
      <c r="I74" s="30"/>
      <c r="J74" s="30"/>
      <c r="K74" s="30"/>
      <c r="L74" s="30"/>
      <c r="M74" s="30"/>
      <c r="N74" s="30"/>
      <c r="O74" s="30"/>
      <c r="P74" s="44"/>
      <c r="Q74" s="44"/>
      <c r="R74" s="44"/>
      <c r="S74" s="44"/>
      <c r="T74" s="44"/>
      <c r="U74" s="299"/>
      <c r="V74" s="299"/>
      <c r="W74" s="30"/>
      <c r="X74" s="30"/>
      <c r="Y74" s="30"/>
      <c r="Z74" s="30"/>
      <c r="AA74" s="30"/>
      <c r="AB74" s="59"/>
      <c r="AC74" s="59"/>
      <c r="AD74" s="59"/>
      <c r="AE74" s="59"/>
      <c r="AF74" s="59"/>
      <c r="AG74" s="59"/>
      <c r="AH74" s="59"/>
    </row>
    <row r="75" spans="2:34" s="277" customFormat="1" ht="13.5">
      <c r="B75" s="21"/>
      <c r="C75" s="21"/>
      <c r="D75" s="22"/>
      <c r="E75" s="21"/>
      <c r="F75" s="21"/>
      <c r="G75" s="21"/>
      <c r="H75" s="21"/>
      <c r="I75" s="30"/>
      <c r="J75" s="30"/>
      <c r="K75" s="30"/>
      <c r="L75" s="30"/>
      <c r="M75" s="30"/>
      <c r="N75" s="30"/>
      <c r="O75" s="30"/>
      <c r="P75" s="44"/>
      <c r="Q75" s="44"/>
      <c r="R75" s="44"/>
      <c r="S75" s="44"/>
      <c r="T75" s="44"/>
      <c r="U75" s="299"/>
      <c r="V75" s="299"/>
      <c r="W75" s="30"/>
      <c r="X75" s="30"/>
      <c r="Y75" s="30"/>
      <c r="Z75" s="30"/>
      <c r="AA75" s="30"/>
      <c r="AB75" s="59"/>
      <c r="AC75" s="59"/>
      <c r="AD75" s="59"/>
      <c r="AE75" s="59"/>
      <c r="AF75" s="59"/>
      <c r="AG75" s="59"/>
      <c r="AH75" s="59"/>
    </row>
    <row r="76" spans="2:34" s="277" customFormat="1" ht="13.5">
      <c r="B76" s="21"/>
      <c r="C76" s="21"/>
      <c r="D76" s="22"/>
      <c r="E76" s="21"/>
      <c r="F76" s="21"/>
      <c r="G76" s="21"/>
      <c r="H76" s="21"/>
      <c r="I76" s="30"/>
      <c r="J76" s="30"/>
      <c r="K76" s="30"/>
      <c r="L76" s="30"/>
      <c r="M76" s="30"/>
      <c r="N76" s="30"/>
      <c r="O76" s="30"/>
      <c r="P76" s="44"/>
      <c r="Q76" s="44"/>
      <c r="R76" s="44"/>
      <c r="S76" s="44"/>
      <c r="T76" s="44"/>
      <c r="U76" s="299"/>
      <c r="V76" s="299"/>
      <c r="W76" s="30"/>
      <c r="X76" s="30"/>
      <c r="Y76" s="30"/>
      <c r="Z76" s="30"/>
      <c r="AA76" s="30"/>
      <c r="AB76" s="59"/>
      <c r="AC76" s="59"/>
      <c r="AD76" s="59"/>
      <c r="AE76" s="59"/>
      <c r="AF76" s="59"/>
      <c r="AG76" s="59"/>
      <c r="AH76" s="59"/>
    </row>
    <row r="77" spans="2:34" s="277" customFormat="1" ht="13.5">
      <c r="B77" s="21"/>
      <c r="C77" s="21"/>
      <c r="D77" s="22"/>
      <c r="E77" s="21"/>
      <c r="F77" s="21"/>
      <c r="G77" s="21"/>
      <c r="H77" s="21"/>
      <c r="I77" s="30"/>
      <c r="J77" s="30"/>
      <c r="K77" s="30"/>
      <c r="L77" s="30"/>
      <c r="M77" s="30"/>
      <c r="N77" s="30"/>
      <c r="O77" s="30"/>
      <c r="P77" s="44"/>
      <c r="Q77" s="44"/>
      <c r="R77" s="44"/>
      <c r="S77" s="44"/>
      <c r="T77" s="44"/>
      <c r="U77" s="299"/>
      <c r="V77" s="299"/>
      <c r="W77" s="30"/>
      <c r="X77" s="30"/>
      <c r="Y77" s="30"/>
      <c r="Z77" s="30"/>
      <c r="AA77" s="30"/>
      <c r="AB77" s="59"/>
      <c r="AC77" s="59"/>
      <c r="AD77" s="59"/>
      <c r="AE77" s="59"/>
      <c r="AF77" s="59"/>
      <c r="AG77" s="59"/>
      <c r="AH77" s="59"/>
    </row>
    <row r="78" spans="2:34" s="277" customFormat="1" ht="13.5">
      <c r="B78" s="21"/>
      <c r="C78" s="21"/>
      <c r="D78" s="22"/>
      <c r="E78" s="21"/>
      <c r="F78" s="21"/>
      <c r="G78" s="21"/>
      <c r="H78" s="21"/>
      <c r="I78" s="30"/>
      <c r="J78" s="30"/>
      <c r="K78" s="30"/>
      <c r="L78" s="30"/>
      <c r="M78" s="30"/>
      <c r="N78" s="30"/>
      <c r="O78" s="30"/>
      <c r="P78" s="44"/>
      <c r="Q78" s="44"/>
      <c r="R78" s="44"/>
      <c r="S78" s="44"/>
      <c r="T78" s="44"/>
      <c r="U78" s="299"/>
      <c r="V78" s="299"/>
      <c r="W78" s="30"/>
      <c r="X78" s="30"/>
      <c r="Y78" s="30"/>
      <c r="Z78" s="30"/>
      <c r="AA78" s="30"/>
      <c r="AB78" s="59"/>
      <c r="AC78" s="59"/>
      <c r="AD78" s="59"/>
      <c r="AE78" s="59"/>
      <c r="AF78" s="59"/>
      <c r="AG78" s="59"/>
      <c r="AH78" s="59"/>
    </row>
    <row r="79" spans="2:44" ht="13.5"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</row>
    <row r="80" spans="2:44" ht="13.5"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</row>
    <row r="81" spans="2:44" s="1" customFormat="1" ht="13.5"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</row>
    <row r="82" spans="2:44" s="1" customFormat="1" ht="13.5"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</row>
    <row r="83" spans="2:44" s="1" customFormat="1" ht="13.5"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</row>
    <row r="84" spans="2:44" s="1" customFormat="1" ht="13.5"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</row>
    <row r="85" spans="2:44" s="277" customFormat="1" ht="13.5"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</row>
    <row r="86" spans="2:34" s="277" customFormat="1" ht="13.5">
      <c r="B86" s="21"/>
      <c r="C86" s="21"/>
      <c r="D86" s="22"/>
      <c r="E86" s="21"/>
      <c r="F86" s="21"/>
      <c r="G86" s="21"/>
      <c r="H86" s="21"/>
      <c r="I86" s="30"/>
      <c r="J86" s="30"/>
      <c r="K86" s="30"/>
      <c r="L86" s="30"/>
      <c r="M86" s="30"/>
      <c r="N86" s="30"/>
      <c r="O86" s="30"/>
      <c r="P86" s="44"/>
      <c r="Q86" s="44"/>
      <c r="R86" s="44"/>
      <c r="S86" s="44"/>
      <c r="T86" s="44"/>
      <c r="U86" s="299"/>
      <c r="V86" s="299"/>
      <c r="W86" s="30"/>
      <c r="X86" s="30"/>
      <c r="Y86" s="30"/>
      <c r="Z86" s="30"/>
      <c r="AA86" s="30"/>
      <c r="AB86" s="59"/>
      <c r="AC86" s="59"/>
      <c r="AD86" s="59"/>
      <c r="AE86" s="59"/>
      <c r="AF86" s="59"/>
      <c r="AG86" s="59"/>
      <c r="AH86" s="59"/>
    </row>
    <row r="87" spans="2:34" s="277" customFormat="1" ht="13.5">
      <c r="B87" s="21"/>
      <c r="C87" s="21"/>
      <c r="D87" s="22"/>
      <c r="E87" s="21"/>
      <c r="F87" s="21"/>
      <c r="G87" s="21"/>
      <c r="H87" s="21"/>
      <c r="I87" s="30"/>
      <c r="J87" s="30"/>
      <c r="K87" s="30"/>
      <c r="L87" s="30"/>
      <c r="M87" s="30"/>
      <c r="N87" s="30"/>
      <c r="O87" s="30"/>
      <c r="P87" s="44"/>
      <c r="Q87" s="44"/>
      <c r="R87" s="44"/>
      <c r="S87" s="44"/>
      <c r="T87" s="44"/>
      <c r="U87" s="299"/>
      <c r="V87" s="299"/>
      <c r="W87" s="30"/>
      <c r="X87" s="30"/>
      <c r="Y87" s="30"/>
      <c r="Z87" s="30"/>
      <c r="AA87" s="30"/>
      <c r="AB87" s="59"/>
      <c r="AC87" s="59"/>
      <c r="AD87" s="59"/>
      <c r="AE87" s="59"/>
      <c r="AF87" s="59"/>
      <c r="AG87" s="59"/>
      <c r="AH87" s="59"/>
    </row>
    <row r="88" spans="2:34" s="277" customFormat="1" ht="13.5">
      <c r="B88" s="21"/>
      <c r="C88" s="21"/>
      <c r="D88" s="22"/>
      <c r="E88" s="21"/>
      <c r="F88" s="21"/>
      <c r="G88" s="21"/>
      <c r="H88" s="21"/>
      <c r="I88" s="30"/>
      <c r="J88" s="30"/>
      <c r="K88" s="30"/>
      <c r="L88" s="30"/>
      <c r="M88" s="30"/>
      <c r="N88" s="30"/>
      <c r="O88" s="30"/>
      <c r="P88" s="44"/>
      <c r="Q88" s="44"/>
      <c r="R88" s="44"/>
      <c r="S88" s="44"/>
      <c r="T88" s="44"/>
      <c r="U88" s="299"/>
      <c r="V88" s="299"/>
      <c r="W88" s="30"/>
      <c r="X88" s="30"/>
      <c r="Y88" s="30"/>
      <c r="Z88" s="30"/>
      <c r="AA88" s="30"/>
      <c r="AB88" s="59"/>
      <c r="AC88" s="59"/>
      <c r="AD88" s="59"/>
      <c r="AE88" s="59"/>
      <c r="AF88" s="59"/>
      <c r="AG88" s="59"/>
      <c r="AH88" s="59"/>
    </row>
    <row r="89" spans="2:34" s="277" customFormat="1" ht="13.5">
      <c r="B89" s="21"/>
      <c r="C89" s="21"/>
      <c r="D89" s="22"/>
      <c r="E89" s="21"/>
      <c r="F89" s="21"/>
      <c r="G89" s="21"/>
      <c r="H89" s="21"/>
      <c r="I89" s="30"/>
      <c r="J89" s="30"/>
      <c r="K89" s="30"/>
      <c r="L89" s="30"/>
      <c r="M89" s="30"/>
      <c r="N89" s="30"/>
      <c r="O89" s="30"/>
      <c r="P89" s="44"/>
      <c r="Q89" s="44"/>
      <c r="R89" s="44"/>
      <c r="S89" s="44"/>
      <c r="T89" s="44"/>
      <c r="U89" s="299"/>
      <c r="V89" s="299"/>
      <c r="W89" s="30"/>
      <c r="X89" s="30"/>
      <c r="Y89" s="30"/>
      <c r="Z89" s="30"/>
      <c r="AA89" s="30"/>
      <c r="AB89" s="59"/>
      <c r="AC89" s="59"/>
      <c r="AD89" s="59"/>
      <c r="AE89" s="59"/>
      <c r="AF89" s="59"/>
      <c r="AG89" s="59"/>
      <c r="AH89" s="59"/>
    </row>
    <row r="90" spans="2:34" s="277" customFormat="1" ht="13.5">
      <c r="B90" s="21"/>
      <c r="C90" s="21"/>
      <c r="D90" s="22"/>
      <c r="E90" s="21"/>
      <c r="F90" s="21"/>
      <c r="G90" s="21"/>
      <c r="H90" s="21"/>
      <c r="I90" s="30"/>
      <c r="J90" s="30"/>
      <c r="K90" s="30"/>
      <c r="L90" s="30"/>
      <c r="M90" s="30"/>
      <c r="N90" s="30"/>
      <c r="O90" s="30"/>
      <c r="P90" s="44"/>
      <c r="Q90" s="44"/>
      <c r="R90" s="44"/>
      <c r="S90" s="44"/>
      <c r="T90" s="44"/>
      <c r="U90" s="299"/>
      <c r="V90" s="299"/>
      <c r="W90" s="30"/>
      <c r="X90" s="30"/>
      <c r="Y90" s="30"/>
      <c r="Z90" s="30"/>
      <c r="AA90" s="30"/>
      <c r="AB90" s="59"/>
      <c r="AC90" s="59"/>
      <c r="AD90" s="59"/>
      <c r="AE90" s="59"/>
      <c r="AF90" s="59"/>
      <c r="AG90" s="59"/>
      <c r="AH90" s="59"/>
    </row>
    <row r="91" spans="2:34" s="277" customFormat="1" ht="13.5">
      <c r="B91" s="21"/>
      <c r="C91" s="21"/>
      <c r="D91" s="22"/>
      <c r="E91" s="21"/>
      <c r="F91" s="21"/>
      <c r="G91" s="21"/>
      <c r="H91" s="21"/>
      <c r="I91" s="30"/>
      <c r="J91" s="30"/>
      <c r="K91" s="30"/>
      <c r="L91" s="30"/>
      <c r="M91" s="30"/>
      <c r="N91" s="30"/>
      <c r="O91" s="30"/>
      <c r="P91" s="44"/>
      <c r="Q91" s="44"/>
      <c r="R91" s="44"/>
      <c r="S91" s="44"/>
      <c r="T91" s="44"/>
      <c r="U91" s="299"/>
      <c r="V91" s="299"/>
      <c r="W91" s="30"/>
      <c r="X91" s="30"/>
      <c r="Y91" s="30"/>
      <c r="Z91" s="30"/>
      <c r="AA91" s="30"/>
      <c r="AB91" s="59"/>
      <c r="AC91" s="59"/>
      <c r="AD91" s="59"/>
      <c r="AE91" s="59"/>
      <c r="AF91" s="59"/>
      <c r="AG91" s="59"/>
      <c r="AH91" s="59"/>
    </row>
    <row r="92" spans="2:34" s="277" customFormat="1" ht="13.5">
      <c r="B92" s="21"/>
      <c r="C92" s="21"/>
      <c r="D92" s="22"/>
      <c r="E92" s="21"/>
      <c r="F92" s="21"/>
      <c r="G92" s="21"/>
      <c r="H92" s="21"/>
      <c r="I92" s="30"/>
      <c r="J92" s="30"/>
      <c r="K92" s="30"/>
      <c r="L92" s="30"/>
      <c r="M92" s="30"/>
      <c r="N92" s="30"/>
      <c r="O92" s="30"/>
      <c r="P92" s="44"/>
      <c r="Q92" s="44"/>
      <c r="R92" s="44"/>
      <c r="S92" s="44"/>
      <c r="T92" s="44"/>
      <c r="U92" s="299"/>
      <c r="V92" s="299"/>
      <c r="W92" s="30"/>
      <c r="X92" s="30"/>
      <c r="Y92" s="30"/>
      <c r="Z92" s="30"/>
      <c r="AA92" s="30"/>
      <c r="AB92" s="59"/>
      <c r="AC92" s="59"/>
      <c r="AD92" s="59"/>
      <c r="AE92" s="59"/>
      <c r="AF92" s="59"/>
      <c r="AG92" s="59"/>
      <c r="AH92" s="59"/>
    </row>
    <row r="93" spans="2:34" s="277" customFormat="1" ht="13.5">
      <c r="B93" s="21"/>
      <c r="C93" s="21"/>
      <c r="D93" s="22"/>
      <c r="E93" s="21"/>
      <c r="F93" s="21"/>
      <c r="G93" s="21"/>
      <c r="H93" s="21"/>
      <c r="I93" s="30"/>
      <c r="J93" s="30"/>
      <c r="K93" s="30"/>
      <c r="L93" s="30"/>
      <c r="M93" s="30"/>
      <c r="N93" s="30"/>
      <c r="O93" s="30"/>
      <c r="P93" s="44"/>
      <c r="Q93" s="44"/>
      <c r="R93" s="44"/>
      <c r="S93" s="44"/>
      <c r="T93" s="44"/>
      <c r="U93" s="299"/>
      <c r="V93" s="299"/>
      <c r="W93" s="30"/>
      <c r="X93" s="30"/>
      <c r="Y93" s="30"/>
      <c r="Z93" s="30"/>
      <c r="AA93" s="30"/>
      <c r="AB93" s="59"/>
      <c r="AC93" s="59"/>
      <c r="AD93" s="59"/>
      <c r="AE93" s="59"/>
      <c r="AF93" s="59"/>
      <c r="AG93" s="59"/>
      <c r="AH93" s="59"/>
    </row>
    <row r="94" spans="2:34" s="277" customFormat="1" ht="13.5">
      <c r="B94" s="21"/>
      <c r="C94" s="21"/>
      <c r="D94" s="22"/>
      <c r="E94" s="21"/>
      <c r="F94" s="21"/>
      <c r="G94" s="21"/>
      <c r="H94" s="21"/>
      <c r="I94" s="30"/>
      <c r="J94" s="30"/>
      <c r="K94" s="30"/>
      <c r="L94" s="30"/>
      <c r="M94" s="30"/>
      <c r="N94" s="30"/>
      <c r="O94" s="30"/>
      <c r="P94" s="44"/>
      <c r="Q94" s="44"/>
      <c r="R94" s="44"/>
      <c r="S94" s="44"/>
      <c r="T94" s="44"/>
      <c r="U94" s="299"/>
      <c r="V94" s="299"/>
      <c r="W94" s="30"/>
      <c r="X94" s="30"/>
      <c r="Y94" s="30"/>
      <c r="Z94" s="30"/>
      <c r="AA94" s="30"/>
      <c r="AB94" s="59"/>
      <c r="AC94" s="59"/>
      <c r="AD94" s="59"/>
      <c r="AE94" s="59"/>
      <c r="AF94" s="59"/>
      <c r="AG94" s="59"/>
      <c r="AH94" s="59"/>
    </row>
    <row r="95" spans="2:34" s="277" customFormat="1" ht="13.5">
      <c r="B95" s="21"/>
      <c r="C95" s="21"/>
      <c r="D95" s="22"/>
      <c r="E95" s="21"/>
      <c r="F95" s="21"/>
      <c r="G95" s="21"/>
      <c r="H95" s="21"/>
      <c r="I95" s="30"/>
      <c r="J95" s="30"/>
      <c r="K95" s="30"/>
      <c r="L95" s="30"/>
      <c r="M95" s="30"/>
      <c r="N95" s="30"/>
      <c r="O95" s="30"/>
      <c r="P95" s="44"/>
      <c r="Q95" s="44"/>
      <c r="R95" s="44"/>
      <c r="S95" s="44"/>
      <c r="T95" s="44"/>
      <c r="U95" s="299"/>
      <c r="V95" s="299"/>
      <c r="W95" s="30"/>
      <c r="X95" s="30"/>
      <c r="Y95" s="30"/>
      <c r="Z95" s="30"/>
      <c r="AA95" s="30"/>
      <c r="AB95" s="59"/>
      <c r="AC95" s="59"/>
      <c r="AD95" s="59"/>
      <c r="AE95" s="59"/>
      <c r="AF95" s="59"/>
      <c r="AG95" s="59"/>
      <c r="AH95" s="59"/>
    </row>
    <row r="96" spans="2:34" s="277" customFormat="1" ht="13.5">
      <c r="B96" s="21"/>
      <c r="C96" s="21"/>
      <c r="D96" s="22"/>
      <c r="E96" s="21"/>
      <c r="F96" s="21"/>
      <c r="G96" s="21"/>
      <c r="H96" s="21"/>
      <c r="I96" s="30"/>
      <c r="J96" s="30"/>
      <c r="K96" s="30"/>
      <c r="L96" s="30"/>
      <c r="M96" s="30"/>
      <c r="N96" s="30"/>
      <c r="O96" s="30"/>
      <c r="P96" s="44"/>
      <c r="Q96" s="44"/>
      <c r="R96" s="44"/>
      <c r="S96" s="44"/>
      <c r="T96" s="44"/>
      <c r="U96" s="299"/>
      <c r="V96" s="299"/>
      <c r="W96" s="30"/>
      <c r="X96" s="30"/>
      <c r="Y96" s="30"/>
      <c r="Z96" s="30"/>
      <c r="AA96" s="30"/>
      <c r="AB96" s="59"/>
      <c r="AC96" s="59"/>
      <c r="AD96" s="59"/>
      <c r="AE96" s="59"/>
      <c r="AF96" s="59"/>
      <c r="AG96" s="59"/>
      <c r="AH96" s="59"/>
    </row>
    <row r="97" spans="2:34" s="277" customFormat="1" ht="13.5">
      <c r="B97" s="21"/>
      <c r="C97" s="21"/>
      <c r="D97" s="22"/>
      <c r="E97" s="21"/>
      <c r="F97" s="21"/>
      <c r="G97" s="21"/>
      <c r="H97" s="21"/>
      <c r="I97" s="30"/>
      <c r="J97" s="30"/>
      <c r="K97" s="30"/>
      <c r="L97" s="30"/>
      <c r="M97" s="30"/>
      <c r="N97" s="30"/>
      <c r="O97" s="30"/>
      <c r="P97" s="44"/>
      <c r="Q97" s="44"/>
      <c r="R97" s="44"/>
      <c r="S97" s="44"/>
      <c r="T97" s="44"/>
      <c r="U97" s="299"/>
      <c r="V97" s="299"/>
      <c r="W97" s="30"/>
      <c r="X97" s="30"/>
      <c r="Y97" s="30"/>
      <c r="Z97" s="30"/>
      <c r="AA97" s="30"/>
      <c r="AB97" s="59"/>
      <c r="AC97" s="59"/>
      <c r="AD97" s="59"/>
      <c r="AE97" s="59"/>
      <c r="AF97" s="59"/>
      <c r="AG97" s="59"/>
      <c r="AH97" s="59"/>
    </row>
    <row r="98" spans="2:34" s="277" customFormat="1" ht="13.5">
      <c r="B98" s="21"/>
      <c r="C98" s="21"/>
      <c r="D98" s="22"/>
      <c r="E98" s="21"/>
      <c r="F98" s="21"/>
      <c r="G98" s="21"/>
      <c r="H98" s="21"/>
      <c r="I98" s="30"/>
      <c r="J98" s="30"/>
      <c r="K98" s="30"/>
      <c r="L98" s="30"/>
      <c r="M98" s="30"/>
      <c r="N98" s="30"/>
      <c r="O98" s="30"/>
      <c r="P98" s="44"/>
      <c r="Q98" s="44"/>
      <c r="R98" s="44"/>
      <c r="S98" s="44"/>
      <c r="T98" s="44"/>
      <c r="U98" s="299"/>
      <c r="V98" s="299"/>
      <c r="W98" s="30"/>
      <c r="X98" s="30"/>
      <c r="Y98" s="30"/>
      <c r="Z98" s="30"/>
      <c r="AA98" s="30"/>
      <c r="AB98" s="59"/>
      <c r="AC98" s="59"/>
      <c r="AD98" s="59"/>
      <c r="AE98" s="59"/>
      <c r="AF98" s="59"/>
      <c r="AG98" s="59"/>
      <c r="AH98" s="59"/>
    </row>
    <row r="99" spans="2:44" ht="13.5"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</row>
    <row r="100" spans="2:44" ht="13.5"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</row>
    <row r="101" spans="2:44" s="1" customFormat="1" ht="13.5"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</row>
    <row r="102" spans="2:44" s="1" customFormat="1" ht="13.5"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</row>
    <row r="103" spans="2:44" s="1" customFormat="1" ht="13.5"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</row>
    <row r="104" spans="2:44" s="1" customFormat="1" ht="13.5"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</row>
    <row r="105" spans="2:44" s="1" customFormat="1" ht="13.5"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</row>
    <row r="106" spans="3:21" ht="13.5">
      <c r="C106" s="264"/>
      <c r="O106" s="279"/>
      <c r="P106" s="279"/>
      <c r="Q106" s="279"/>
      <c r="R106" s="279"/>
      <c r="S106" s="279"/>
      <c r="T106" s="279"/>
      <c r="U106" s="279"/>
    </row>
  </sheetData>
  <sheetProtection/>
  <mergeCells count="208">
    <mergeCell ref="B1:AI1"/>
    <mergeCell ref="E5:K5"/>
    <mergeCell ref="P5:S5"/>
    <mergeCell ref="AB5:AF5"/>
    <mergeCell ref="B6:C6"/>
    <mergeCell ref="D6:H6"/>
    <mergeCell ref="I6:AA6"/>
    <mergeCell ref="AB6:AG6"/>
    <mergeCell ref="B7:C7"/>
    <mergeCell ref="D7:H7"/>
    <mergeCell ref="I7:O7"/>
    <mergeCell ref="U7:AA7"/>
    <mergeCell ref="AB7:AG7"/>
    <mergeCell ref="B8:C8"/>
    <mergeCell ref="D8:H8"/>
    <mergeCell ref="I8:O8"/>
    <mergeCell ref="U8:AA8"/>
    <mergeCell ref="AB8:AG8"/>
    <mergeCell ref="B9:C9"/>
    <mergeCell ref="D9:H9"/>
    <mergeCell ref="I9:O9"/>
    <mergeCell ref="U9:AA9"/>
    <mergeCell ref="AB9:AG9"/>
    <mergeCell ref="B10:C10"/>
    <mergeCell ref="D10:H10"/>
    <mergeCell ref="I10:O10"/>
    <mergeCell ref="U10:AA10"/>
    <mergeCell ref="AB10:AG10"/>
    <mergeCell ref="B11:C11"/>
    <mergeCell ref="D11:H11"/>
    <mergeCell ref="I11:O11"/>
    <mergeCell ref="U11:AA11"/>
    <mergeCell ref="AB11:AG11"/>
    <mergeCell ref="B12:C12"/>
    <mergeCell ref="D12:H12"/>
    <mergeCell ref="I12:O12"/>
    <mergeCell ref="U12:AA12"/>
    <mergeCell ref="AB12:AG12"/>
    <mergeCell ref="E17:K17"/>
    <mergeCell ref="P17:S17"/>
    <mergeCell ref="AB17:AF17"/>
    <mergeCell ref="B18:C18"/>
    <mergeCell ref="D18:H18"/>
    <mergeCell ref="I18:AA18"/>
    <mergeCell ref="AB18:AG18"/>
    <mergeCell ref="B19:C19"/>
    <mergeCell ref="D19:H19"/>
    <mergeCell ref="I19:O19"/>
    <mergeCell ref="U19:AA19"/>
    <mergeCell ref="AB19:AG19"/>
    <mergeCell ref="B20:C20"/>
    <mergeCell ref="D20:H20"/>
    <mergeCell ref="I20:O20"/>
    <mergeCell ref="U20:AA20"/>
    <mergeCell ref="AB20:AG20"/>
    <mergeCell ref="B21:C21"/>
    <mergeCell ref="D21:H21"/>
    <mergeCell ref="I21:O21"/>
    <mergeCell ref="U21:AA21"/>
    <mergeCell ref="AB21:AG21"/>
    <mergeCell ref="B22:C22"/>
    <mergeCell ref="D22:H22"/>
    <mergeCell ref="I22:O22"/>
    <mergeCell ref="U22:AA22"/>
    <mergeCell ref="AB22:AG22"/>
    <mergeCell ref="B23:C23"/>
    <mergeCell ref="D23:H23"/>
    <mergeCell ref="I23:O23"/>
    <mergeCell ref="U23:AA23"/>
    <mergeCell ref="AB23:AG23"/>
    <mergeCell ref="B24:C24"/>
    <mergeCell ref="D24:H24"/>
    <mergeCell ref="I24:O24"/>
    <mergeCell ref="U24:AA24"/>
    <mergeCell ref="AB24:AG24"/>
    <mergeCell ref="E29:K29"/>
    <mergeCell ref="P29:S29"/>
    <mergeCell ref="AB29:AF29"/>
    <mergeCell ref="B30:C30"/>
    <mergeCell ref="D30:H30"/>
    <mergeCell ref="I30:AA30"/>
    <mergeCell ref="AB30:AG30"/>
    <mergeCell ref="B31:C31"/>
    <mergeCell ref="D31:H31"/>
    <mergeCell ref="I31:O31"/>
    <mergeCell ref="U31:AA31"/>
    <mergeCell ref="AB31:AG31"/>
    <mergeCell ref="B32:C32"/>
    <mergeCell ref="D32:H32"/>
    <mergeCell ref="I32:O32"/>
    <mergeCell ref="U32:AA32"/>
    <mergeCell ref="AB32:AG32"/>
    <mergeCell ref="B33:C33"/>
    <mergeCell ref="D33:H33"/>
    <mergeCell ref="I33:O33"/>
    <mergeCell ref="U33:AA33"/>
    <mergeCell ref="AB33:AG33"/>
    <mergeCell ref="B34:C34"/>
    <mergeCell ref="D34:H34"/>
    <mergeCell ref="I34:O34"/>
    <mergeCell ref="U34:AA34"/>
    <mergeCell ref="AB34:AG34"/>
    <mergeCell ref="B35:C35"/>
    <mergeCell ref="D35:H35"/>
    <mergeCell ref="I35:O35"/>
    <mergeCell ref="U35:AA35"/>
    <mergeCell ref="AB35:AG35"/>
    <mergeCell ref="B36:C36"/>
    <mergeCell ref="D36:H36"/>
    <mergeCell ref="I36:O36"/>
    <mergeCell ref="U36:AA36"/>
    <mergeCell ref="AB36:AG36"/>
    <mergeCell ref="E41:K41"/>
    <mergeCell ref="P41:S41"/>
    <mergeCell ref="AB41:AF41"/>
    <mergeCell ref="B42:C42"/>
    <mergeCell ref="D42:H42"/>
    <mergeCell ref="I42:AA42"/>
    <mergeCell ref="AB42:AG42"/>
    <mergeCell ref="B43:C43"/>
    <mergeCell ref="D43:H43"/>
    <mergeCell ref="I43:O43"/>
    <mergeCell ref="U43:AA43"/>
    <mergeCell ref="AB43:AG43"/>
    <mergeCell ref="B44:C44"/>
    <mergeCell ref="D44:H44"/>
    <mergeCell ref="I44:O44"/>
    <mergeCell ref="U44:AA44"/>
    <mergeCell ref="AB44:AG44"/>
    <mergeCell ref="B45:C45"/>
    <mergeCell ref="D45:H45"/>
    <mergeCell ref="I45:O45"/>
    <mergeCell ref="U45:AA45"/>
    <mergeCell ref="AB45:AG45"/>
    <mergeCell ref="B46:C46"/>
    <mergeCell ref="D46:H46"/>
    <mergeCell ref="I46:O46"/>
    <mergeCell ref="U46:AA46"/>
    <mergeCell ref="AB46:AG46"/>
    <mergeCell ref="B47:C47"/>
    <mergeCell ref="D47:H47"/>
    <mergeCell ref="I47:O47"/>
    <mergeCell ref="U47:AA47"/>
    <mergeCell ref="AB47:AG47"/>
    <mergeCell ref="B48:C48"/>
    <mergeCell ref="D48:H48"/>
    <mergeCell ref="I48:O48"/>
    <mergeCell ref="U48:AA48"/>
    <mergeCell ref="AB48:AG48"/>
    <mergeCell ref="E53:K53"/>
    <mergeCell ref="P53:S53"/>
    <mergeCell ref="AB53:AF53"/>
    <mergeCell ref="B54:C54"/>
    <mergeCell ref="D54:H54"/>
    <mergeCell ref="I54:AA54"/>
    <mergeCell ref="AB54:AG54"/>
    <mergeCell ref="B55:C55"/>
    <mergeCell ref="D55:H55"/>
    <mergeCell ref="I55:O55"/>
    <mergeCell ref="U55:AA55"/>
    <mergeCell ref="AB55:AG55"/>
    <mergeCell ref="B56:C56"/>
    <mergeCell ref="D56:H56"/>
    <mergeCell ref="I56:O56"/>
    <mergeCell ref="U56:AA56"/>
    <mergeCell ref="AB56:AG56"/>
    <mergeCell ref="B57:C57"/>
    <mergeCell ref="D57:H57"/>
    <mergeCell ref="I57:O57"/>
    <mergeCell ref="U57:AA57"/>
    <mergeCell ref="AB57:AG57"/>
    <mergeCell ref="B58:C58"/>
    <mergeCell ref="D58:H58"/>
    <mergeCell ref="I58:O58"/>
    <mergeCell ref="U58:AA58"/>
    <mergeCell ref="AB58:AG58"/>
    <mergeCell ref="B59:C59"/>
    <mergeCell ref="D59:H59"/>
    <mergeCell ref="I59:O59"/>
    <mergeCell ref="U59:AA59"/>
    <mergeCell ref="AB59:AG59"/>
    <mergeCell ref="B60:C60"/>
    <mergeCell ref="D60:H60"/>
    <mergeCell ref="I60:O60"/>
    <mergeCell ref="U60:AA60"/>
    <mergeCell ref="AB60:AG60"/>
    <mergeCell ref="E65:K65"/>
    <mergeCell ref="P65:S65"/>
    <mergeCell ref="AB65:AF65"/>
    <mergeCell ref="B66:C66"/>
    <mergeCell ref="D66:H66"/>
    <mergeCell ref="I66:AA66"/>
    <mergeCell ref="AB66:AG66"/>
    <mergeCell ref="B67:C67"/>
    <mergeCell ref="D67:H67"/>
    <mergeCell ref="I67:O67"/>
    <mergeCell ref="U67:AA67"/>
    <mergeCell ref="AB67:AG67"/>
    <mergeCell ref="B68:C68"/>
    <mergeCell ref="D68:H68"/>
    <mergeCell ref="I68:O68"/>
    <mergeCell ref="U68:AA68"/>
    <mergeCell ref="AB68:AG68"/>
    <mergeCell ref="B69:C69"/>
    <mergeCell ref="D69:H69"/>
    <mergeCell ref="I69:O69"/>
    <mergeCell ref="U69:AA69"/>
    <mergeCell ref="AB69:AG69"/>
  </mergeCells>
  <printOptions/>
  <pageMargins left="0.787" right="0.787" top="0.984" bottom="0.984" header="0.512" footer="0.512"/>
  <pageSetup horizontalDpi="600" verticalDpi="600" orientation="portrait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4"/>
  <sheetViews>
    <sheetView workbookViewId="0" topLeftCell="A1">
      <selection activeCell="J17" sqref="J17"/>
    </sheetView>
  </sheetViews>
  <sheetFormatPr defaultColWidth="9.00390625" defaultRowHeight="13.5"/>
  <cols>
    <col min="1" max="1" width="18.25390625" style="0" customWidth="1"/>
    <col min="2" max="2" width="16.50390625" style="0" customWidth="1"/>
    <col min="3" max="3" width="7.50390625" style="0" bestFit="1" customWidth="1"/>
    <col min="4" max="4" width="2.25390625" style="0" customWidth="1"/>
    <col min="5" max="5" width="10.50390625" style="0" bestFit="1" customWidth="1"/>
    <col min="6" max="6" width="11.375" style="0" customWidth="1"/>
  </cols>
  <sheetData>
    <row r="1" spans="1:6" s="264" customFormat="1" ht="13.5">
      <c r="A1" s="264" t="s">
        <v>185</v>
      </c>
      <c r="C1" s="264" t="s">
        <v>1</v>
      </c>
      <c r="E1" s="264" t="s">
        <v>3</v>
      </c>
      <c r="F1" s="264" t="s">
        <v>186</v>
      </c>
    </row>
    <row r="2" spans="1:6" ht="13.5">
      <c r="A2" s="78" t="s">
        <v>187</v>
      </c>
      <c r="B2" t="str">
        <f aca="true" t="shared" si="0" ref="B2:B9">C2&amp;ASC(F2)</f>
        <v>N011</v>
      </c>
      <c r="C2" s="265" t="s">
        <v>188</v>
      </c>
      <c r="D2" s="266"/>
      <c r="E2" s="267" t="str">
        <f aca="true" t="shared" si="1" ref="E2:E17">IF(ISERROR(VLOOKUP(A2,組合せ2次,4,FALSE)),"",VLOOKUP(A2,組合せ2次,4,FALSE))</f>
        <v>コヴィーダ1</v>
      </c>
      <c r="F2" s="268">
        <v>1</v>
      </c>
    </row>
    <row r="3" spans="1:6" ht="13.5">
      <c r="A3" s="78" t="s">
        <v>189</v>
      </c>
      <c r="B3" t="str">
        <f t="shared" si="0"/>
        <v>N012</v>
      </c>
      <c r="C3" s="269" t="s">
        <v>188</v>
      </c>
      <c r="D3" s="78"/>
      <c r="E3" s="270" t="str">
        <f t="shared" si="1"/>
        <v>白鳥</v>
      </c>
      <c r="F3" s="271">
        <v>2</v>
      </c>
    </row>
    <row r="4" spans="1:6" ht="13.5">
      <c r="A4" s="78" t="s">
        <v>190</v>
      </c>
      <c r="B4" t="str">
        <f t="shared" si="0"/>
        <v>N013</v>
      </c>
      <c r="C4" s="269" t="s">
        <v>188</v>
      </c>
      <c r="D4" s="78"/>
      <c r="E4" s="270" t="str">
        <f t="shared" si="1"/>
        <v>桜ヶ丘ＦＣ</v>
      </c>
      <c r="F4" s="271">
        <v>3</v>
      </c>
    </row>
    <row r="5" spans="1:8" ht="17.25">
      <c r="A5" s="78" t="s">
        <v>191</v>
      </c>
      <c r="B5" t="str">
        <f t="shared" si="0"/>
        <v>N014</v>
      </c>
      <c r="C5" s="269" t="s">
        <v>188</v>
      </c>
      <c r="D5" s="78"/>
      <c r="E5" s="270" t="str">
        <f t="shared" si="1"/>
        <v>御嵩</v>
      </c>
      <c r="F5" s="271">
        <v>4</v>
      </c>
      <c r="H5" s="272" t="s">
        <v>192</v>
      </c>
    </row>
    <row r="6" spans="1:6" ht="13.5">
      <c r="A6" s="78" t="s">
        <v>193</v>
      </c>
      <c r="B6" t="str">
        <f t="shared" si="0"/>
        <v>N015</v>
      </c>
      <c r="C6" s="269" t="s">
        <v>188</v>
      </c>
      <c r="D6" s="78"/>
      <c r="E6" s="270" t="str">
        <f t="shared" si="1"/>
        <v>大和</v>
      </c>
      <c r="F6" s="271">
        <v>5</v>
      </c>
    </row>
    <row r="7" spans="1:6" ht="13.5">
      <c r="A7" s="78" t="s">
        <v>194</v>
      </c>
      <c r="B7" t="str">
        <f t="shared" si="0"/>
        <v>N016</v>
      </c>
      <c r="C7" s="269" t="s">
        <v>188</v>
      </c>
      <c r="D7" s="78"/>
      <c r="E7" s="270" t="str">
        <f t="shared" si="1"/>
        <v>瀬尻</v>
      </c>
      <c r="F7" s="271">
        <v>6</v>
      </c>
    </row>
    <row r="8" spans="1:6" ht="13.5">
      <c r="A8" s="78" t="s">
        <v>195</v>
      </c>
      <c r="B8" t="str">
        <f t="shared" si="0"/>
        <v>N017</v>
      </c>
      <c r="C8" s="269" t="s">
        <v>188</v>
      </c>
      <c r="D8" s="78"/>
      <c r="E8" s="270" t="str">
        <f t="shared" si="1"/>
        <v>武芸川</v>
      </c>
      <c r="F8" s="271">
        <v>7</v>
      </c>
    </row>
    <row r="9" spans="1:6" ht="13.5">
      <c r="A9" s="78" t="s">
        <v>196</v>
      </c>
      <c r="B9" t="str">
        <f t="shared" si="0"/>
        <v>N018</v>
      </c>
      <c r="C9" s="273" t="s">
        <v>188</v>
      </c>
      <c r="D9" s="274"/>
      <c r="E9" s="275" t="str">
        <f t="shared" si="1"/>
        <v>山手</v>
      </c>
      <c r="F9" s="276">
        <v>8</v>
      </c>
    </row>
    <row r="10" spans="1:6" ht="13.5">
      <c r="A10" s="78" t="s">
        <v>197</v>
      </c>
      <c r="B10" t="str">
        <f aca="true" t="shared" si="2" ref="B10:B24">C10&amp;ASC(F10)</f>
        <v>E21</v>
      </c>
      <c r="C10" s="265" t="s">
        <v>158</v>
      </c>
      <c r="D10" s="266"/>
      <c r="E10" s="270" t="str">
        <f t="shared" si="1"/>
        <v>郡上八幡</v>
      </c>
      <c r="F10" s="268">
        <v>1</v>
      </c>
    </row>
    <row r="11" spans="1:6" ht="13.5">
      <c r="A11" s="78" t="s">
        <v>198</v>
      </c>
      <c r="B11" t="str">
        <f t="shared" si="2"/>
        <v>E22</v>
      </c>
      <c r="C11" s="269" t="s">
        <v>158</v>
      </c>
      <c r="D11" s="78"/>
      <c r="E11" s="270" t="str">
        <f t="shared" si="1"/>
        <v>土田</v>
      </c>
      <c r="F11" s="271">
        <v>2</v>
      </c>
    </row>
    <row r="12" spans="1:6" ht="13.5">
      <c r="A12" s="78" t="s">
        <v>199</v>
      </c>
      <c r="B12" t="str">
        <f t="shared" si="2"/>
        <v>E23</v>
      </c>
      <c r="C12" s="269" t="s">
        <v>158</v>
      </c>
      <c r="D12" s="78"/>
      <c r="E12" s="270" t="str">
        <f t="shared" si="1"/>
        <v>旭ヶ丘</v>
      </c>
      <c r="F12" s="271">
        <v>3</v>
      </c>
    </row>
    <row r="13" spans="1:6" ht="13.5">
      <c r="A13" s="78" t="s">
        <v>200</v>
      </c>
      <c r="B13" t="str">
        <f t="shared" si="2"/>
        <v>E24</v>
      </c>
      <c r="C13" s="273" t="s">
        <v>158</v>
      </c>
      <c r="D13" s="274"/>
      <c r="E13" s="275" t="str">
        <f t="shared" si="1"/>
        <v>武儀</v>
      </c>
      <c r="F13" s="276">
        <v>4</v>
      </c>
    </row>
    <row r="14" spans="1:6" ht="13.5">
      <c r="A14" s="78" t="s">
        <v>201</v>
      </c>
      <c r="B14" t="str">
        <f t="shared" si="2"/>
        <v>F21</v>
      </c>
      <c r="C14" s="265" t="s">
        <v>162</v>
      </c>
      <c r="D14" s="266"/>
      <c r="E14" s="270" t="str">
        <f t="shared" si="1"/>
        <v>関さくら</v>
      </c>
      <c r="F14" s="268">
        <v>1</v>
      </c>
    </row>
    <row r="15" spans="1:6" ht="13.5">
      <c r="A15" s="78" t="s">
        <v>202</v>
      </c>
      <c r="B15" t="str">
        <f t="shared" si="2"/>
        <v>F22</v>
      </c>
      <c r="C15" s="269" t="s">
        <v>162</v>
      </c>
      <c r="D15" s="78"/>
      <c r="E15" s="270" t="str">
        <f t="shared" si="1"/>
        <v>西可児</v>
      </c>
      <c r="F15" s="271">
        <v>2</v>
      </c>
    </row>
    <row r="16" spans="1:6" ht="13.5">
      <c r="A16" s="78" t="s">
        <v>203</v>
      </c>
      <c r="B16" t="str">
        <f t="shared" si="2"/>
        <v>F23</v>
      </c>
      <c r="C16" s="269" t="s">
        <v>162</v>
      </c>
      <c r="D16" s="78"/>
      <c r="E16" s="270" t="str">
        <f t="shared" si="1"/>
        <v>コヴィーダ2</v>
      </c>
      <c r="F16" s="271">
        <v>3</v>
      </c>
    </row>
    <row r="17" spans="1:6" ht="13.5">
      <c r="A17" s="78" t="s">
        <v>204</v>
      </c>
      <c r="B17" t="str">
        <f t="shared" si="2"/>
        <v>F24</v>
      </c>
      <c r="C17" s="273" t="s">
        <v>162</v>
      </c>
      <c r="D17" s="274"/>
      <c r="E17" s="275" t="str">
        <f t="shared" si="1"/>
        <v>加茂野</v>
      </c>
      <c r="F17" s="276">
        <v>4</v>
      </c>
    </row>
    <row r="18" spans="1:6" ht="13.5">
      <c r="A18" s="78" t="s">
        <v>205</v>
      </c>
      <c r="B18" t="str">
        <f t="shared" si="2"/>
        <v>G21</v>
      </c>
      <c r="C18" s="265" t="s">
        <v>165</v>
      </c>
      <c r="D18" s="266"/>
      <c r="E18" s="270" t="str">
        <f aca="true" t="shared" si="3" ref="E18:E24">IF(ISERROR(VLOOKUP(A18,組合せ2次,4,FALSE)),"",VLOOKUP(A18,組合せ2次,4,FALSE))</f>
        <v>安桜</v>
      </c>
      <c r="F18" s="268">
        <v>1</v>
      </c>
    </row>
    <row r="19" spans="1:6" ht="13.5">
      <c r="A19" s="78" t="s">
        <v>206</v>
      </c>
      <c r="B19" t="str">
        <f t="shared" si="2"/>
        <v>G22</v>
      </c>
      <c r="C19" s="269" t="s">
        <v>165</v>
      </c>
      <c r="D19" s="78"/>
      <c r="E19" s="270" t="str">
        <f>IF(ISERROR(VLOOKUP(A19,組合せ2次,4,FALSE)),"",VLOOKUP(A19,組合せ2次,4,FALSE))</f>
        <v>今渡</v>
      </c>
      <c r="F19" s="271">
        <v>2</v>
      </c>
    </row>
    <row r="20" spans="1:6" ht="13.5">
      <c r="A20" s="78" t="s">
        <v>207</v>
      </c>
      <c r="B20" t="str">
        <f t="shared" si="2"/>
        <v>G23</v>
      </c>
      <c r="C20" s="269" t="s">
        <v>165</v>
      </c>
      <c r="D20" s="78"/>
      <c r="E20" s="270" t="str">
        <f t="shared" si="3"/>
        <v>坂祝</v>
      </c>
      <c r="F20" s="271">
        <v>3</v>
      </c>
    </row>
    <row r="21" spans="1:6" ht="13.5">
      <c r="A21" s="78" t="s">
        <v>208</v>
      </c>
      <c r="B21" t="str">
        <f t="shared" si="2"/>
        <v>G24</v>
      </c>
      <c r="C21" s="269" t="s">
        <v>165</v>
      </c>
      <c r="D21" s="78"/>
      <c r="E21" s="275" t="str">
        <f t="shared" si="3"/>
        <v>金竜</v>
      </c>
      <c r="F21" s="271">
        <v>4</v>
      </c>
    </row>
    <row r="22" spans="1:6" ht="13.5">
      <c r="A22" s="78" t="s">
        <v>209</v>
      </c>
      <c r="B22" t="str">
        <f t="shared" si="2"/>
        <v>H21</v>
      </c>
      <c r="C22" s="265" t="s">
        <v>210</v>
      </c>
      <c r="D22" s="266"/>
      <c r="E22" s="267" t="str">
        <f t="shared" si="3"/>
        <v>下有知</v>
      </c>
      <c r="F22" s="268">
        <v>1</v>
      </c>
    </row>
    <row r="23" spans="1:6" ht="13.5">
      <c r="A23" s="78" t="s">
        <v>211</v>
      </c>
      <c r="B23" t="str">
        <f t="shared" si="2"/>
        <v>H22</v>
      </c>
      <c r="C23" s="269" t="s">
        <v>210</v>
      </c>
      <c r="D23" s="78"/>
      <c r="E23" s="270" t="str">
        <f>IF(ISERROR(VLOOKUP(A23,組合せ2次,4,FALSE)),"",VLOOKUP(A23,組合せ2次,4,FALSE))</f>
        <v>中部</v>
      </c>
      <c r="F23" s="271">
        <v>2</v>
      </c>
    </row>
    <row r="24" spans="1:6" ht="13.5">
      <c r="A24" s="78" t="s">
        <v>212</v>
      </c>
      <c r="B24" t="str">
        <f t="shared" si="2"/>
        <v>H23</v>
      </c>
      <c r="C24" s="273" t="s">
        <v>210</v>
      </c>
      <c r="D24" s="274"/>
      <c r="E24" s="275" t="str">
        <f t="shared" si="3"/>
        <v>太田</v>
      </c>
      <c r="F24" s="276">
        <v>3</v>
      </c>
    </row>
  </sheetData>
  <sheetProtection/>
  <printOptions/>
  <pageMargins left="0.787" right="0.787" top="0.984" bottom="0.984" header="0.512" footer="0.512"/>
  <pageSetup horizontalDpi="600" verticalDpi="6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Q45"/>
  <sheetViews>
    <sheetView workbookViewId="0" topLeftCell="A1">
      <selection activeCell="AY39" sqref="AW39:AY40"/>
    </sheetView>
  </sheetViews>
  <sheetFormatPr defaultColWidth="2.50390625" defaultRowHeight="13.5"/>
  <cols>
    <col min="1" max="16384" width="2.50390625" style="79" customWidth="1"/>
  </cols>
  <sheetData>
    <row r="1" spans="3:53" ht="14.25" customHeight="1">
      <c r="C1" s="160"/>
      <c r="D1" s="161" t="s">
        <v>213</v>
      </c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1"/>
      <c r="AH1" s="161"/>
      <c r="AI1" s="161"/>
      <c r="AJ1" s="161"/>
      <c r="AK1" s="161"/>
      <c r="AL1" s="161"/>
      <c r="AM1" s="161"/>
      <c r="AN1" s="161"/>
      <c r="AO1" s="161"/>
      <c r="AP1" s="161"/>
      <c r="AQ1" s="161"/>
      <c r="AR1" s="161"/>
      <c r="AS1" s="255">
        <v>44570</v>
      </c>
      <c r="AT1" s="255"/>
      <c r="AU1" s="255"/>
      <c r="AV1" s="255"/>
      <c r="AW1" s="255"/>
      <c r="AX1" s="255"/>
      <c r="AY1" s="255"/>
      <c r="AZ1" s="255"/>
      <c r="BA1" s="255"/>
    </row>
    <row r="2" spans="3:53" ht="13.5" customHeight="1">
      <c r="C2" s="160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161"/>
      <c r="AK2" s="161"/>
      <c r="AL2" s="161"/>
      <c r="AM2" s="161"/>
      <c r="AN2" s="161"/>
      <c r="AO2" s="161"/>
      <c r="AP2" s="161"/>
      <c r="AQ2" s="161"/>
      <c r="AR2" s="161"/>
      <c r="AS2" s="159"/>
      <c r="AT2" s="256" t="s">
        <v>214</v>
      </c>
      <c r="AU2" s="256"/>
      <c r="AV2" s="256"/>
      <c r="AW2" s="256"/>
      <c r="AX2" s="256"/>
      <c r="AY2" s="256"/>
      <c r="AZ2" s="256"/>
      <c r="BA2" s="260"/>
    </row>
    <row r="3" s="159" customFormat="1" ht="14.25"/>
    <row r="4" spans="27:28" s="159" customFormat="1" ht="14.25">
      <c r="AA4" s="230" t="s">
        <v>215</v>
      </c>
      <c r="AB4" s="230"/>
    </row>
    <row r="5" spans="27:28" s="159" customFormat="1" ht="14.25">
      <c r="AA5" s="231"/>
      <c r="AB5" s="231"/>
    </row>
    <row r="6" spans="11:42" s="159" customFormat="1" ht="14.25">
      <c r="K6" s="162"/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3"/>
      <c r="Y6" s="163"/>
      <c r="Z6" s="163"/>
      <c r="AA6" s="163"/>
      <c r="AB6" s="163"/>
      <c r="AC6" s="163"/>
      <c r="AD6" s="163"/>
      <c r="AE6" s="163"/>
      <c r="AF6" s="163"/>
      <c r="AG6" s="163"/>
      <c r="AH6" s="163"/>
      <c r="AI6" s="163"/>
      <c r="AJ6" s="163"/>
      <c r="AK6" s="163"/>
      <c r="AL6" s="163"/>
      <c r="AM6" s="163"/>
      <c r="AN6" s="163"/>
      <c r="AO6" s="163"/>
      <c r="AP6" s="167"/>
    </row>
    <row r="7" spans="11:42" s="159" customFormat="1" ht="14.25">
      <c r="K7" s="164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  <c r="Y7" s="165"/>
      <c r="Z7" s="165"/>
      <c r="AA7" s="230" t="s">
        <v>216</v>
      </c>
      <c r="AB7" s="230"/>
      <c r="AC7" s="165"/>
      <c r="AD7" s="165"/>
      <c r="AE7" s="165"/>
      <c r="AF7" s="165"/>
      <c r="AG7" s="165"/>
      <c r="AH7" s="165"/>
      <c r="AI7" s="165"/>
      <c r="AJ7" s="165"/>
      <c r="AK7" s="165"/>
      <c r="AL7" s="165"/>
      <c r="AM7" s="165"/>
      <c r="AN7" s="165"/>
      <c r="AO7" s="165"/>
      <c r="AP7" s="169"/>
    </row>
    <row r="8" spans="11:42" s="159" customFormat="1" ht="14.25">
      <c r="K8" s="164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65"/>
      <c r="AA8" s="231"/>
      <c r="AB8" s="231"/>
      <c r="AC8" s="165"/>
      <c r="AD8" s="165"/>
      <c r="AE8" s="165"/>
      <c r="AF8" s="165"/>
      <c r="AG8" s="165"/>
      <c r="AH8" s="165"/>
      <c r="AI8" s="165"/>
      <c r="AJ8" s="165"/>
      <c r="AK8" s="165"/>
      <c r="AL8" s="165"/>
      <c r="AM8" s="165"/>
      <c r="AN8" s="165"/>
      <c r="AO8" s="165"/>
      <c r="AP8" s="169"/>
    </row>
    <row r="9" spans="11:42" s="159" customFormat="1" ht="14.25">
      <c r="K9" s="164"/>
      <c r="L9" s="165"/>
      <c r="M9" s="165"/>
      <c r="N9" s="165"/>
      <c r="O9" s="165"/>
      <c r="P9" s="165"/>
      <c r="Q9" s="165"/>
      <c r="R9" s="162"/>
      <c r="S9" s="163"/>
      <c r="T9" s="163"/>
      <c r="U9" s="163"/>
      <c r="V9" s="163"/>
      <c r="W9" s="163"/>
      <c r="X9" s="163"/>
      <c r="Y9" s="163"/>
      <c r="Z9" s="163"/>
      <c r="AA9" s="163"/>
      <c r="AB9" s="163"/>
      <c r="AC9" s="163"/>
      <c r="AD9" s="163"/>
      <c r="AE9" s="163"/>
      <c r="AF9" s="163"/>
      <c r="AG9" s="163"/>
      <c r="AH9" s="163"/>
      <c r="AI9" s="163"/>
      <c r="AJ9" s="163"/>
      <c r="AK9" s="167"/>
      <c r="AL9" s="165"/>
      <c r="AM9" s="165"/>
      <c r="AN9" s="165"/>
      <c r="AO9" s="165"/>
      <c r="AP9" s="169"/>
    </row>
    <row r="10" spans="11:42" s="159" customFormat="1" ht="14.25">
      <c r="K10" s="164"/>
      <c r="L10" s="165"/>
      <c r="M10" s="165"/>
      <c r="N10" s="165"/>
      <c r="O10" s="165"/>
      <c r="P10" s="165"/>
      <c r="Q10" s="165"/>
      <c r="R10" s="164"/>
      <c r="S10" s="165"/>
      <c r="T10" s="165"/>
      <c r="U10" s="165"/>
      <c r="V10" s="165"/>
      <c r="W10" s="165"/>
      <c r="X10" s="165"/>
      <c r="Y10" s="165"/>
      <c r="Z10" s="165"/>
      <c r="AA10" s="165"/>
      <c r="AB10" s="165"/>
      <c r="AC10" s="165"/>
      <c r="AD10" s="165"/>
      <c r="AE10" s="165"/>
      <c r="AF10" s="165"/>
      <c r="AG10" s="165"/>
      <c r="AH10" s="165"/>
      <c r="AI10" s="165"/>
      <c r="AJ10" s="165"/>
      <c r="AK10" s="169"/>
      <c r="AL10" s="165"/>
      <c r="AM10" s="165"/>
      <c r="AN10" s="165"/>
      <c r="AO10" s="165"/>
      <c r="AP10" s="169"/>
    </row>
    <row r="11" spans="6:48" s="159" customFormat="1" ht="18.75">
      <c r="F11" s="162"/>
      <c r="G11" s="163"/>
      <c r="H11" s="163"/>
      <c r="I11" s="163"/>
      <c r="J11" s="166" t="s">
        <v>217</v>
      </c>
      <c r="K11" s="166"/>
      <c r="L11" s="166"/>
      <c r="M11" s="163"/>
      <c r="N11" s="163"/>
      <c r="O11" s="163"/>
      <c r="P11" s="163"/>
      <c r="Q11" s="163"/>
      <c r="R11" s="167"/>
      <c r="AK11" s="162"/>
      <c r="AL11" s="163"/>
      <c r="AM11" s="163"/>
      <c r="AN11" s="163"/>
      <c r="AO11" s="163"/>
      <c r="AP11" s="166" t="s">
        <v>218</v>
      </c>
      <c r="AQ11" s="166"/>
      <c r="AR11" s="163"/>
      <c r="AS11" s="163"/>
      <c r="AT11" s="163"/>
      <c r="AU11" s="163"/>
      <c r="AV11" s="167"/>
    </row>
    <row r="12" spans="6:48" s="159" customFormat="1" ht="18.75">
      <c r="F12" s="164"/>
      <c r="G12" s="165"/>
      <c r="H12" s="165"/>
      <c r="I12" s="165"/>
      <c r="J12" s="168"/>
      <c r="K12" s="168"/>
      <c r="L12" s="168"/>
      <c r="M12" s="165"/>
      <c r="N12" s="165"/>
      <c r="O12" s="165"/>
      <c r="P12" s="165"/>
      <c r="Q12" s="165"/>
      <c r="R12" s="169"/>
      <c r="AK12" s="164"/>
      <c r="AL12" s="165"/>
      <c r="AM12" s="165"/>
      <c r="AN12" s="165"/>
      <c r="AO12" s="165"/>
      <c r="AP12" s="168"/>
      <c r="AQ12" s="168"/>
      <c r="AR12" s="165"/>
      <c r="AS12" s="165"/>
      <c r="AT12" s="165"/>
      <c r="AU12" s="165"/>
      <c r="AV12" s="169"/>
    </row>
    <row r="13" spans="3:51" s="159" customFormat="1" ht="14.25">
      <c r="C13" s="162"/>
      <c r="D13" s="163"/>
      <c r="E13" s="166" t="s">
        <v>219</v>
      </c>
      <c r="F13" s="166"/>
      <c r="G13" s="163"/>
      <c r="H13" s="167"/>
      <c r="P13" s="162"/>
      <c r="Q13" s="163"/>
      <c r="R13" s="166" t="s">
        <v>220</v>
      </c>
      <c r="S13" s="166"/>
      <c r="T13" s="163"/>
      <c r="U13" s="167"/>
      <c r="AH13" s="162"/>
      <c r="AI13" s="163"/>
      <c r="AJ13" s="166" t="s">
        <v>221</v>
      </c>
      <c r="AK13" s="166"/>
      <c r="AL13" s="163"/>
      <c r="AM13" s="167"/>
      <c r="AT13" s="162"/>
      <c r="AU13" s="163"/>
      <c r="AV13" s="166" t="s">
        <v>222</v>
      </c>
      <c r="AW13" s="166"/>
      <c r="AX13" s="163"/>
      <c r="AY13" s="167"/>
    </row>
    <row r="14" spans="3:51" s="159" customFormat="1" ht="14.25">
      <c r="C14" s="164"/>
      <c r="D14" s="165"/>
      <c r="E14" s="168"/>
      <c r="F14" s="168"/>
      <c r="G14" s="165"/>
      <c r="H14" s="169"/>
      <c r="P14" s="164"/>
      <c r="Q14" s="165"/>
      <c r="R14" s="168"/>
      <c r="S14" s="168"/>
      <c r="T14" s="165"/>
      <c r="U14" s="169"/>
      <c r="AH14" s="164"/>
      <c r="AI14" s="165"/>
      <c r="AJ14" s="168"/>
      <c r="AK14" s="168"/>
      <c r="AL14" s="165"/>
      <c r="AM14" s="169"/>
      <c r="AT14" s="164"/>
      <c r="AU14" s="165"/>
      <c r="AV14" s="168"/>
      <c r="AW14" s="168"/>
      <c r="AX14" s="165"/>
      <c r="AY14" s="169"/>
    </row>
    <row r="15" spans="2:52" s="159" customFormat="1" ht="18.75">
      <c r="B15" s="170" t="s">
        <v>223</v>
      </c>
      <c r="C15" s="170"/>
      <c r="D15" s="165"/>
      <c r="E15" s="168"/>
      <c r="F15" s="168"/>
      <c r="G15" s="165"/>
      <c r="H15" s="170" t="s">
        <v>224</v>
      </c>
      <c r="I15" s="170"/>
      <c r="O15" s="170" t="s">
        <v>225</v>
      </c>
      <c r="P15" s="170"/>
      <c r="Q15" s="165"/>
      <c r="R15" s="168"/>
      <c r="S15" s="168"/>
      <c r="T15" s="165"/>
      <c r="U15" s="170" t="s">
        <v>226</v>
      </c>
      <c r="V15" s="170"/>
      <c r="AG15" s="170" t="s">
        <v>227</v>
      </c>
      <c r="AH15" s="170"/>
      <c r="AI15" s="165"/>
      <c r="AJ15" s="168"/>
      <c r="AK15" s="168"/>
      <c r="AL15" s="165"/>
      <c r="AM15" s="170" t="s">
        <v>228</v>
      </c>
      <c r="AN15" s="170"/>
      <c r="AS15" s="170" t="s">
        <v>229</v>
      </c>
      <c r="AT15" s="170"/>
      <c r="AU15" s="165"/>
      <c r="AV15" s="168"/>
      <c r="AW15" s="168"/>
      <c r="AX15" s="165"/>
      <c r="AY15" s="170" t="s">
        <v>230</v>
      </c>
      <c r="AZ15" s="170"/>
    </row>
    <row r="16" spans="2:52" s="159" customFormat="1" ht="14.25" customHeight="1">
      <c r="B16" s="171" t="str">
        <f>'3次リーグ組合せ'!E2</f>
        <v>コヴィーダ1</v>
      </c>
      <c r="C16" s="172"/>
      <c r="H16" s="171" t="str">
        <f>'3次リーグ組合せ'!E3</f>
        <v>白鳥</v>
      </c>
      <c r="I16" s="172"/>
      <c r="O16" s="171" t="str">
        <f>'3次リーグ組合せ'!E4</f>
        <v>桜ヶ丘ＦＣ</v>
      </c>
      <c r="P16" s="172"/>
      <c r="U16" s="171" t="str">
        <f>'3次リーグ組合せ'!E5</f>
        <v>御嵩</v>
      </c>
      <c r="V16" s="172"/>
      <c r="X16" s="220"/>
      <c r="AG16" s="171" t="str">
        <f>'3次リーグ組合せ'!E6</f>
        <v>大和</v>
      </c>
      <c r="AH16" s="172"/>
      <c r="AM16" s="171" t="str">
        <f>'3次リーグ組合せ'!E7</f>
        <v>瀬尻</v>
      </c>
      <c r="AN16" s="172"/>
      <c r="AS16" s="171" t="str">
        <f>'3次リーグ組合せ'!E8</f>
        <v>武芸川</v>
      </c>
      <c r="AT16" s="172"/>
      <c r="AY16" s="171" t="str">
        <f>'3次リーグ組合せ'!E9</f>
        <v>山手</v>
      </c>
      <c r="AZ16" s="172"/>
    </row>
    <row r="17" spans="2:52" s="159" customFormat="1" ht="14.25" customHeight="1">
      <c r="B17" s="173"/>
      <c r="C17" s="174"/>
      <c r="H17" s="173"/>
      <c r="I17" s="174"/>
      <c r="O17" s="173"/>
      <c r="P17" s="174"/>
      <c r="U17" s="173"/>
      <c r="V17" s="174"/>
      <c r="AG17" s="173"/>
      <c r="AH17" s="174"/>
      <c r="AM17" s="173"/>
      <c r="AN17" s="174"/>
      <c r="AS17" s="173"/>
      <c r="AT17" s="174"/>
      <c r="AY17" s="173"/>
      <c r="AZ17" s="174"/>
    </row>
    <row r="18" spans="2:52" s="159" customFormat="1" ht="14.25" customHeight="1">
      <c r="B18" s="173"/>
      <c r="C18" s="174"/>
      <c r="H18" s="173"/>
      <c r="I18" s="174"/>
      <c r="O18" s="173"/>
      <c r="P18" s="174"/>
      <c r="U18" s="173"/>
      <c r="V18" s="174"/>
      <c r="AG18" s="173"/>
      <c r="AH18" s="174"/>
      <c r="AM18" s="173"/>
      <c r="AN18" s="174"/>
      <c r="AS18" s="173"/>
      <c r="AT18" s="174"/>
      <c r="AY18" s="173"/>
      <c r="AZ18" s="174"/>
    </row>
    <row r="19" spans="2:52" s="159" customFormat="1" ht="14.25" customHeight="1">
      <c r="B19" s="173"/>
      <c r="C19" s="174"/>
      <c r="H19" s="173"/>
      <c r="I19" s="174"/>
      <c r="O19" s="173"/>
      <c r="P19" s="174"/>
      <c r="U19" s="173"/>
      <c r="V19" s="174"/>
      <c r="AG19" s="173"/>
      <c r="AH19" s="174"/>
      <c r="AM19" s="173"/>
      <c r="AN19" s="174"/>
      <c r="AS19" s="173"/>
      <c r="AT19" s="174"/>
      <c r="AY19" s="173"/>
      <c r="AZ19" s="174"/>
    </row>
    <row r="20" spans="2:52" s="159" customFormat="1" ht="14.25" customHeight="1">
      <c r="B20" s="173"/>
      <c r="C20" s="174"/>
      <c r="H20" s="173"/>
      <c r="I20" s="174"/>
      <c r="O20" s="173"/>
      <c r="P20" s="174"/>
      <c r="T20" s="221"/>
      <c r="U20" s="173"/>
      <c r="V20" s="174"/>
      <c r="AG20" s="173"/>
      <c r="AH20" s="174"/>
      <c r="AM20" s="173"/>
      <c r="AN20" s="174"/>
      <c r="AS20" s="173"/>
      <c r="AT20" s="174"/>
      <c r="AY20" s="173"/>
      <c r="AZ20" s="174"/>
    </row>
    <row r="21" spans="2:52" s="159" customFormat="1" ht="14.25" customHeight="1">
      <c r="B21" s="175"/>
      <c r="C21" s="176"/>
      <c r="H21" s="175"/>
      <c r="I21" s="176"/>
      <c r="K21" s="210" t="s">
        <v>231</v>
      </c>
      <c r="L21" s="210"/>
      <c r="O21" s="175"/>
      <c r="P21" s="176"/>
      <c r="U21" s="175"/>
      <c r="V21" s="176"/>
      <c r="AG21" s="175"/>
      <c r="AH21" s="176"/>
      <c r="AM21" s="175"/>
      <c r="AN21" s="176"/>
      <c r="AP21" s="210" t="s">
        <v>232</v>
      </c>
      <c r="AQ21" s="210"/>
      <c r="AS21" s="175"/>
      <c r="AT21" s="176"/>
      <c r="AY21" s="175"/>
      <c r="AZ21" s="176"/>
    </row>
    <row r="22" spans="6:48" s="159" customFormat="1" ht="14.25">
      <c r="F22" s="177"/>
      <c r="G22" s="178"/>
      <c r="H22" s="178"/>
      <c r="I22" s="178"/>
      <c r="J22" s="178"/>
      <c r="K22" s="211"/>
      <c r="L22" s="211"/>
      <c r="M22" s="178"/>
      <c r="N22" s="178"/>
      <c r="O22" s="178"/>
      <c r="P22" s="178"/>
      <c r="Q22" s="178"/>
      <c r="R22" s="178"/>
      <c r="S22" s="164"/>
      <c r="AK22" s="177"/>
      <c r="AL22" s="178"/>
      <c r="AM22" s="178"/>
      <c r="AN22" s="178"/>
      <c r="AO22" s="178"/>
      <c r="AP22" s="211"/>
      <c r="AQ22" s="211"/>
      <c r="AR22" s="178"/>
      <c r="AS22" s="178"/>
      <c r="AT22" s="178"/>
      <c r="AU22" s="178"/>
      <c r="AV22" s="257"/>
    </row>
    <row r="23" spans="2:53" s="159" customFormat="1" ht="33.75" customHeight="1">
      <c r="B23" s="165"/>
      <c r="C23" s="165"/>
      <c r="D23" s="165"/>
      <c r="E23" s="165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5"/>
      <c r="W23" s="165"/>
      <c r="X23" s="165"/>
      <c r="Y23" s="165"/>
      <c r="Z23" s="165"/>
      <c r="AA23" s="165"/>
      <c r="AB23" s="165"/>
      <c r="AC23" s="165"/>
      <c r="AD23" s="165"/>
      <c r="AE23" s="165"/>
      <c r="AF23" s="165"/>
      <c r="AG23" s="165"/>
      <c r="AH23" s="165"/>
      <c r="AI23" s="165"/>
      <c r="AJ23" s="165"/>
      <c r="AK23" s="165"/>
      <c r="AL23" s="165"/>
      <c r="AM23" s="165"/>
      <c r="AN23" s="165"/>
      <c r="AO23" s="165"/>
      <c r="AP23" s="165"/>
      <c r="AQ23" s="165"/>
      <c r="AR23" s="165"/>
      <c r="AS23" s="165"/>
      <c r="AT23" s="165"/>
      <c r="AU23" s="165"/>
      <c r="AV23" s="165"/>
      <c r="AW23" s="165"/>
      <c r="AX23" s="165"/>
      <c r="AY23" s="165"/>
      <c r="AZ23" s="165"/>
      <c r="BA23" s="165"/>
    </row>
    <row r="24" spans="1:54" s="159" customFormat="1" ht="33.75" customHeight="1">
      <c r="A24" s="165"/>
      <c r="B24" s="179"/>
      <c r="C24" s="179"/>
      <c r="D24" s="179"/>
      <c r="E24" s="179"/>
      <c r="F24" s="179"/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79"/>
      <c r="U24" s="179"/>
      <c r="V24" s="179"/>
      <c r="W24" s="179"/>
      <c r="X24" s="179"/>
      <c r="Y24" s="179"/>
      <c r="Z24" s="179"/>
      <c r="AA24" s="179"/>
      <c r="AB24" s="179"/>
      <c r="AC24" s="179"/>
      <c r="AD24" s="179"/>
      <c r="AE24" s="179"/>
      <c r="AF24" s="179"/>
      <c r="AG24" s="179"/>
      <c r="AH24" s="179"/>
      <c r="AI24" s="179"/>
      <c r="AJ24" s="179"/>
      <c r="AK24" s="179"/>
      <c r="AL24" s="179"/>
      <c r="AM24" s="179"/>
      <c r="AN24" s="179"/>
      <c r="AO24" s="179"/>
      <c r="AP24" s="179"/>
      <c r="AQ24" s="179"/>
      <c r="AR24" s="179"/>
      <c r="AS24" s="179"/>
      <c r="AT24" s="179"/>
      <c r="AU24" s="179"/>
      <c r="AV24" s="179"/>
      <c r="AW24" s="179"/>
      <c r="AX24" s="179"/>
      <c r="AY24" s="179"/>
      <c r="AZ24" s="179"/>
      <c r="BA24" s="179"/>
      <c r="BB24" s="165"/>
    </row>
    <row r="25" spans="2:53" s="159" customFormat="1" ht="33.75" customHeight="1">
      <c r="B25" s="180" t="s">
        <v>140</v>
      </c>
      <c r="C25" s="181"/>
      <c r="D25" s="181"/>
      <c r="E25" s="181"/>
      <c r="F25" s="181"/>
      <c r="G25" s="182" t="s">
        <v>141</v>
      </c>
      <c r="H25" s="183"/>
      <c r="I25" s="183"/>
      <c r="J25" s="183"/>
      <c r="K25" s="183"/>
      <c r="L25" s="183"/>
      <c r="M25" s="183"/>
      <c r="N25" s="183"/>
      <c r="O25" s="183"/>
      <c r="P25" s="183"/>
      <c r="Q25" s="183"/>
      <c r="R25" s="183"/>
      <c r="S25" s="183"/>
      <c r="T25" s="183"/>
      <c r="U25" s="183"/>
      <c r="V25" s="183"/>
      <c r="W25" s="183"/>
      <c r="X25" s="183"/>
      <c r="Y25" s="232"/>
      <c r="Z25" s="180" t="s">
        <v>142</v>
      </c>
      <c r="AA25" s="181"/>
      <c r="AB25" s="181"/>
      <c r="AC25" s="181"/>
      <c r="AD25" s="233"/>
      <c r="AE25" s="182" t="s">
        <v>141</v>
      </c>
      <c r="AF25" s="183"/>
      <c r="AG25" s="183"/>
      <c r="AH25" s="183"/>
      <c r="AI25" s="183"/>
      <c r="AJ25" s="183"/>
      <c r="AK25" s="183"/>
      <c r="AL25" s="183"/>
      <c r="AM25" s="183"/>
      <c r="AN25" s="183"/>
      <c r="AO25" s="183"/>
      <c r="AP25" s="183"/>
      <c r="AQ25" s="183"/>
      <c r="AR25" s="183"/>
      <c r="AS25" s="183"/>
      <c r="AT25" s="183"/>
      <c r="AU25" s="183"/>
      <c r="AV25" s="232"/>
      <c r="AW25" s="180" t="s">
        <v>142</v>
      </c>
      <c r="AX25" s="181"/>
      <c r="AY25" s="181"/>
      <c r="AZ25" s="181"/>
      <c r="BA25" s="233"/>
    </row>
    <row r="26" spans="2:53" s="159" customFormat="1" ht="33.75" customHeight="1">
      <c r="B26" s="184">
        <v>0.4166666666666667</v>
      </c>
      <c r="C26" s="185"/>
      <c r="D26" s="185"/>
      <c r="E26" s="185"/>
      <c r="F26" s="186"/>
      <c r="G26" s="187" t="s">
        <v>219</v>
      </c>
      <c r="H26" s="188" t="str">
        <f>B16</f>
        <v>コヴィーダ1</v>
      </c>
      <c r="I26" s="188"/>
      <c r="J26" s="188"/>
      <c r="K26" s="188"/>
      <c r="L26" s="188"/>
      <c r="M26" s="188"/>
      <c r="N26" s="212"/>
      <c r="O26" s="188"/>
      <c r="P26" s="188"/>
      <c r="Q26" s="417" t="s">
        <v>143</v>
      </c>
      <c r="R26" s="188"/>
      <c r="S26" s="188"/>
      <c r="T26" s="212"/>
      <c r="U26" s="188" t="str">
        <f>H16</f>
        <v>白鳥</v>
      </c>
      <c r="V26" s="188"/>
      <c r="W26" s="188"/>
      <c r="X26" s="188"/>
      <c r="Y26" s="234"/>
      <c r="Z26" s="235" t="s">
        <v>221</v>
      </c>
      <c r="AA26" s="236"/>
      <c r="AB26" s="236"/>
      <c r="AC26" s="236"/>
      <c r="AD26" s="237"/>
      <c r="AE26" s="187" t="s">
        <v>220</v>
      </c>
      <c r="AF26" s="188" t="str">
        <f>O16</f>
        <v>桜ヶ丘ＦＣ</v>
      </c>
      <c r="AG26" s="188"/>
      <c r="AH26" s="188"/>
      <c r="AI26" s="188"/>
      <c r="AJ26" s="188"/>
      <c r="AK26" s="212"/>
      <c r="AL26" s="188"/>
      <c r="AM26" s="188"/>
      <c r="AN26" s="417" t="s">
        <v>143</v>
      </c>
      <c r="AO26" s="188"/>
      <c r="AP26" s="188"/>
      <c r="AQ26" s="258"/>
      <c r="AR26" s="188" t="str">
        <f>U16</f>
        <v>御嵩</v>
      </c>
      <c r="AS26" s="188"/>
      <c r="AT26" s="188"/>
      <c r="AU26" s="188"/>
      <c r="AV26" s="188"/>
      <c r="AW26" s="235" t="s">
        <v>222</v>
      </c>
      <c r="AX26" s="236"/>
      <c r="AY26" s="236"/>
      <c r="AZ26" s="236"/>
      <c r="BA26" s="237"/>
    </row>
    <row r="27" spans="2:69" s="159" customFormat="1" ht="33.75" customHeight="1">
      <c r="B27" s="189">
        <f>B26+"０：5０"</f>
        <v>0.4513888888888889</v>
      </c>
      <c r="C27" s="190"/>
      <c r="D27" s="190"/>
      <c r="E27" s="190"/>
      <c r="F27" s="191"/>
      <c r="G27" s="192" t="s">
        <v>221</v>
      </c>
      <c r="H27" s="193" t="str">
        <f>AG16</f>
        <v>大和</v>
      </c>
      <c r="I27" s="193"/>
      <c r="J27" s="193"/>
      <c r="K27" s="193"/>
      <c r="L27" s="193"/>
      <c r="M27" s="193"/>
      <c r="N27" s="213"/>
      <c r="O27" s="193"/>
      <c r="P27" s="193"/>
      <c r="Q27" s="418" t="s">
        <v>143</v>
      </c>
      <c r="R27" s="193"/>
      <c r="S27" s="193"/>
      <c r="T27" s="213"/>
      <c r="U27" s="193" t="str">
        <f>AM16</f>
        <v>瀬尻</v>
      </c>
      <c r="V27" s="193"/>
      <c r="W27" s="193"/>
      <c r="X27" s="193"/>
      <c r="Y27" s="193"/>
      <c r="Z27" s="238" t="s">
        <v>219</v>
      </c>
      <c r="AA27" s="239"/>
      <c r="AB27" s="239"/>
      <c r="AC27" s="239"/>
      <c r="AD27" s="240"/>
      <c r="AE27" s="241" t="s">
        <v>222</v>
      </c>
      <c r="AF27" s="193" t="str">
        <f>AS16</f>
        <v>武芸川</v>
      </c>
      <c r="AG27" s="193"/>
      <c r="AH27" s="193"/>
      <c r="AI27" s="193"/>
      <c r="AJ27" s="193"/>
      <c r="AK27" s="213"/>
      <c r="AL27" s="193"/>
      <c r="AM27" s="193"/>
      <c r="AN27" s="418" t="s">
        <v>143</v>
      </c>
      <c r="AO27" s="193"/>
      <c r="AP27" s="193"/>
      <c r="AQ27" s="213"/>
      <c r="AR27" s="193" t="str">
        <f>AY16</f>
        <v>山手</v>
      </c>
      <c r="AS27" s="193"/>
      <c r="AT27" s="193"/>
      <c r="AU27" s="193"/>
      <c r="AV27" s="193"/>
      <c r="AW27" s="238" t="s">
        <v>220</v>
      </c>
      <c r="AX27" s="239"/>
      <c r="AY27" s="239"/>
      <c r="AZ27" s="239"/>
      <c r="BA27" s="240"/>
      <c r="BQ27" s="263"/>
    </row>
    <row r="28" spans="2:53" s="159" customFormat="1" ht="33.75" customHeight="1">
      <c r="B28" s="189">
        <f>B27+"０：70"</f>
        <v>0.5</v>
      </c>
      <c r="C28" s="190"/>
      <c r="D28" s="190"/>
      <c r="E28" s="190"/>
      <c r="F28" s="191"/>
      <c r="G28" s="192" t="s">
        <v>217</v>
      </c>
      <c r="H28" s="193" t="s">
        <v>233</v>
      </c>
      <c r="I28" s="193"/>
      <c r="J28" s="193"/>
      <c r="K28" s="193"/>
      <c r="L28" s="193"/>
      <c r="M28" s="193"/>
      <c r="N28" s="213"/>
      <c r="O28" s="193"/>
      <c r="P28" s="193"/>
      <c r="Q28" s="417" t="s">
        <v>143</v>
      </c>
      <c r="R28" s="193"/>
      <c r="S28" s="193"/>
      <c r="T28" s="213"/>
      <c r="U28" s="193" t="s">
        <v>234</v>
      </c>
      <c r="V28" s="193"/>
      <c r="W28" s="193"/>
      <c r="X28" s="193"/>
      <c r="Y28" s="242"/>
      <c r="Z28" s="243" t="s">
        <v>235</v>
      </c>
      <c r="AA28" s="243"/>
      <c r="AB28" s="243"/>
      <c r="AC28" s="243"/>
      <c r="AD28" s="244"/>
      <c r="AE28" s="187" t="s">
        <v>218</v>
      </c>
      <c r="AF28" s="193" t="s">
        <v>236</v>
      </c>
      <c r="AG28" s="193"/>
      <c r="AH28" s="193"/>
      <c r="AI28" s="193"/>
      <c r="AJ28" s="193"/>
      <c r="AK28" s="213"/>
      <c r="AL28" s="193"/>
      <c r="AM28" s="193"/>
      <c r="AN28" s="417" t="s">
        <v>143</v>
      </c>
      <c r="AO28" s="193"/>
      <c r="AP28" s="193"/>
      <c r="AQ28" s="213"/>
      <c r="AR28" s="193" t="s">
        <v>237</v>
      </c>
      <c r="AS28" s="193"/>
      <c r="AT28" s="193"/>
      <c r="AU28" s="193"/>
      <c r="AV28" s="193"/>
      <c r="AW28" s="261" t="s">
        <v>238</v>
      </c>
      <c r="AX28" s="243"/>
      <c r="AY28" s="243"/>
      <c r="AZ28" s="243"/>
      <c r="BA28" s="244"/>
    </row>
    <row r="29" spans="2:53" ht="33" customHeight="1">
      <c r="B29" s="189">
        <f>B28+"０：5０"</f>
        <v>0.5347222222222222</v>
      </c>
      <c r="C29" s="190"/>
      <c r="D29" s="190"/>
      <c r="E29" s="190"/>
      <c r="F29" s="191"/>
      <c r="G29" s="194" t="s">
        <v>232</v>
      </c>
      <c r="H29" s="193" t="s">
        <v>239</v>
      </c>
      <c r="I29" s="193"/>
      <c r="J29" s="193"/>
      <c r="K29" s="193"/>
      <c r="L29" s="193"/>
      <c r="M29" s="193"/>
      <c r="N29" s="214"/>
      <c r="O29" s="215"/>
      <c r="P29" s="215"/>
      <c r="Q29" s="418" t="s">
        <v>143</v>
      </c>
      <c r="R29" s="215"/>
      <c r="S29" s="215"/>
      <c r="T29" s="214"/>
      <c r="U29" s="193" t="s">
        <v>240</v>
      </c>
      <c r="V29" s="193"/>
      <c r="W29" s="193"/>
      <c r="X29" s="193"/>
      <c r="Y29" s="242"/>
      <c r="Z29" s="238" t="s">
        <v>241</v>
      </c>
      <c r="AA29" s="239"/>
      <c r="AB29" s="239"/>
      <c r="AC29" s="239"/>
      <c r="AD29" s="240"/>
      <c r="AE29" s="245" t="s">
        <v>231</v>
      </c>
      <c r="AF29" s="215" t="s">
        <v>242</v>
      </c>
      <c r="AG29" s="215"/>
      <c r="AH29" s="215"/>
      <c r="AI29" s="215"/>
      <c r="AJ29" s="215"/>
      <c r="AK29" s="214"/>
      <c r="AL29" s="193"/>
      <c r="AM29" s="193"/>
      <c r="AN29" s="419" t="s">
        <v>143</v>
      </c>
      <c r="AO29" s="193"/>
      <c r="AP29" s="193"/>
      <c r="AQ29" s="214"/>
      <c r="AR29" s="215" t="s">
        <v>243</v>
      </c>
      <c r="AS29" s="215"/>
      <c r="AT29" s="215"/>
      <c r="AU29" s="215"/>
      <c r="AV29" s="215"/>
      <c r="AW29" s="238" t="s">
        <v>244</v>
      </c>
      <c r="AX29" s="239"/>
      <c r="AY29" s="239"/>
      <c r="AZ29" s="239"/>
      <c r="BA29" s="240"/>
    </row>
    <row r="30" spans="2:54" ht="33.75" customHeight="1">
      <c r="B30" s="195">
        <f>B29+"０：5０"</f>
        <v>0.5694444444444444</v>
      </c>
      <c r="C30" s="196"/>
      <c r="D30" s="196"/>
      <c r="E30" s="196"/>
      <c r="F30" s="197"/>
      <c r="G30" s="198" t="s">
        <v>216</v>
      </c>
      <c r="H30" s="199" t="s">
        <v>245</v>
      </c>
      <c r="I30" s="199"/>
      <c r="J30" s="199"/>
      <c r="K30" s="199"/>
      <c r="L30" s="199"/>
      <c r="M30" s="199"/>
      <c r="N30" s="216"/>
      <c r="O30" s="217"/>
      <c r="P30" s="217"/>
      <c r="Q30" s="418" t="s">
        <v>143</v>
      </c>
      <c r="R30" s="217"/>
      <c r="S30" s="217"/>
      <c r="T30" s="216"/>
      <c r="U30" s="211" t="s">
        <v>246</v>
      </c>
      <c r="V30" s="211"/>
      <c r="W30" s="211"/>
      <c r="X30" s="211"/>
      <c r="Y30" s="211"/>
      <c r="Z30" s="246" t="s">
        <v>247</v>
      </c>
      <c r="AA30" s="247"/>
      <c r="AB30" s="247"/>
      <c r="AC30" s="247"/>
      <c r="AD30" s="248"/>
      <c r="AE30" s="198" t="s">
        <v>215</v>
      </c>
      <c r="AF30" s="249" t="s">
        <v>248</v>
      </c>
      <c r="AG30" s="249"/>
      <c r="AH30" s="249"/>
      <c r="AI30" s="249"/>
      <c r="AJ30" s="249"/>
      <c r="AK30" s="216"/>
      <c r="AL30" s="253"/>
      <c r="AM30" s="253"/>
      <c r="AN30" s="418" t="s">
        <v>143</v>
      </c>
      <c r="AO30" s="253"/>
      <c r="AP30" s="253"/>
      <c r="AQ30" s="216"/>
      <c r="AR30" s="249" t="s">
        <v>249</v>
      </c>
      <c r="AS30" s="249"/>
      <c r="AT30" s="249"/>
      <c r="AU30" s="249"/>
      <c r="AV30" s="259"/>
      <c r="AW30" s="246" t="s">
        <v>250</v>
      </c>
      <c r="AX30" s="247"/>
      <c r="AY30" s="247"/>
      <c r="AZ30" s="247"/>
      <c r="BA30" s="248"/>
      <c r="BB30" s="262"/>
    </row>
    <row r="31" spans="7:42" ht="24">
      <c r="G31" s="200"/>
      <c r="H31" s="200"/>
      <c r="I31" s="200"/>
      <c r="M31" s="200"/>
      <c r="N31" s="200"/>
      <c r="O31" s="200"/>
      <c r="P31" s="200"/>
      <c r="Q31" s="200"/>
      <c r="R31" s="224"/>
      <c r="S31" s="225"/>
      <c r="T31" s="225"/>
      <c r="U31" s="226"/>
      <c r="X31" s="158"/>
      <c r="Y31" s="158"/>
      <c r="Z31" s="158"/>
      <c r="AA31" s="158"/>
      <c r="AB31" s="158"/>
      <c r="AC31" s="158"/>
      <c r="AD31" s="158"/>
      <c r="AE31" s="250"/>
      <c r="AF31" s="251"/>
      <c r="AG31" s="251"/>
      <c r="AH31" s="251"/>
      <c r="AI31" s="158"/>
      <c r="AJ31" s="158"/>
      <c r="AK31" s="158"/>
      <c r="AL31" s="158"/>
      <c r="AM31" s="158"/>
      <c r="AN31" s="158"/>
      <c r="AO31" s="158"/>
      <c r="AP31" s="226"/>
    </row>
    <row r="32" spans="7:41" ht="24">
      <c r="G32" s="201" t="s">
        <v>251</v>
      </c>
      <c r="H32" s="200"/>
      <c r="I32" s="200"/>
      <c r="M32" s="200"/>
      <c r="N32" s="200"/>
      <c r="O32" s="200"/>
      <c r="P32" s="200"/>
      <c r="Q32" s="200"/>
      <c r="R32" s="200"/>
      <c r="V32" s="200" t="s">
        <v>252</v>
      </c>
      <c r="X32" s="158"/>
      <c r="Y32" s="158"/>
      <c r="Z32" s="158"/>
      <c r="AA32" s="158"/>
      <c r="AB32" s="158"/>
      <c r="AC32" s="158"/>
      <c r="AD32" s="158"/>
      <c r="AE32" s="158"/>
      <c r="AF32" s="158"/>
      <c r="AH32" s="158"/>
      <c r="AI32" s="158"/>
      <c r="AJ32" s="158"/>
      <c r="AK32" s="200" t="s">
        <v>253</v>
      </c>
      <c r="AL32" s="158"/>
      <c r="AM32" s="158"/>
      <c r="AN32" s="158"/>
      <c r="AO32" s="158"/>
    </row>
    <row r="33" spans="5:48" ht="24" customHeight="1">
      <c r="E33" s="202"/>
      <c r="F33" s="203"/>
      <c r="G33" s="203"/>
      <c r="H33" s="203"/>
      <c r="I33" s="202"/>
      <c r="J33" s="204"/>
      <c r="K33" s="204"/>
      <c r="L33" s="204"/>
      <c r="M33" s="204"/>
      <c r="N33" s="204"/>
      <c r="O33" s="204"/>
      <c r="P33" s="204"/>
      <c r="Q33" s="204"/>
      <c r="R33" s="204"/>
      <c r="S33" s="204"/>
      <c r="T33" s="204"/>
      <c r="U33" s="204"/>
      <c r="V33" s="204"/>
      <c r="W33" s="204"/>
      <c r="X33" s="204"/>
      <c r="Y33" s="204"/>
      <c r="Z33" s="204"/>
      <c r="AA33" s="204"/>
      <c r="AB33" s="204"/>
      <c r="AC33" s="204"/>
      <c r="AD33" s="204"/>
      <c r="AE33" s="204"/>
      <c r="AF33" s="204"/>
      <c r="AG33" s="204"/>
      <c r="AH33" s="204"/>
      <c r="AI33" s="204"/>
      <c r="AJ33" s="204"/>
      <c r="AK33" s="204"/>
      <c r="AL33" s="204"/>
      <c r="AM33" s="204"/>
      <c r="AN33" s="204"/>
      <c r="AO33" s="204"/>
      <c r="AP33" s="204"/>
      <c r="AQ33" s="204"/>
      <c r="AR33" s="204"/>
      <c r="AS33" s="204"/>
      <c r="AT33" s="204"/>
      <c r="AU33" s="204"/>
      <c r="AV33" s="204"/>
    </row>
    <row r="34" spans="5:45" ht="13.5">
      <c r="E34" s="202"/>
      <c r="F34" s="204"/>
      <c r="G34" s="204"/>
      <c r="H34" s="204"/>
      <c r="I34" s="204"/>
      <c r="J34" s="204"/>
      <c r="K34" s="204"/>
      <c r="L34" s="204"/>
      <c r="M34" s="204"/>
      <c r="N34" s="204"/>
      <c r="O34" s="204"/>
      <c r="P34" s="204"/>
      <c r="Q34" s="204"/>
      <c r="R34" s="204"/>
      <c r="S34" s="204"/>
      <c r="T34" s="204"/>
      <c r="U34" s="204"/>
      <c r="V34" s="204"/>
      <c r="W34" s="204"/>
      <c r="X34" s="204"/>
      <c r="Y34" s="202"/>
      <c r="Z34" s="203"/>
      <c r="AA34" s="203"/>
      <c r="AB34" s="202"/>
      <c r="AC34" s="202"/>
      <c r="AD34" s="202"/>
      <c r="AE34" s="202"/>
      <c r="AH34" s="202"/>
      <c r="AI34" s="203"/>
      <c r="AL34" s="202"/>
      <c r="AM34" s="202"/>
      <c r="AN34" s="202"/>
      <c r="AQ34" s="202"/>
      <c r="AR34" s="202"/>
      <c r="AS34" s="202"/>
    </row>
    <row r="35" spans="5:48" ht="17.25" customHeight="1">
      <c r="E35" s="202" t="s">
        <v>91</v>
      </c>
      <c r="F35" s="203" t="s">
        <v>140</v>
      </c>
      <c r="G35" s="203"/>
      <c r="H35" s="203"/>
      <c r="I35" s="202"/>
      <c r="J35" s="205" t="s">
        <v>254</v>
      </c>
      <c r="K35" s="205"/>
      <c r="L35" s="205"/>
      <c r="M35" s="205"/>
      <c r="N35" s="205"/>
      <c r="O35" s="218" t="s">
        <v>255</v>
      </c>
      <c r="P35" s="218"/>
      <c r="Q35" s="218"/>
      <c r="R35" s="218"/>
      <c r="S35" s="218"/>
      <c r="T35" s="218"/>
      <c r="U35" s="218"/>
      <c r="V35" s="218"/>
      <c r="W35" s="218"/>
      <c r="X35" s="218"/>
      <c r="Y35" s="218"/>
      <c r="Z35" s="218"/>
      <c r="AA35" s="218"/>
      <c r="AB35" s="202"/>
      <c r="AC35" s="205" t="s">
        <v>256</v>
      </c>
      <c r="AD35" s="205"/>
      <c r="AE35" s="205"/>
      <c r="AF35" s="205"/>
      <c r="AG35" s="205"/>
      <c r="AH35" s="205"/>
      <c r="AI35" s="205" t="s">
        <v>257</v>
      </c>
      <c r="AJ35" s="205"/>
      <c r="AK35" s="205"/>
      <c r="AL35" s="205"/>
      <c r="AM35" s="205"/>
      <c r="AN35" s="205"/>
      <c r="AO35" s="205"/>
      <c r="AP35" s="205" t="s">
        <v>258</v>
      </c>
      <c r="AQ35" s="205"/>
      <c r="AR35" s="205"/>
      <c r="AS35" s="205"/>
      <c r="AT35" s="205"/>
      <c r="AU35" s="205"/>
      <c r="AV35" s="205"/>
    </row>
    <row r="36" spans="5:56" ht="17.25">
      <c r="E36" s="202" t="s">
        <v>91</v>
      </c>
      <c r="F36" s="205" t="s">
        <v>259</v>
      </c>
      <c r="G36" s="205"/>
      <c r="H36" s="205"/>
      <c r="I36" s="205"/>
      <c r="J36" s="205"/>
      <c r="K36" s="205"/>
      <c r="L36" s="205"/>
      <c r="M36" s="205"/>
      <c r="N36" s="205"/>
      <c r="O36" s="205"/>
      <c r="P36" s="205"/>
      <c r="Q36" s="205"/>
      <c r="R36" s="203" t="s">
        <v>91</v>
      </c>
      <c r="S36" s="227" t="s">
        <v>260</v>
      </c>
      <c r="T36" s="227"/>
      <c r="U36" s="227"/>
      <c r="V36" s="227"/>
      <c r="W36" s="227"/>
      <c r="X36" s="227"/>
      <c r="Y36" s="202"/>
      <c r="Z36" s="203"/>
      <c r="AA36" s="203"/>
      <c r="AB36" s="202"/>
      <c r="AC36" s="202"/>
      <c r="AD36" s="202"/>
      <c r="AE36" s="202"/>
      <c r="AH36" s="202"/>
      <c r="AI36" s="203"/>
      <c r="AL36" s="202"/>
      <c r="AM36" s="202"/>
      <c r="AN36" s="202"/>
      <c r="AO36" s="95"/>
      <c r="AP36" s="95"/>
      <c r="AQ36" s="95"/>
      <c r="AR36" s="95"/>
      <c r="AS36" s="95"/>
      <c r="AT36" s="95"/>
      <c r="AU36" s="95"/>
      <c r="AV36" s="95"/>
      <c r="AW36" s="158"/>
      <c r="AX36" s="158"/>
      <c r="AY36" s="158"/>
      <c r="AZ36" s="79" t="s">
        <v>261</v>
      </c>
      <c r="BB36" s="202"/>
      <c r="BC36" s="202"/>
      <c r="BD36" s="202"/>
    </row>
    <row r="37" spans="5:57" ht="17.25">
      <c r="E37" s="202" t="s">
        <v>91</v>
      </c>
      <c r="F37" s="203" t="s">
        <v>262</v>
      </c>
      <c r="K37" s="203" t="s">
        <v>263</v>
      </c>
      <c r="T37" s="203"/>
      <c r="V37" s="228"/>
      <c r="W37" s="228"/>
      <c r="X37" s="203" t="s">
        <v>91</v>
      </c>
      <c r="Y37" s="228" t="s">
        <v>264</v>
      </c>
      <c r="Z37" s="228"/>
      <c r="AA37" s="228"/>
      <c r="AB37" s="228"/>
      <c r="AC37" s="228"/>
      <c r="AD37" s="205" t="s">
        <v>265</v>
      </c>
      <c r="AE37" s="205"/>
      <c r="AF37" s="205"/>
      <c r="AG37" s="205"/>
      <c r="AH37" s="205"/>
      <c r="AI37" s="204"/>
      <c r="AJ37" s="204"/>
      <c r="AK37" s="204"/>
      <c r="AL37" s="204"/>
      <c r="AM37" s="204"/>
      <c r="AN37" s="202"/>
      <c r="AO37" s="95"/>
      <c r="AP37" s="95"/>
      <c r="AQ37" s="95"/>
      <c r="AR37" s="95"/>
      <c r="AS37" s="95"/>
      <c r="AT37" s="95"/>
      <c r="AU37" s="95"/>
      <c r="AV37" s="95"/>
      <c r="AW37" s="158"/>
      <c r="AX37" s="158"/>
      <c r="AY37" s="158"/>
      <c r="AZ37" s="79" t="s">
        <v>251</v>
      </c>
      <c r="BB37" s="202"/>
      <c r="BC37" s="79" t="s">
        <v>266</v>
      </c>
      <c r="BD37" s="202"/>
      <c r="BE37" s="202"/>
    </row>
    <row r="38" spans="6:57" ht="17.25">
      <c r="F38" s="206"/>
      <c r="Z38" s="206"/>
      <c r="AA38" s="206"/>
      <c r="AB38" s="203"/>
      <c r="AC38" s="202"/>
      <c r="AD38" s="202"/>
      <c r="AE38" s="202"/>
      <c r="AF38" s="202"/>
      <c r="AG38" s="202"/>
      <c r="AH38" s="202"/>
      <c r="AI38" s="202"/>
      <c r="AL38" s="202"/>
      <c r="AN38" s="202"/>
      <c r="AO38" s="95"/>
      <c r="AP38" s="95"/>
      <c r="AQ38" s="95"/>
      <c r="AR38" s="95"/>
      <c r="AS38" s="95"/>
      <c r="AT38" s="95"/>
      <c r="AU38" s="95"/>
      <c r="AV38" s="95"/>
      <c r="AW38" s="158"/>
      <c r="AX38" s="158"/>
      <c r="AY38" s="158"/>
      <c r="AZ38" s="79" t="s">
        <v>252</v>
      </c>
      <c r="BB38" s="202"/>
      <c r="BC38" s="79" t="s">
        <v>267</v>
      </c>
      <c r="BD38" s="202"/>
      <c r="BE38" s="202"/>
    </row>
    <row r="39" spans="5:57" ht="18.75">
      <c r="E39" s="207" t="s">
        <v>175</v>
      </c>
      <c r="F39" s="208" t="s">
        <v>268</v>
      </c>
      <c r="G39" s="208"/>
      <c r="H39" s="208"/>
      <c r="I39" s="208"/>
      <c r="J39" s="208"/>
      <c r="K39" s="208"/>
      <c r="L39" s="208"/>
      <c r="M39" s="208"/>
      <c r="N39" s="219"/>
      <c r="O39" s="202"/>
      <c r="P39" s="209"/>
      <c r="Q39" s="209"/>
      <c r="R39" s="229" t="s">
        <v>269</v>
      </c>
      <c r="S39" s="229"/>
      <c r="T39" s="229"/>
      <c r="U39" s="229"/>
      <c r="V39" s="229"/>
      <c r="W39" s="229"/>
      <c r="X39" s="229"/>
      <c r="Y39" s="229"/>
      <c r="Z39" s="229"/>
      <c r="AA39" s="229"/>
      <c r="AB39" s="229"/>
      <c r="AC39" s="229"/>
      <c r="AD39" s="229"/>
      <c r="AE39" s="229"/>
      <c r="AF39" s="229"/>
      <c r="AG39" s="229"/>
      <c r="AH39" s="229"/>
      <c r="AI39" s="229"/>
      <c r="AJ39" s="254" t="s">
        <v>270</v>
      </c>
      <c r="AK39" s="254"/>
      <c r="AL39" s="254"/>
      <c r="AM39" s="254"/>
      <c r="AN39" s="254"/>
      <c r="AO39" s="254"/>
      <c r="AP39" s="254"/>
      <c r="AQ39" s="254"/>
      <c r="AR39" s="95"/>
      <c r="AS39" s="95"/>
      <c r="AT39" s="95"/>
      <c r="AU39" s="95"/>
      <c r="AV39" s="95"/>
      <c r="AW39" s="158"/>
      <c r="AX39" s="158"/>
      <c r="AY39" s="158"/>
      <c r="AZ39" s="79" t="s">
        <v>253</v>
      </c>
      <c r="BB39" s="206"/>
      <c r="BC39" s="79" t="s">
        <v>271</v>
      </c>
      <c r="BD39" s="203"/>
      <c r="BE39" s="202"/>
    </row>
    <row r="40" spans="5:59" ht="17.25">
      <c r="E40" s="209"/>
      <c r="AI40" s="154"/>
      <c r="AJ40" s="152"/>
      <c r="AK40" s="152"/>
      <c r="AL40" s="152"/>
      <c r="AM40" s="152"/>
      <c r="AN40" s="152"/>
      <c r="AO40" s="152"/>
      <c r="AP40" s="152"/>
      <c r="AT40" s="158"/>
      <c r="AU40" s="158"/>
      <c r="AV40" s="158"/>
      <c r="AW40" s="158"/>
      <c r="AX40" s="158"/>
      <c r="AY40" s="158"/>
      <c r="AZ40" s="158"/>
      <c r="BA40" s="251"/>
      <c r="BB40" s="158"/>
      <c r="BC40" s="158"/>
      <c r="BD40" s="158"/>
      <c r="BE40" s="158"/>
      <c r="BF40" s="158"/>
      <c r="BG40" s="158"/>
    </row>
    <row r="41" spans="35:59" ht="17.25">
      <c r="AI41" s="154"/>
      <c r="AJ41" s="152"/>
      <c r="AK41" s="152"/>
      <c r="AL41" s="152"/>
      <c r="AM41" s="152"/>
      <c r="AN41" s="152"/>
      <c r="AO41" s="152"/>
      <c r="AP41" s="152"/>
      <c r="AT41" s="158"/>
      <c r="AU41" s="158"/>
      <c r="AV41" s="158"/>
      <c r="AW41" s="158"/>
      <c r="AX41" s="158"/>
      <c r="AY41" s="158"/>
      <c r="AZ41" s="158"/>
      <c r="BA41" s="158"/>
      <c r="BB41" s="158"/>
      <c r="BC41" s="158"/>
      <c r="BD41" s="158"/>
      <c r="BE41" s="158"/>
      <c r="BF41" s="158"/>
      <c r="BG41" s="158"/>
    </row>
    <row r="42" ht="13.5">
      <c r="AI42" s="154"/>
    </row>
    <row r="43" ht="13.5">
      <c r="AI43" s="154"/>
    </row>
    <row r="44" ht="13.5">
      <c r="AI44" s="154"/>
    </row>
    <row r="45" ht="13.5">
      <c r="AI45" s="154"/>
    </row>
  </sheetData>
  <sheetProtection/>
  <mergeCells count="99">
    <mergeCell ref="AS1:BA1"/>
    <mergeCell ref="AT2:AZ2"/>
    <mergeCell ref="B15:C15"/>
    <mergeCell ref="H15:I15"/>
    <mergeCell ref="O15:P15"/>
    <mergeCell ref="U15:V15"/>
    <mergeCell ref="AG15:AH15"/>
    <mergeCell ref="AM15:AN15"/>
    <mergeCell ref="AS15:AT15"/>
    <mergeCell ref="AY15:AZ15"/>
    <mergeCell ref="B25:F25"/>
    <mergeCell ref="G25:Y25"/>
    <mergeCell ref="Z25:AD25"/>
    <mergeCell ref="AE25:AV25"/>
    <mergeCell ref="AW25:BA25"/>
    <mergeCell ref="B26:F26"/>
    <mergeCell ref="H26:M26"/>
    <mergeCell ref="O26:P26"/>
    <mergeCell ref="R26:S26"/>
    <mergeCell ref="U26:Y26"/>
    <mergeCell ref="Z26:AD26"/>
    <mergeCell ref="AF26:AJ26"/>
    <mergeCell ref="AL26:AM26"/>
    <mergeCell ref="AO26:AP26"/>
    <mergeCell ref="AR26:AV26"/>
    <mergeCell ref="AW26:BA26"/>
    <mergeCell ref="B27:F27"/>
    <mergeCell ref="H27:M27"/>
    <mergeCell ref="O27:P27"/>
    <mergeCell ref="R27:S27"/>
    <mergeCell ref="U27:Y27"/>
    <mergeCell ref="Z27:AD27"/>
    <mergeCell ref="AF27:AJ27"/>
    <mergeCell ref="AL27:AM27"/>
    <mergeCell ref="AO27:AP27"/>
    <mergeCell ref="AR27:AV27"/>
    <mergeCell ref="AW27:BA27"/>
    <mergeCell ref="B28:F28"/>
    <mergeCell ref="H28:M28"/>
    <mergeCell ref="O28:P28"/>
    <mergeCell ref="R28:S28"/>
    <mergeCell ref="U28:Y28"/>
    <mergeCell ref="Z28:AD28"/>
    <mergeCell ref="AF28:AJ28"/>
    <mergeCell ref="AL28:AM28"/>
    <mergeCell ref="AO28:AP28"/>
    <mergeCell ref="AR28:AV28"/>
    <mergeCell ref="AW28:BA28"/>
    <mergeCell ref="B29:F29"/>
    <mergeCell ref="H29:M29"/>
    <mergeCell ref="O29:P29"/>
    <mergeCell ref="R29:S29"/>
    <mergeCell ref="U29:Y29"/>
    <mergeCell ref="Z29:AD29"/>
    <mergeCell ref="AF29:AJ29"/>
    <mergeCell ref="AL29:AM29"/>
    <mergeCell ref="AO29:AP29"/>
    <mergeCell ref="AR29:AV29"/>
    <mergeCell ref="AW29:BA29"/>
    <mergeCell ref="B30:F30"/>
    <mergeCell ref="H30:M30"/>
    <mergeCell ref="O30:P30"/>
    <mergeCell ref="R30:S30"/>
    <mergeCell ref="U30:Y30"/>
    <mergeCell ref="Z30:AD30"/>
    <mergeCell ref="AF30:AJ30"/>
    <mergeCell ref="AL30:AM30"/>
    <mergeCell ref="AO30:AP30"/>
    <mergeCell ref="AR30:AV30"/>
    <mergeCell ref="AW30:BA30"/>
    <mergeCell ref="J35:N35"/>
    <mergeCell ref="O35:AA35"/>
    <mergeCell ref="AC35:AH35"/>
    <mergeCell ref="AI35:AO35"/>
    <mergeCell ref="AP35:AV35"/>
    <mergeCell ref="F36:Q36"/>
    <mergeCell ref="Y37:AC37"/>
    <mergeCell ref="AD37:AH37"/>
    <mergeCell ref="R39:AE39"/>
    <mergeCell ref="AJ39:AQ39"/>
    <mergeCell ref="O16:P21"/>
    <mergeCell ref="U16:V21"/>
    <mergeCell ref="AG16:AH21"/>
    <mergeCell ref="AM16:AN21"/>
    <mergeCell ref="AS16:AT21"/>
    <mergeCell ref="AY16:AZ21"/>
    <mergeCell ref="AP21:AQ22"/>
    <mergeCell ref="B16:C21"/>
    <mergeCell ref="H16:I21"/>
    <mergeCell ref="K21:L22"/>
    <mergeCell ref="E13:F14"/>
    <mergeCell ref="R13:S14"/>
    <mergeCell ref="AJ13:AK14"/>
    <mergeCell ref="AV13:AW14"/>
    <mergeCell ref="AA4:AB5"/>
    <mergeCell ref="AA7:AB8"/>
    <mergeCell ref="J11:K12"/>
    <mergeCell ref="AP11:AQ12"/>
    <mergeCell ref="D1:AR2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85"/>
  <rowBreaks count="1" manualBreakCount="1">
    <brk id="30" max="5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B1:BH31"/>
  <sheetViews>
    <sheetView zoomScale="80" zoomScaleNormal="80" workbookViewId="0" topLeftCell="A1">
      <selection activeCell="AH11" sqref="AH11"/>
    </sheetView>
  </sheetViews>
  <sheetFormatPr defaultColWidth="2.50390625" defaultRowHeight="13.5"/>
  <cols>
    <col min="1" max="7" width="2.50390625" style="79" customWidth="1"/>
    <col min="8" max="44" width="4.25390625" style="79" customWidth="1"/>
    <col min="45" max="47" width="2.50390625" style="79" customWidth="1"/>
    <col min="48" max="16384" width="2.50390625" style="79" customWidth="1"/>
  </cols>
  <sheetData>
    <row r="1" spans="5:34" ht="24" customHeight="1">
      <c r="E1" s="80" t="s">
        <v>272</v>
      </c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 t="s">
        <v>273</v>
      </c>
      <c r="AE1" s="80"/>
      <c r="AF1" s="80"/>
      <c r="AG1" s="80"/>
      <c r="AH1" s="145"/>
    </row>
    <row r="2" spans="5:38" ht="13.5" customHeight="1"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145"/>
      <c r="AJ2" s="79" t="s">
        <v>68</v>
      </c>
      <c r="AK2" s="146"/>
      <c r="AL2" s="146"/>
    </row>
    <row r="3" spans="2:40" ht="14.25">
      <c r="B3" s="81"/>
      <c r="C3" s="81"/>
      <c r="D3" s="81"/>
      <c r="E3" s="81" t="s">
        <v>91</v>
      </c>
      <c r="F3" s="81"/>
      <c r="G3" s="81"/>
      <c r="H3" s="79" t="s">
        <v>176</v>
      </c>
      <c r="AE3" s="95"/>
      <c r="AF3" s="95"/>
      <c r="AG3" s="95"/>
      <c r="AH3" s="95"/>
      <c r="AI3" s="147"/>
      <c r="AJ3" s="95"/>
      <c r="AK3" s="147"/>
      <c r="AL3" s="147"/>
      <c r="AN3" s="146"/>
    </row>
    <row r="4" spans="2:37" ht="14.25">
      <c r="B4" s="81"/>
      <c r="C4" s="81"/>
      <c r="D4" s="81"/>
      <c r="E4" s="82"/>
      <c r="F4" s="82"/>
      <c r="G4" s="82"/>
      <c r="H4" s="83" t="s">
        <v>192</v>
      </c>
      <c r="I4" s="98"/>
      <c r="J4" s="98"/>
      <c r="K4" s="98"/>
      <c r="L4" s="98"/>
      <c r="M4" s="98"/>
      <c r="N4" s="98"/>
      <c r="O4" s="99"/>
      <c r="P4" s="83" t="s">
        <v>158</v>
      </c>
      <c r="Q4" s="98"/>
      <c r="R4" s="98"/>
      <c r="S4" s="99"/>
      <c r="T4" s="83" t="s">
        <v>162</v>
      </c>
      <c r="U4" s="98"/>
      <c r="V4" s="98"/>
      <c r="W4" s="99"/>
      <c r="X4" s="83" t="s">
        <v>165</v>
      </c>
      <c r="Y4" s="98"/>
      <c r="Z4" s="98"/>
      <c r="AA4" s="98"/>
      <c r="AB4" s="83" t="s">
        <v>210</v>
      </c>
      <c r="AC4" s="98"/>
      <c r="AD4" s="98"/>
      <c r="AE4" s="134"/>
      <c r="AF4" s="135"/>
      <c r="AG4" s="135"/>
      <c r="AH4" s="135"/>
      <c r="AI4" s="95"/>
      <c r="AJ4" s="148"/>
      <c r="AK4" s="79" t="s">
        <v>78</v>
      </c>
    </row>
    <row r="5" spans="3:37" ht="13.5" customHeight="1">
      <c r="C5" s="84" t="s">
        <v>79</v>
      </c>
      <c r="D5" s="84"/>
      <c r="E5" s="84"/>
      <c r="F5" s="84"/>
      <c r="G5" s="84"/>
      <c r="H5" s="85">
        <v>1</v>
      </c>
      <c r="I5" s="100"/>
      <c r="J5" s="100"/>
      <c r="K5" s="100"/>
      <c r="L5" s="100"/>
      <c r="M5" s="100"/>
      <c r="N5" s="100"/>
      <c r="O5" s="101"/>
      <c r="P5" s="102">
        <v>2</v>
      </c>
      <c r="Q5" s="120"/>
      <c r="R5" s="121"/>
      <c r="S5" s="122"/>
      <c r="T5" s="102">
        <v>3</v>
      </c>
      <c r="U5" s="120"/>
      <c r="V5" s="121"/>
      <c r="W5" s="122"/>
      <c r="X5" s="123">
        <v>4</v>
      </c>
      <c r="Y5" s="136"/>
      <c r="Z5" s="136"/>
      <c r="AA5" s="136"/>
      <c r="AB5" s="123">
        <v>5</v>
      </c>
      <c r="AC5" s="136"/>
      <c r="AD5" s="136"/>
      <c r="AE5" s="134"/>
      <c r="AF5" s="135"/>
      <c r="AG5" s="135"/>
      <c r="AH5" s="135"/>
      <c r="AI5" s="95"/>
      <c r="AJ5" s="95"/>
      <c r="AK5" s="149" t="s">
        <v>87</v>
      </c>
    </row>
    <row r="6" spans="3:37" ht="13.5" customHeight="1">
      <c r="C6" s="84" t="s">
        <v>88</v>
      </c>
      <c r="D6" s="84"/>
      <c r="E6" s="84"/>
      <c r="F6" s="84"/>
      <c r="G6" s="84"/>
      <c r="H6" s="86">
        <f>C10</f>
        <v>44570</v>
      </c>
      <c r="I6" s="103"/>
      <c r="J6" s="103"/>
      <c r="K6" s="103"/>
      <c r="L6" s="103"/>
      <c r="M6" s="103"/>
      <c r="N6" s="103"/>
      <c r="O6" s="104"/>
      <c r="P6" s="105">
        <f>C10</f>
        <v>44570</v>
      </c>
      <c r="Q6" s="124"/>
      <c r="R6" s="125"/>
      <c r="S6" s="126"/>
      <c r="T6" s="105">
        <f>C10</f>
        <v>44570</v>
      </c>
      <c r="U6" s="124"/>
      <c r="V6" s="125"/>
      <c r="W6" s="126"/>
      <c r="X6" s="86">
        <f>C10</f>
        <v>44570</v>
      </c>
      <c r="Y6" s="103"/>
      <c r="Z6" s="103"/>
      <c r="AA6" s="103"/>
      <c r="AB6" s="86">
        <f>C10</f>
        <v>44570</v>
      </c>
      <c r="AC6" s="103"/>
      <c r="AD6" s="103"/>
      <c r="AE6" s="134"/>
      <c r="AF6" s="135"/>
      <c r="AG6" s="135"/>
      <c r="AH6" s="135"/>
      <c r="AI6" s="95"/>
      <c r="AJ6" s="95"/>
      <c r="AK6" s="79" t="s">
        <v>89</v>
      </c>
    </row>
    <row r="7" spans="3:45" ht="13.5" customHeight="1">
      <c r="C7" s="84" t="s">
        <v>90</v>
      </c>
      <c r="D7" s="84"/>
      <c r="E7" s="84"/>
      <c r="F7" s="84"/>
      <c r="G7" s="84"/>
      <c r="H7" s="87">
        <v>0.3958333333333333</v>
      </c>
      <c r="I7" s="106"/>
      <c r="J7" s="106"/>
      <c r="K7" s="106"/>
      <c r="L7" s="106"/>
      <c r="M7" s="106"/>
      <c r="N7" s="106"/>
      <c r="O7" s="107"/>
      <c r="P7" s="108">
        <v>0.4375</v>
      </c>
      <c r="Q7" s="124"/>
      <c r="R7" s="125"/>
      <c r="S7" s="126"/>
      <c r="T7" s="108">
        <v>0.479166666666667</v>
      </c>
      <c r="U7" s="124"/>
      <c r="V7" s="125"/>
      <c r="W7" s="126"/>
      <c r="X7" s="108">
        <v>0.520833333333333</v>
      </c>
      <c r="Y7" s="137"/>
      <c r="Z7" s="124"/>
      <c r="AA7" s="125"/>
      <c r="AB7" s="108">
        <v>0.5625</v>
      </c>
      <c r="AC7" s="137"/>
      <c r="AD7" s="124"/>
      <c r="AE7" s="134"/>
      <c r="AF7" s="135"/>
      <c r="AG7" s="135"/>
      <c r="AH7" s="135"/>
      <c r="AI7" s="95"/>
      <c r="AJ7" s="95"/>
      <c r="AS7" s="152"/>
    </row>
    <row r="8" spans="8:45" ht="13.5">
      <c r="H8" s="88">
        <v>1</v>
      </c>
      <c r="I8" s="109">
        <v>2</v>
      </c>
      <c r="J8" s="110">
        <v>3</v>
      </c>
      <c r="K8" s="110">
        <v>4</v>
      </c>
      <c r="L8" s="110">
        <v>5</v>
      </c>
      <c r="M8" s="110">
        <v>6</v>
      </c>
      <c r="N8" s="110">
        <v>7</v>
      </c>
      <c r="O8" s="110">
        <v>8</v>
      </c>
      <c r="P8" s="88">
        <v>1</v>
      </c>
      <c r="Q8" s="109">
        <v>2</v>
      </c>
      <c r="R8" s="110">
        <v>3</v>
      </c>
      <c r="S8" s="127">
        <v>4</v>
      </c>
      <c r="T8" s="88">
        <v>1</v>
      </c>
      <c r="U8" s="109">
        <v>2</v>
      </c>
      <c r="V8" s="110">
        <v>3</v>
      </c>
      <c r="W8" s="127">
        <v>4</v>
      </c>
      <c r="X8" s="88">
        <v>1</v>
      </c>
      <c r="Y8" s="109">
        <v>2</v>
      </c>
      <c r="Z8" s="109">
        <v>3</v>
      </c>
      <c r="AA8" s="110">
        <v>4</v>
      </c>
      <c r="AB8" s="88">
        <v>1</v>
      </c>
      <c r="AC8" s="109">
        <v>2</v>
      </c>
      <c r="AD8" s="109">
        <v>3</v>
      </c>
      <c r="AE8" s="138"/>
      <c r="AF8" s="139"/>
      <c r="AG8" s="139"/>
      <c r="AH8" s="139"/>
      <c r="AI8" s="150"/>
      <c r="AJ8" s="150" t="s">
        <v>91</v>
      </c>
      <c r="AK8" s="151" t="s">
        <v>92</v>
      </c>
      <c r="AL8" s="152"/>
      <c r="AM8" s="152"/>
      <c r="AN8" s="152"/>
      <c r="AO8" s="152"/>
      <c r="AP8" s="152"/>
      <c r="AQ8" s="152"/>
      <c r="AS8" s="152"/>
    </row>
    <row r="9" spans="3:43" ht="13.5" customHeight="1">
      <c r="C9" s="79" t="s">
        <v>274</v>
      </c>
      <c r="H9" s="89" t="str">
        <f>'3次リーグ組合せ'!E2</f>
        <v>コヴィーダ1</v>
      </c>
      <c r="I9" s="111" t="str">
        <f>'3次リーグ組合せ'!E3</f>
        <v>白鳥</v>
      </c>
      <c r="J9" s="111" t="str">
        <f>'3次リーグ組合せ'!E4</f>
        <v>桜ヶ丘ＦＣ</v>
      </c>
      <c r="K9" s="112" t="str">
        <f>'3次リーグ組合せ'!E5</f>
        <v>御嵩</v>
      </c>
      <c r="L9" s="111" t="str">
        <f>'3次リーグ組合せ'!$E$6</f>
        <v>大和</v>
      </c>
      <c r="M9" s="111" t="str">
        <f>'3次リーグ組合せ'!$E$7</f>
        <v>瀬尻</v>
      </c>
      <c r="N9" s="111" t="str">
        <f>'3次リーグ組合せ'!$E$8</f>
        <v>武芸川</v>
      </c>
      <c r="O9" s="112" t="str">
        <f>'3次リーグ組合せ'!$E$9</f>
        <v>山手</v>
      </c>
      <c r="P9" s="113" t="str">
        <f>'3次リーグ組合せ'!$E$10</f>
        <v>郡上八幡</v>
      </c>
      <c r="Q9" s="111" t="str">
        <f>'3次リーグ組合せ'!$E$11</f>
        <v>土田</v>
      </c>
      <c r="R9" s="111" t="str">
        <f>'3次リーグ組合せ'!$E$12</f>
        <v>旭ヶ丘</v>
      </c>
      <c r="S9" s="128" t="str">
        <f>'3次リーグ組合せ'!$E$13</f>
        <v>武儀</v>
      </c>
      <c r="T9" s="129" t="str">
        <f>'3次リーグ組合せ'!$E$14</f>
        <v>関さくら</v>
      </c>
      <c r="U9" s="111" t="str">
        <f>'3次リーグ組合せ'!$E$15</f>
        <v>西可児</v>
      </c>
      <c r="V9" s="111" t="str">
        <f>'3次リーグ組合せ'!$E$16</f>
        <v>コヴィーダ2</v>
      </c>
      <c r="W9" s="112" t="str">
        <f>'3次リーグ組合せ'!$E$17</f>
        <v>加茂野</v>
      </c>
      <c r="X9" s="113" t="str">
        <f>'3次リーグ組合せ'!$E$18</f>
        <v>安桜</v>
      </c>
      <c r="Y9" s="111" t="str">
        <f>'3次リーグ組合せ'!E19</f>
        <v>今渡</v>
      </c>
      <c r="Z9" s="111" t="str">
        <f>'3次リーグ組合せ'!$E$20</f>
        <v>坂祝</v>
      </c>
      <c r="AA9" s="112" t="str">
        <f>'3次リーグ組合せ'!$E$21</f>
        <v>金竜</v>
      </c>
      <c r="AB9" s="140" t="str">
        <f>'3次リーグ組合せ'!$E$22</f>
        <v>下有知</v>
      </c>
      <c r="AC9" s="111" t="str">
        <f>'3次リーグ組合せ'!E23</f>
        <v>中部</v>
      </c>
      <c r="AD9" s="111" t="str">
        <f>'3次リーグ組合せ'!E24</f>
        <v>太田</v>
      </c>
      <c r="AE9" s="141"/>
      <c r="AF9" s="142"/>
      <c r="AG9" s="142"/>
      <c r="AH9" s="142"/>
      <c r="AI9" s="153"/>
      <c r="AK9" s="152"/>
      <c r="AL9" s="152"/>
      <c r="AM9" s="152"/>
      <c r="AN9" s="151" t="s">
        <v>94</v>
      </c>
      <c r="AO9" s="152"/>
      <c r="AP9" s="152"/>
      <c r="AQ9" s="152"/>
    </row>
    <row r="10" spans="3:45" ht="13.5" customHeight="1">
      <c r="C10" s="90">
        <v>44570</v>
      </c>
      <c r="D10" s="90"/>
      <c r="E10" s="90"/>
      <c r="F10" s="90"/>
      <c r="G10" s="91"/>
      <c r="H10" s="92"/>
      <c r="I10" s="114"/>
      <c r="J10" s="114"/>
      <c r="K10" s="115"/>
      <c r="L10" s="114"/>
      <c r="M10" s="114"/>
      <c r="N10" s="114"/>
      <c r="O10" s="115"/>
      <c r="P10" s="116"/>
      <c r="Q10" s="114"/>
      <c r="R10" s="114"/>
      <c r="S10" s="130"/>
      <c r="T10" s="131"/>
      <c r="U10" s="114"/>
      <c r="V10" s="114"/>
      <c r="W10" s="115"/>
      <c r="X10" s="116"/>
      <c r="Y10" s="114"/>
      <c r="Z10" s="114"/>
      <c r="AA10" s="115"/>
      <c r="AB10" s="143"/>
      <c r="AC10" s="114"/>
      <c r="AD10" s="114"/>
      <c r="AE10" s="141"/>
      <c r="AF10" s="142"/>
      <c r="AG10" s="142"/>
      <c r="AH10" s="142"/>
      <c r="AI10" s="153"/>
      <c r="AJ10" s="154" t="s">
        <v>91</v>
      </c>
      <c r="AK10" s="79" t="s">
        <v>95</v>
      </c>
      <c r="AS10" s="156"/>
    </row>
    <row r="11" spans="8:45" ht="13.5" customHeight="1">
      <c r="H11" s="92"/>
      <c r="I11" s="114"/>
      <c r="J11" s="114"/>
      <c r="K11" s="115"/>
      <c r="L11" s="114"/>
      <c r="M11" s="114"/>
      <c r="N11" s="114"/>
      <c r="O11" s="115"/>
      <c r="P11" s="116"/>
      <c r="Q11" s="114"/>
      <c r="R11" s="114"/>
      <c r="S11" s="130"/>
      <c r="T11" s="131"/>
      <c r="U11" s="114"/>
      <c r="V11" s="114"/>
      <c r="W11" s="115"/>
      <c r="X11" s="116"/>
      <c r="Y11" s="114"/>
      <c r="Z11" s="114"/>
      <c r="AA11" s="115"/>
      <c r="AB11" s="143"/>
      <c r="AC11" s="114"/>
      <c r="AD11" s="114"/>
      <c r="AE11" s="141"/>
      <c r="AF11" s="142"/>
      <c r="AG11" s="142"/>
      <c r="AH11" s="142"/>
      <c r="AI11" s="153"/>
      <c r="AJ11" s="155" t="s">
        <v>91</v>
      </c>
      <c r="AK11" s="156" t="s">
        <v>96</v>
      </c>
      <c r="AL11" s="156"/>
      <c r="AM11" s="156"/>
      <c r="AN11" s="156"/>
      <c r="AO11" s="156"/>
      <c r="AP11" s="156"/>
      <c r="AQ11" s="156"/>
      <c r="AS11" s="156"/>
    </row>
    <row r="12" spans="8:43" ht="13.5" customHeight="1">
      <c r="H12" s="92"/>
      <c r="I12" s="114"/>
      <c r="J12" s="114"/>
      <c r="K12" s="115"/>
      <c r="L12" s="114"/>
      <c r="M12" s="114"/>
      <c r="N12" s="114"/>
      <c r="O12" s="115"/>
      <c r="P12" s="116"/>
      <c r="Q12" s="114"/>
      <c r="R12" s="114"/>
      <c r="S12" s="130"/>
      <c r="T12" s="131"/>
      <c r="U12" s="114"/>
      <c r="V12" s="114"/>
      <c r="W12" s="115"/>
      <c r="X12" s="116"/>
      <c r="Y12" s="114"/>
      <c r="Z12" s="114"/>
      <c r="AA12" s="115"/>
      <c r="AB12" s="143"/>
      <c r="AC12" s="114"/>
      <c r="AD12" s="114"/>
      <c r="AE12" s="141"/>
      <c r="AF12" s="142"/>
      <c r="AG12" s="142"/>
      <c r="AH12" s="142"/>
      <c r="AI12" s="153"/>
      <c r="AJ12" s="155" t="s">
        <v>91</v>
      </c>
      <c r="AK12" s="156" t="s">
        <v>97</v>
      </c>
      <c r="AL12" s="156"/>
      <c r="AM12" s="156"/>
      <c r="AN12" s="156"/>
      <c r="AO12" s="156"/>
      <c r="AP12" s="156"/>
      <c r="AQ12" s="156"/>
    </row>
    <row r="13" spans="8:42" ht="13.5" customHeight="1">
      <c r="H13" s="93"/>
      <c r="I13" s="117"/>
      <c r="J13" s="117"/>
      <c r="K13" s="118"/>
      <c r="L13" s="117"/>
      <c r="M13" s="117"/>
      <c r="N13" s="117"/>
      <c r="O13" s="118"/>
      <c r="P13" s="119"/>
      <c r="Q13" s="117"/>
      <c r="R13" s="117"/>
      <c r="S13" s="132"/>
      <c r="T13" s="133"/>
      <c r="U13" s="117"/>
      <c r="V13" s="117"/>
      <c r="W13" s="118"/>
      <c r="X13" s="119"/>
      <c r="Y13" s="117"/>
      <c r="Z13" s="117"/>
      <c r="AA13" s="118"/>
      <c r="AB13" s="144"/>
      <c r="AC13" s="117"/>
      <c r="AD13" s="117"/>
      <c r="AE13" s="141"/>
      <c r="AF13" s="142"/>
      <c r="AG13" s="142"/>
      <c r="AH13" s="142"/>
      <c r="AI13" s="153"/>
      <c r="AJ13" s="155" t="s">
        <v>91</v>
      </c>
      <c r="AK13" s="152" t="s">
        <v>98</v>
      </c>
      <c r="AL13" s="157"/>
      <c r="AM13" s="157"/>
      <c r="AN13" s="157"/>
      <c r="AO13" s="157"/>
      <c r="AP13" s="152"/>
    </row>
    <row r="14" spans="36:37" ht="13.5">
      <c r="AJ14" s="154" t="s">
        <v>91</v>
      </c>
      <c r="AK14" s="79" t="s">
        <v>99</v>
      </c>
    </row>
    <row r="15" spans="8:60" ht="17.25" customHeight="1">
      <c r="H15" s="94" t="s">
        <v>101</v>
      </c>
      <c r="AJ15" s="154" t="s">
        <v>91</v>
      </c>
      <c r="AK15" s="152" t="s">
        <v>100</v>
      </c>
      <c r="AL15" s="152"/>
      <c r="AM15" s="152"/>
      <c r="AN15" s="152"/>
      <c r="AO15" s="152"/>
      <c r="AS15" s="156"/>
      <c r="AV15" s="158"/>
      <c r="AW15" s="158"/>
      <c r="AX15" s="158"/>
      <c r="AY15" s="158"/>
      <c r="AZ15" s="158"/>
      <c r="BA15" s="158"/>
      <c r="BB15" s="158"/>
      <c r="BC15" s="158"/>
      <c r="BD15" s="158"/>
      <c r="BE15" s="158"/>
      <c r="BF15" s="158"/>
      <c r="BG15" s="158"/>
      <c r="BH15" s="158"/>
    </row>
    <row r="16" spans="8:60" ht="17.25">
      <c r="H16" s="95"/>
      <c r="AJ16" s="155" t="s">
        <v>91</v>
      </c>
      <c r="AK16" s="156" t="s">
        <v>102</v>
      </c>
      <c r="AL16" s="156"/>
      <c r="AM16" s="156"/>
      <c r="AN16" s="156"/>
      <c r="AO16" s="156"/>
      <c r="AP16" s="156"/>
      <c r="AQ16" s="156"/>
      <c r="AV16" s="158"/>
      <c r="AW16" s="158"/>
      <c r="AX16" s="158"/>
      <c r="AY16" s="158"/>
      <c r="AZ16" s="158"/>
      <c r="BA16" s="158"/>
      <c r="BB16" s="158"/>
      <c r="BC16" s="158"/>
      <c r="BD16" s="158"/>
      <c r="BE16" s="158"/>
      <c r="BF16" s="158"/>
      <c r="BG16" s="158"/>
      <c r="BH16" s="158"/>
    </row>
    <row r="17" spans="8:60" ht="17.25">
      <c r="H17" s="96" t="s">
        <v>104</v>
      </c>
      <c r="AJ17" s="154" t="s">
        <v>91</v>
      </c>
      <c r="AK17" s="79" t="s">
        <v>103</v>
      </c>
      <c r="AV17" s="158"/>
      <c r="AW17" s="158"/>
      <c r="AX17" s="158"/>
      <c r="AY17" s="158"/>
      <c r="AZ17" s="158"/>
      <c r="BA17" s="158"/>
      <c r="BB17" s="158"/>
      <c r="BC17" s="158"/>
      <c r="BD17" s="158"/>
      <c r="BE17" s="158"/>
      <c r="BF17" s="158"/>
      <c r="BG17" s="158"/>
      <c r="BH17" s="158"/>
    </row>
    <row r="18" spans="8:60" ht="17.25">
      <c r="H18" s="95"/>
      <c r="AJ18" s="154" t="s">
        <v>91</v>
      </c>
      <c r="AK18" s="152" t="s">
        <v>105</v>
      </c>
      <c r="AL18" s="152"/>
      <c r="AS18" s="152"/>
      <c r="AV18" s="158"/>
      <c r="AW18" s="158"/>
      <c r="AX18" s="158"/>
      <c r="AY18" s="158"/>
      <c r="AZ18" s="158"/>
      <c r="BA18" s="158"/>
      <c r="BB18" s="158"/>
      <c r="BC18" s="158"/>
      <c r="BD18" s="158"/>
      <c r="BE18" s="158"/>
      <c r="BF18" s="158"/>
      <c r="BG18" s="158"/>
      <c r="BH18" s="158"/>
    </row>
    <row r="19" spans="8:60" ht="17.25" customHeight="1">
      <c r="H19" s="97" t="s">
        <v>107</v>
      </c>
      <c r="AJ19" s="150" t="s">
        <v>91</v>
      </c>
      <c r="AK19" s="152" t="s">
        <v>106</v>
      </c>
      <c r="AL19" s="152"/>
      <c r="AM19" s="152"/>
      <c r="AN19" s="152"/>
      <c r="AO19" s="152"/>
      <c r="AP19" s="152"/>
      <c r="AQ19" s="152"/>
      <c r="AS19" s="156"/>
      <c r="AV19" s="158"/>
      <c r="AW19" s="158"/>
      <c r="AX19" s="158"/>
      <c r="AY19" s="158"/>
      <c r="AZ19" s="158"/>
      <c r="BA19" s="158"/>
      <c r="BB19" s="158"/>
      <c r="BC19" s="158"/>
      <c r="BD19" s="158"/>
      <c r="BE19" s="158"/>
      <c r="BF19" s="158"/>
      <c r="BG19" s="158"/>
      <c r="BH19" s="158"/>
    </row>
    <row r="20" spans="36:60" ht="17.25">
      <c r="AJ20" s="155" t="s">
        <v>91</v>
      </c>
      <c r="AK20" s="156" t="s">
        <v>108</v>
      </c>
      <c r="AL20" s="156"/>
      <c r="AM20" s="156"/>
      <c r="AN20" s="156"/>
      <c r="AO20" s="156"/>
      <c r="AP20" s="156"/>
      <c r="AQ20" s="156"/>
      <c r="AS20" s="152"/>
      <c r="AV20" s="158"/>
      <c r="AW20" s="158"/>
      <c r="AX20" s="158"/>
      <c r="AY20" s="158"/>
      <c r="AZ20" s="158"/>
      <c r="BA20" s="158"/>
      <c r="BB20" s="158"/>
      <c r="BC20" s="158"/>
      <c r="BD20" s="158"/>
      <c r="BE20" s="158"/>
      <c r="BF20" s="158"/>
      <c r="BG20" s="158"/>
      <c r="BH20" s="158"/>
    </row>
    <row r="21" spans="36:60" ht="17.25">
      <c r="AJ21" s="154" t="s">
        <v>91</v>
      </c>
      <c r="AK21" s="152" t="s">
        <v>109</v>
      </c>
      <c r="AL21" s="152"/>
      <c r="AM21" s="152"/>
      <c r="AN21" s="152"/>
      <c r="AO21" s="152"/>
      <c r="AP21" s="152"/>
      <c r="AQ21" s="152"/>
      <c r="AV21" s="158"/>
      <c r="AW21" s="158"/>
      <c r="AX21" s="158"/>
      <c r="AY21" s="158"/>
      <c r="AZ21" s="158"/>
      <c r="BA21" s="158"/>
      <c r="BB21" s="158"/>
      <c r="BC21" s="158"/>
      <c r="BD21" s="158"/>
      <c r="BE21" s="158"/>
      <c r="BF21" s="158"/>
      <c r="BG21" s="158"/>
      <c r="BH21" s="158"/>
    </row>
    <row r="22" spans="36:60" ht="17.25">
      <c r="AJ22" s="150" t="s">
        <v>91</v>
      </c>
      <c r="AK22" s="152" t="s">
        <v>110</v>
      </c>
      <c r="AL22" s="152"/>
      <c r="AM22" s="152"/>
      <c r="AN22" s="152"/>
      <c r="AO22" s="152"/>
      <c r="AP22" s="152"/>
      <c r="AS22" s="152"/>
      <c r="AV22" s="158"/>
      <c r="AW22" s="158"/>
      <c r="AX22" s="158"/>
      <c r="AY22" s="158"/>
      <c r="AZ22" s="158"/>
      <c r="BA22" s="158"/>
      <c r="BB22" s="158"/>
      <c r="BC22" s="158"/>
      <c r="BD22" s="158"/>
      <c r="BE22" s="158"/>
      <c r="BF22" s="158"/>
      <c r="BG22" s="158"/>
      <c r="BH22" s="158"/>
    </row>
    <row r="23" spans="36:43" ht="13.5">
      <c r="AJ23" s="154" t="s">
        <v>91</v>
      </c>
      <c r="AK23" s="152" t="s">
        <v>115</v>
      </c>
      <c r="AL23" s="152"/>
      <c r="AM23" s="152"/>
      <c r="AN23" s="152"/>
      <c r="AO23" s="152"/>
      <c r="AP23" s="152"/>
      <c r="AQ23" s="152"/>
    </row>
    <row r="24" spans="36:37" ht="13.5">
      <c r="AJ24" s="154" t="s">
        <v>91</v>
      </c>
      <c r="AK24" s="79" t="s">
        <v>116</v>
      </c>
    </row>
    <row r="25" spans="36:37" ht="13.5">
      <c r="AJ25" s="154" t="s">
        <v>91</v>
      </c>
      <c r="AK25" s="79" t="s">
        <v>121</v>
      </c>
    </row>
    <row r="26" spans="36:37" ht="13.5">
      <c r="AJ26" s="154" t="s">
        <v>91</v>
      </c>
      <c r="AK26" s="79" t="s">
        <v>122</v>
      </c>
    </row>
    <row r="27" spans="36:37" ht="13.5">
      <c r="AJ27" s="154" t="s">
        <v>91</v>
      </c>
      <c r="AK27" s="79" t="s">
        <v>123</v>
      </c>
    </row>
    <row r="28" spans="36:37" ht="13.5">
      <c r="AJ28" s="154" t="s">
        <v>91</v>
      </c>
      <c r="AK28" s="152" t="s">
        <v>124</v>
      </c>
    </row>
    <row r="29" spans="36:37" ht="13.5">
      <c r="AJ29" s="154" t="s">
        <v>91</v>
      </c>
      <c r="AK29" s="152" t="s">
        <v>125</v>
      </c>
    </row>
    <row r="30" spans="36:47" ht="13.5">
      <c r="AJ30" s="154" t="s">
        <v>91</v>
      </c>
      <c r="AK30" s="79" t="s">
        <v>126</v>
      </c>
      <c r="AS30" s="156"/>
      <c r="AT30" s="156"/>
      <c r="AU30" s="156"/>
    </row>
    <row r="31" spans="36:44" ht="13.5">
      <c r="AJ31" s="155" t="s">
        <v>91</v>
      </c>
      <c r="AK31" s="156" t="s">
        <v>127</v>
      </c>
      <c r="AL31" s="156"/>
      <c r="AM31" s="156"/>
      <c r="AN31" s="156"/>
      <c r="AO31" s="156"/>
      <c r="AP31" s="156"/>
      <c r="AQ31" s="156"/>
      <c r="AR31" s="156"/>
    </row>
  </sheetData>
  <sheetProtection/>
  <mergeCells count="56">
    <mergeCell ref="E3:G3"/>
    <mergeCell ref="H4:O4"/>
    <mergeCell ref="P4:S4"/>
    <mergeCell ref="T4:W4"/>
    <mergeCell ref="X4:AA4"/>
    <mergeCell ref="AB4:AD4"/>
    <mergeCell ref="C5:G5"/>
    <mergeCell ref="H5:O5"/>
    <mergeCell ref="P5:S5"/>
    <mergeCell ref="T5:W5"/>
    <mergeCell ref="X5:AA5"/>
    <mergeCell ref="AB5:AD5"/>
    <mergeCell ref="C6:G6"/>
    <mergeCell ref="H6:O6"/>
    <mergeCell ref="P6:S6"/>
    <mergeCell ref="T6:W6"/>
    <mergeCell ref="X6:AA6"/>
    <mergeCell ref="AB6:AD6"/>
    <mergeCell ref="C7:G7"/>
    <mergeCell ref="H7:O7"/>
    <mergeCell ref="P7:S7"/>
    <mergeCell ref="T7:W7"/>
    <mergeCell ref="X7:AA7"/>
    <mergeCell ref="AB7:AD7"/>
    <mergeCell ref="C10:G10"/>
    <mergeCell ref="AK11:AQ11"/>
    <mergeCell ref="AK12:AQ12"/>
    <mergeCell ref="AK16:AQ16"/>
    <mergeCell ref="AK20:AQ20"/>
    <mergeCell ref="AS30:AU30"/>
    <mergeCell ref="AK31:AR31"/>
    <mergeCell ref="H9:H13"/>
    <mergeCell ref="I9:I13"/>
    <mergeCell ref="J9:J13"/>
    <mergeCell ref="K9:K13"/>
    <mergeCell ref="L9:L13"/>
    <mergeCell ref="M9:M13"/>
    <mergeCell ref="N9:N13"/>
    <mergeCell ref="O9:O13"/>
    <mergeCell ref="P9:P13"/>
    <mergeCell ref="Q9:Q13"/>
    <mergeCell ref="R9:R13"/>
    <mergeCell ref="S9:S13"/>
    <mergeCell ref="T9:T13"/>
    <mergeCell ref="U9:U13"/>
    <mergeCell ref="V9:V13"/>
    <mergeCell ref="W9:W13"/>
    <mergeCell ref="X9:X13"/>
    <mergeCell ref="Y9:Y13"/>
    <mergeCell ref="Z9:Z13"/>
    <mergeCell ref="AA9:AA13"/>
    <mergeCell ref="AB9:AB13"/>
    <mergeCell ref="AC9:AC13"/>
    <mergeCell ref="AD9:AD13"/>
    <mergeCell ref="E1:AC2"/>
    <mergeCell ref="AD1:AG2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2F</dc:creator>
  <cp:keywords/>
  <dc:description/>
  <cp:lastModifiedBy>user</cp:lastModifiedBy>
  <cp:lastPrinted>2010-03-18T15:53:27Z</cp:lastPrinted>
  <dcterms:created xsi:type="dcterms:W3CDTF">2009-07-05T15:09:22Z</dcterms:created>
  <dcterms:modified xsi:type="dcterms:W3CDTF">2021-10-24T08:37:23Z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KSOProductBuildV">
    <vt:lpwstr>1041-10.8.2.6694</vt:lpwstr>
  </property>
</Properties>
</file>