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tabRatio="894" activeTab="1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決勝トーナメント" sheetId="5" r:id="rId5"/>
    <sheet name="リーグ2次" sheetId="6" r:id="rId6"/>
    <sheet name="2次リーグ対戦表" sheetId="7" r:id="rId7"/>
  </sheets>
  <externalReferences>
    <externalReference r:id="rId10"/>
  </externalReferences>
  <definedNames>
    <definedName name="ku">#REF!</definedName>
    <definedName name="_xlnm.Print_Area" localSheetId="6">'2次リーグ対戦表'!$A$1:$BO$112</definedName>
    <definedName name="_xlnm.Print_Area" localSheetId="1">'リーグ１次'!$A$1:$AX$59</definedName>
    <definedName name="_xlnm.Print_Area" localSheetId="5">'リーグ2次'!$A$1:$AW$31</definedName>
    <definedName name="_xlnm.Print_Area" localSheetId="4">'決勝トーナメント'!$A$1:$BB$78</definedName>
    <definedName name="_xlnm.Print_Area" localSheetId="2">'予選リーグ対戦表'!$A$3:$AG$87</definedName>
    <definedName name="組合せ" localSheetId="4">'[1]予選リーグ組合せ'!$A$2:$E$27</definedName>
    <definedName name="組合せ">'予選リーグ組合せ'!$A$2:$E$25</definedName>
    <definedName name="組合せ2次" localSheetId="3">#REF!</definedName>
    <definedName name="組合せ2次">#REF!</definedName>
    <definedName name="組合せ3次">'2次リーグ組合せ'!$B$2:$E$28</definedName>
  </definedNames>
  <calcPr fullCalcOnLoad="1"/>
</workbook>
</file>

<file path=xl/sharedStrings.xml><?xml version="1.0" encoding="utf-8"?>
<sst xmlns="http://schemas.openxmlformats.org/spreadsheetml/2006/main" count="748" uniqueCount="248">
  <si>
    <t>１次ブロック順位</t>
  </si>
  <si>
    <t>ブロック</t>
  </si>
  <si>
    <t>No</t>
  </si>
  <si>
    <t>チーム名</t>
  </si>
  <si>
    <t>１次リーグブロック順位想定</t>
  </si>
  <si>
    <t>A</t>
  </si>
  <si>
    <t>コヴィーダ</t>
  </si>
  <si>
    <t>中濃１</t>
  </si>
  <si>
    <t>旭ヶ丘</t>
  </si>
  <si>
    <t>桜ヶ丘ＦＣ</t>
  </si>
  <si>
    <t>中濃２</t>
  </si>
  <si>
    <t>安桜</t>
  </si>
  <si>
    <t>大和</t>
  </si>
  <si>
    <t>中濃３</t>
  </si>
  <si>
    <t>関さくら</t>
  </si>
  <si>
    <t>B</t>
  </si>
  <si>
    <t>太田</t>
  </si>
  <si>
    <t>中濃４</t>
  </si>
  <si>
    <t>瀬尻</t>
  </si>
  <si>
    <t>武芸川</t>
  </si>
  <si>
    <t>中濃５</t>
  </si>
  <si>
    <t>金竜</t>
  </si>
  <si>
    <t>中濃６</t>
  </si>
  <si>
    <t>武儀</t>
  </si>
  <si>
    <t>C</t>
  </si>
  <si>
    <t>美濃</t>
  </si>
  <si>
    <t>中濃７</t>
  </si>
  <si>
    <t>今渡</t>
  </si>
  <si>
    <t>中濃８</t>
  </si>
  <si>
    <t>八百津</t>
  </si>
  <si>
    <t>中濃９</t>
  </si>
  <si>
    <t>D</t>
  </si>
  <si>
    <t>土田</t>
  </si>
  <si>
    <t>中濃１０</t>
  </si>
  <si>
    <t>加茂野</t>
  </si>
  <si>
    <t>西可児</t>
  </si>
  <si>
    <t>中濃１１</t>
  </si>
  <si>
    <t>山手</t>
  </si>
  <si>
    <t>郡上八幡</t>
  </si>
  <si>
    <t>中濃１２</t>
  </si>
  <si>
    <t>E</t>
  </si>
  <si>
    <t>下有知</t>
  </si>
  <si>
    <t>中濃１３</t>
  </si>
  <si>
    <t>川辺</t>
  </si>
  <si>
    <t>中部</t>
  </si>
  <si>
    <t>中濃１４</t>
  </si>
  <si>
    <t>坂祝</t>
  </si>
  <si>
    <t>中濃１５</t>
  </si>
  <si>
    <t>F</t>
  </si>
  <si>
    <t>御嵩</t>
  </si>
  <si>
    <t>中濃１６</t>
  </si>
  <si>
    <t>中濃１７</t>
  </si>
  <si>
    <t>中濃１８</t>
  </si>
  <si>
    <t>中濃１９</t>
  </si>
  <si>
    <t>G</t>
  </si>
  <si>
    <t>白鳥</t>
  </si>
  <si>
    <t>中濃２０</t>
  </si>
  <si>
    <t>中濃２１</t>
  </si>
  <si>
    <t>中濃２２</t>
  </si>
  <si>
    <t>アンフィニ青</t>
  </si>
  <si>
    <t>中濃２３</t>
  </si>
  <si>
    <t>H</t>
  </si>
  <si>
    <t>中濃２４</t>
  </si>
  <si>
    <t>中濃２５</t>
  </si>
  <si>
    <t>中濃２６</t>
  </si>
  <si>
    <t>アンフィニ白</t>
  </si>
  <si>
    <t>中濃２７</t>
  </si>
  <si>
    <t>フジパンカップ中濃地区予選　</t>
  </si>
  <si>
    <t>抽選</t>
  </si>
  <si>
    <t>＊</t>
  </si>
  <si>
    <t>クラス</t>
  </si>
  <si>
    <t>各ブロック1位上り</t>
  </si>
  <si>
    <t>Ａ</t>
  </si>
  <si>
    <t>Ｂ</t>
  </si>
  <si>
    <t>Ｃ</t>
  </si>
  <si>
    <t>Ｄ</t>
  </si>
  <si>
    <t>Ｅ</t>
  </si>
  <si>
    <t>Ｆ</t>
  </si>
  <si>
    <t>Ｇ</t>
  </si>
  <si>
    <t>Ｈ</t>
  </si>
  <si>
    <t>結果報告責任チーム</t>
  </si>
  <si>
    <t>会場</t>
  </si>
  <si>
    <t>牧野</t>
  </si>
  <si>
    <t>蘇水</t>
  </si>
  <si>
    <t>土田小</t>
  </si>
  <si>
    <t>白山</t>
  </si>
  <si>
    <t>古今伝授</t>
  </si>
  <si>
    <t>エコパ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</si>
  <si>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</si>
  <si>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</si>
  <si>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</si>
  <si>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</si>
  <si>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</si>
  <si>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</si>
  <si>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</si>
  <si>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</si>
  <si>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</si>
  <si>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</si>
  <si>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</si>
  <si>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</si>
  <si>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</si>
  <si>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</si>
  <si>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</si>
  <si>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</si>
  <si>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</si>
  <si>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*８人制・中濃ルール無・ピッチ６８*５０　　　　試合時間２０*５*２０・メンバー表必要</t>
  </si>
  <si>
    <t>牧野グランド</t>
  </si>
  <si>
    <t>*審判　４人制</t>
  </si>
  <si>
    <t>エコパ＝あじさいエコパーク</t>
  </si>
  <si>
    <t>坂祝総＝坂祝町総合運動場</t>
  </si>
  <si>
    <t>川辺北＝川辺町立川辺北小学校</t>
  </si>
  <si>
    <t>蘇水＝蘇水公園多目的広場</t>
  </si>
  <si>
    <t>南帷子＝可児市立南帷子小学校</t>
  </si>
  <si>
    <t>今渡北＝可児市立今渡北小学校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</si>
  <si>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</si>
  <si>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</si>
  <si>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</si>
  <si>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</si>
  <si>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</si>
  <si>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</si>
  <si>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</si>
  <si>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</si>
  <si>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フジパンカップ中濃地区予選　一次リーグ対戦表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</si>
  <si>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</si>
  <si>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</si>
  <si>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</si>
  <si>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</si>
  <si>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</si>
  <si>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</si>
  <si>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</si>
  <si>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</si>
  <si>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</si>
  <si>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</si>
  <si>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</si>
  <si>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</si>
  <si>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</si>
  <si>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</si>
  <si>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</si>
  <si>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</si>
  <si>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</si>
  <si>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</si>
  <si>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</si>
  <si>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</si>
  <si>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</si>
  <si>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1次ブロック順位</t>
  </si>
  <si>
    <r>
      <rPr>
        <b/>
        <sz val="11"/>
        <color indexed="10"/>
        <rFont val="ＭＳ Ｐゴシック"/>
        <family val="3"/>
      </rPr>
      <t>2次リーグ</t>
    </r>
    <r>
      <rPr>
        <b/>
        <sz val="11"/>
        <rFont val="ＭＳ Ｐゴシック"/>
        <family val="3"/>
      </rPr>
      <t>ブロック順位</t>
    </r>
  </si>
  <si>
    <t>A1</t>
  </si>
  <si>
    <t>N01</t>
  </si>
  <si>
    <t>G1</t>
  </si>
  <si>
    <t>C1</t>
  </si>
  <si>
    <t>F1</t>
  </si>
  <si>
    <t>決勝トーナメント</t>
  </si>
  <si>
    <t>B1</t>
  </si>
  <si>
    <t>E1</t>
  </si>
  <si>
    <t>D1</t>
  </si>
  <si>
    <t>H1</t>
  </si>
  <si>
    <t>A2</t>
  </si>
  <si>
    <t>E2</t>
  </si>
  <si>
    <t>B2</t>
  </si>
  <si>
    <t>C2</t>
  </si>
  <si>
    <t>D2</t>
  </si>
  <si>
    <t>F2</t>
  </si>
  <si>
    <t>A3</t>
  </si>
  <si>
    <t>B3</t>
  </si>
  <si>
    <t>C3</t>
  </si>
  <si>
    <t>D3</t>
  </si>
  <si>
    <t>G2</t>
  </si>
  <si>
    <t>H2</t>
  </si>
  <si>
    <t>E3</t>
  </si>
  <si>
    <t>F4</t>
  </si>
  <si>
    <t>G4</t>
  </si>
  <si>
    <t>H3</t>
  </si>
  <si>
    <t>F3</t>
  </si>
  <si>
    <t>Ｉ２</t>
  </si>
  <si>
    <t>G3</t>
  </si>
  <si>
    <t>H4</t>
  </si>
  <si>
    <t>フジパンカップ中濃地区予選　決勝トーナメント</t>
  </si>
  <si>
    <t>中池多目Ｇ</t>
  </si>
  <si>
    <t>⑩</t>
  </si>
  <si>
    <t>⑨</t>
  </si>
  <si>
    <t>⑤</t>
  </si>
  <si>
    <t>⑥</t>
  </si>
  <si>
    <t>①</t>
  </si>
  <si>
    <t>②</t>
  </si>
  <si>
    <t>③</t>
  </si>
  <si>
    <t>④</t>
  </si>
  <si>
    <t>Ａ１</t>
  </si>
  <si>
    <t>Ｇ1</t>
  </si>
  <si>
    <t>Ｃ1</t>
  </si>
  <si>
    <t>Ｂ１</t>
  </si>
  <si>
    <t>Ｅ1</t>
  </si>
  <si>
    <t>Ｄ1</t>
  </si>
  <si>
    <t>Ｈ1</t>
  </si>
  <si>
    <t>⑦</t>
  </si>
  <si>
    <t>⑧</t>
  </si>
  <si>
    <t>①勝</t>
  </si>
  <si>
    <t>審判部　　　③敗</t>
  </si>
  <si>
    <t>③勝</t>
  </si>
  <si>
    <t>④勝</t>
  </si>
  <si>
    <t>審判部　　　④敗</t>
  </si>
  <si>
    <t>➀負</t>
  </si>
  <si>
    <t>②負</t>
  </si>
  <si>
    <t>①②勝</t>
  </si>
  <si>
    <t>③負</t>
  </si>
  <si>
    <t>④負</t>
  </si>
  <si>
    <t>③④勝</t>
  </si>
  <si>
    <t>⑤負</t>
  </si>
  <si>
    <t>⑥負</t>
  </si>
  <si>
    <t>審判部　　</t>
  </si>
  <si>
    <t>⑤勝</t>
  </si>
  <si>
    <t>⑥勝</t>
  </si>
  <si>
    <t>審判部　　　</t>
  </si>
  <si>
    <t>１位</t>
  </si>
  <si>
    <t>２位</t>
  </si>
  <si>
    <t>３位</t>
  </si>
  <si>
    <t>20*5*20</t>
  </si>
  <si>
    <t>自由な交代</t>
  </si>
  <si>
    <t>再出場可</t>
  </si>
  <si>
    <t>中濃ルール無</t>
  </si>
  <si>
    <t>トイレ掃除</t>
  </si>
  <si>
    <t>1位</t>
  </si>
  <si>
    <t>書道家</t>
  </si>
  <si>
    <t>男子トイレ</t>
  </si>
  <si>
    <t>引分け</t>
  </si>
  <si>
    <t>ＰＫ3人　サドンデス</t>
  </si>
  <si>
    <t>*決勝・３決</t>
  </si>
  <si>
    <t>５*５延長</t>
  </si>
  <si>
    <t>女子トイレ</t>
  </si>
  <si>
    <t>ユニバーサル</t>
  </si>
  <si>
    <t>審判４人制</t>
  </si>
  <si>
    <t>メンバー表必要</t>
  </si>
  <si>
    <t>選手証必要</t>
  </si>
  <si>
    <t>審判・指導者証必要</t>
  </si>
  <si>
    <t>フジパンカップ中濃地区予選　2次リーグ</t>
  </si>
  <si>
    <t>I2</t>
  </si>
  <si>
    <t>2次リーグ</t>
  </si>
  <si>
    <t>＊２次リーグ会場は、各ブロック「１」のチームが調整・決定すること。</t>
  </si>
  <si>
    <t>フジパンカップ中濃地区予選　2次リーグ対戦表</t>
  </si>
  <si>
    <t>３次リーグ</t>
  </si>
  <si>
    <t>Ｅ２</t>
  </si>
  <si>
    <t>Ｆ２</t>
  </si>
  <si>
    <t>Ｇ２</t>
  </si>
  <si>
    <t>Ｈ２</t>
  </si>
  <si>
    <t>Ｉ ２</t>
  </si>
  <si>
    <t>J ２</t>
  </si>
  <si>
    <t>Ｃ１</t>
  </si>
  <si>
    <t>Ｃ２</t>
  </si>
  <si>
    <t>Ｃ３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</si>
</sst>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</numFmts>
  <fonts count="73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indexed="53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sz val="11"/>
      <color theme="1"/>
      <name val="ＭＳ 明朝"/>
      <family val="1"/>
    </font>
    <font>
      <b/>
      <sz val="11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9" fillId="2" borderId="1" applyNumberFormat="0" applyAlignment="0" applyProtection="0"/>
    <xf numFmtId="176" fontId="5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" borderId="0" applyNumberFormat="0" applyBorder="0" applyAlignment="0" applyProtection="0"/>
    <xf numFmtId="177" fontId="50" fillId="0" borderId="0" applyFont="0" applyFill="0" applyBorder="0" applyAlignment="0" applyProtection="0"/>
    <xf numFmtId="0" fontId="51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2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8" fillId="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9" borderId="1" applyNumberFormat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63" fillId="11" borderId="8" applyNumberFormat="0" applyAlignment="0" applyProtection="0"/>
    <xf numFmtId="0" fontId="51" fillId="12" borderId="0" applyNumberFormat="0" applyBorder="0" applyAlignment="0" applyProtection="0"/>
    <xf numFmtId="0" fontId="64" fillId="0" borderId="9" applyNumberFormat="0" applyFill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horizontal="distributed"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7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0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20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6" fillId="0" borderId="39" xfId="0" applyFont="1" applyBorder="1" applyAlignment="1">
      <alignment horizontal="center"/>
    </xf>
    <xf numFmtId="56" fontId="6" fillId="0" borderId="40" xfId="0" applyNumberFormat="1" applyFont="1" applyBorder="1" applyAlignment="1">
      <alignment horizontal="center"/>
    </xf>
    <xf numFmtId="20" fontId="6" fillId="0" borderId="4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9" fillId="0" borderId="41" xfId="0" applyFont="1" applyBorder="1" applyAlignment="1">
      <alignment horizontal="distributed" vertical="distributed" wrapText="1"/>
    </xf>
    <xf numFmtId="56" fontId="6" fillId="0" borderId="0" xfId="0" applyNumberFormat="1" applyFont="1" applyAlignment="1">
      <alignment horizontal="center"/>
    </xf>
    <xf numFmtId="56" fontId="6" fillId="0" borderId="34" xfId="0" applyNumberFormat="1" applyFont="1" applyBorder="1" applyAlignment="1">
      <alignment horizontal="center"/>
    </xf>
    <xf numFmtId="0" fontId="9" fillId="0" borderId="42" xfId="0" applyFont="1" applyBorder="1" applyAlignment="1">
      <alignment horizontal="distributed" vertical="distributed" wrapText="1"/>
    </xf>
    <xf numFmtId="0" fontId="9" fillId="0" borderId="43" xfId="0" applyFont="1" applyBorder="1" applyAlignment="1">
      <alignment horizontal="distributed" vertical="distributed" wrapText="1"/>
    </xf>
    <xf numFmtId="0" fontId="68" fillId="0" borderId="0" xfId="0" applyFont="1" applyAlignment="1">
      <alignment/>
    </xf>
    <xf numFmtId="0" fontId="6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56" fontId="6" fillId="0" borderId="21" xfId="0" applyNumberFormat="1" applyFont="1" applyBorder="1" applyAlignment="1">
      <alignment horizontal="center"/>
    </xf>
    <xf numFmtId="56" fontId="6" fillId="0" borderId="33" xfId="0" applyNumberFormat="1" applyFont="1" applyBorder="1" applyAlignment="1">
      <alignment horizontal="center"/>
    </xf>
    <xf numFmtId="56" fontId="6" fillId="0" borderId="13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20" fontId="6" fillId="0" borderId="33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9" fillId="0" borderId="15" xfId="0" applyFont="1" applyBorder="1" applyAlignment="1">
      <alignment horizontal="distributed" vertical="distributed" wrapText="1"/>
    </xf>
    <xf numFmtId="0" fontId="9" fillId="0" borderId="20" xfId="0" applyFont="1" applyBorder="1" applyAlignment="1">
      <alignment horizontal="distributed" vertical="distributed" wrapText="1"/>
    </xf>
    <xf numFmtId="0" fontId="9" fillId="34" borderId="41" xfId="0" applyFont="1" applyFill="1" applyBorder="1" applyAlignment="1">
      <alignment horizontal="distributed" vertical="distributed" wrapText="1"/>
    </xf>
    <xf numFmtId="0" fontId="9" fillId="0" borderId="16" xfId="0" applyFont="1" applyBorder="1" applyAlignment="1">
      <alignment horizontal="distributed" vertical="distributed" wrapText="1"/>
    </xf>
    <xf numFmtId="0" fontId="9" fillId="0" borderId="23" xfId="0" applyFont="1" applyBorder="1" applyAlignment="1">
      <alignment horizontal="distributed" vertical="distributed" wrapText="1"/>
    </xf>
    <xf numFmtId="0" fontId="9" fillId="34" borderId="42" xfId="0" applyFont="1" applyFill="1" applyBorder="1" applyAlignment="1">
      <alignment horizontal="distributed" vertical="distributed" wrapText="1"/>
    </xf>
    <xf numFmtId="0" fontId="9" fillId="0" borderId="19" xfId="0" applyFont="1" applyBorder="1" applyAlignment="1">
      <alignment horizontal="distributed" vertical="distributed" wrapText="1"/>
    </xf>
    <xf numFmtId="0" fontId="9" fillId="0" borderId="24" xfId="0" applyFont="1" applyBorder="1" applyAlignment="1">
      <alignment horizontal="distributed" vertical="distributed" wrapText="1"/>
    </xf>
    <xf numFmtId="0" fontId="9" fillId="34" borderId="43" xfId="0" applyFont="1" applyFill="1" applyBorder="1" applyAlignment="1">
      <alignment horizontal="distributed" vertical="distributed" wrapText="1"/>
    </xf>
    <xf numFmtId="0" fontId="6" fillId="0" borderId="4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9" fillId="0" borderId="48" xfId="0" applyFont="1" applyBorder="1" applyAlignment="1">
      <alignment horizontal="distributed" vertical="distributed" wrapText="1"/>
    </xf>
    <xf numFmtId="0" fontId="9" fillId="34" borderId="49" xfId="0" applyFont="1" applyFill="1" applyBorder="1" applyAlignment="1">
      <alignment horizontal="distributed" vertical="distributed" wrapText="1"/>
    </xf>
    <xf numFmtId="0" fontId="9" fillId="0" borderId="50" xfId="0" applyFont="1" applyBorder="1" applyAlignment="1">
      <alignment horizontal="distributed" vertical="distributed" wrapText="1"/>
    </xf>
    <xf numFmtId="0" fontId="9" fillId="34" borderId="51" xfId="0" applyFont="1" applyFill="1" applyBorder="1" applyAlignment="1">
      <alignment horizontal="distributed" vertical="distributed" wrapText="1"/>
    </xf>
    <xf numFmtId="0" fontId="9" fillId="0" borderId="52" xfId="0" applyFont="1" applyBorder="1" applyAlignment="1">
      <alignment horizontal="distributed" vertical="distributed" wrapText="1"/>
    </xf>
    <xf numFmtId="0" fontId="9" fillId="34" borderId="53" xfId="0" applyFont="1" applyFill="1" applyBorder="1" applyAlignment="1">
      <alignment horizontal="distributed" vertical="distributed" wrapText="1"/>
    </xf>
    <xf numFmtId="0" fontId="6" fillId="0" borderId="28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20" fontId="71" fillId="0" borderId="40" xfId="0" applyNumberFormat="1" applyFont="1" applyBorder="1" applyAlignment="1">
      <alignment horizontal="center"/>
    </xf>
    <xf numFmtId="0" fontId="9" fillId="34" borderId="54" xfId="0" applyFont="1" applyFill="1" applyBorder="1" applyAlignment="1">
      <alignment horizontal="distributed" vertical="distributed" wrapText="1"/>
    </xf>
    <xf numFmtId="0" fontId="6" fillId="0" borderId="15" xfId="0" applyFont="1" applyBorder="1" applyAlignment="1">
      <alignment horizontal="distributed" vertical="distributed" wrapText="1"/>
    </xf>
    <xf numFmtId="0" fontId="9" fillId="34" borderId="55" xfId="0" applyFont="1" applyFill="1" applyBorder="1" applyAlignment="1">
      <alignment horizontal="distributed" vertical="distributed" wrapText="1"/>
    </xf>
    <xf numFmtId="0" fontId="6" fillId="0" borderId="16" xfId="0" applyFont="1" applyBorder="1" applyAlignment="1">
      <alignment horizontal="distributed" vertical="distributed" wrapText="1"/>
    </xf>
    <xf numFmtId="0" fontId="9" fillId="34" borderId="56" xfId="0" applyFont="1" applyFill="1" applyBorder="1" applyAlignment="1">
      <alignment horizontal="distributed" vertical="distributed" wrapText="1"/>
    </xf>
    <xf numFmtId="0" fontId="6" fillId="0" borderId="19" xfId="0" applyFont="1" applyBorder="1" applyAlignment="1">
      <alignment horizontal="distributed" vertical="distributed" wrapText="1"/>
    </xf>
    <xf numFmtId="58" fontId="6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6" fillId="34" borderId="5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" fontId="71" fillId="0" borderId="21" xfId="0" applyNumberFormat="1" applyFont="1" applyBorder="1" applyAlignment="1">
      <alignment horizontal="center"/>
    </xf>
    <xf numFmtId="20" fontId="71" fillId="0" borderId="3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48" xfId="0" applyFont="1" applyBorder="1" applyAlignment="1">
      <alignment horizontal="distributed" vertical="distributed" wrapText="1"/>
    </xf>
    <xf numFmtId="0" fontId="6" fillId="0" borderId="0" xfId="0" applyFont="1" applyAlignment="1">
      <alignment horizontal="distributed" vertical="distributed"/>
    </xf>
    <xf numFmtId="0" fontId="6" fillId="0" borderId="50" xfId="0" applyFont="1" applyBorder="1" applyAlignment="1">
      <alignment horizontal="distributed" vertical="distributed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distributed" vertical="distributed" wrapText="1"/>
    </xf>
    <xf numFmtId="0" fontId="13" fillId="0" borderId="0" xfId="0" applyFont="1" applyAlignment="1">
      <alignment horizontal="left" vertical="center" wrapText="1"/>
    </xf>
    <xf numFmtId="0" fontId="6" fillId="0" borderId="52" xfId="0" applyFont="1" applyBorder="1" applyAlignment="1">
      <alignment horizontal="distributed" vertical="distributed" wrapText="1"/>
    </xf>
    <xf numFmtId="0" fontId="6" fillId="0" borderId="0" xfId="0" applyFont="1" applyAlignment="1">
      <alignment horizontal="distributed" vertical="center" wrapText="1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distributed" vertical="center"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0" xfId="0" applyFont="1" applyBorder="1" applyAlignment="1">
      <alignment/>
    </xf>
    <xf numFmtId="0" fontId="17" fillId="0" borderId="59" xfId="0" applyFont="1" applyBorder="1" applyAlignment="1">
      <alignment horizontal="center" vertical="top"/>
    </xf>
    <xf numFmtId="0" fontId="9" fillId="0" borderId="60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9" fillId="0" borderId="3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5" fillId="0" borderId="58" xfId="0" applyFont="1" applyBorder="1" applyAlignment="1">
      <alignment horizontal="center" vertical="distributed"/>
    </xf>
    <xf numFmtId="0" fontId="15" fillId="0" borderId="60" xfId="0" applyFont="1" applyBorder="1" applyAlignment="1">
      <alignment horizontal="center" vertical="distributed"/>
    </xf>
    <xf numFmtId="0" fontId="15" fillId="0" borderId="55" xfId="0" applyFont="1" applyBorder="1" applyAlignment="1">
      <alignment horizontal="center" vertical="distributed"/>
    </xf>
    <xf numFmtId="0" fontId="15" fillId="0" borderId="34" xfId="0" applyFont="1" applyBorder="1" applyAlignment="1">
      <alignment horizontal="center" vertical="distributed"/>
    </xf>
    <xf numFmtId="0" fontId="15" fillId="0" borderId="56" xfId="0" applyFont="1" applyBorder="1" applyAlignment="1">
      <alignment horizontal="center" vertical="distributed"/>
    </xf>
    <xf numFmtId="0" fontId="15" fillId="0" borderId="35" xfId="0" applyFont="1" applyBorder="1" applyAlignment="1">
      <alignment horizontal="center" vertical="distributed"/>
    </xf>
    <xf numFmtId="0" fontId="9" fillId="0" borderId="56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20" fontId="15" fillId="0" borderId="39" xfId="0" applyNumberFormat="1" applyFont="1" applyBorder="1" applyAlignment="1">
      <alignment horizontal="center" vertical="center"/>
    </xf>
    <xf numFmtId="20" fontId="15" fillId="0" borderId="2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18" fillId="0" borderId="28" xfId="0" applyFont="1" applyBorder="1" applyAlignment="1">
      <alignment horizontal="center" vertical="center"/>
    </xf>
    <xf numFmtId="20" fontId="19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18" fillId="0" borderId="21" xfId="0" applyFont="1" applyBorder="1" applyAlignment="1">
      <alignment horizontal="center" vertical="center"/>
    </xf>
    <xf numFmtId="0" fontId="8" fillId="0" borderId="42" xfId="0" applyFont="1" applyBorder="1" applyAlignment="1">
      <alignment horizontal="distributed" vertical="center"/>
    </xf>
    <xf numFmtId="0" fontId="6" fillId="0" borderId="34" xfId="0" applyFont="1" applyBorder="1" applyAlignment="1">
      <alignment/>
    </xf>
    <xf numFmtId="20" fontId="19" fillId="0" borderId="25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8" fillId="0" borderId="41" xfId="0" applyFont="1" applyBorder="1" applyAlignment="1">
      <alignment horizontal="distributed" vertical="center"/>
    </xf>
    <xf numFmtId="0" fontId="18" fillId="0" borderId="26" xfId="0" applyFont="1" applyBorder="1" applyAlignment="1">
      <alignment horizontal="center" vertical="center"/>
    </xf>
    <xf numFmtId="20" fontId="19" fillId="0" borderId="61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18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28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26" xfId="0" applyFont="1" applyBorder="1" applyAlignment="1">
      <alignment horizontal="distributed" vertical="center"/>
    </xf>
    <xf numFmtId="0" fontId="18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distributed"/>
    </xf>
    <xf numFmtId="0" fontId="25" fillId="0" borderId="28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18" fillId="0" borderId="2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40" xfId="0" applyFont="1" applyBorder="1" applyAlignment="1">
      <alignment horizontal="distributed" vertical="center"/>
    </xf>
    <xf numFmtId="0" fontId="18" fillId="0" borderId="63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10" fillId="0" borderId="0" xfId="0" applyFont="1" applyAlignment="1">
      <alignment/>
    </xf>
    <xf numFmtId="3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35" xfId="0" applyFont="1" applyBorder="1" applyAlignment="1">
      <alignment/>
    </xf>
    <xf numFmtId="0" fontId="18" fillId="0" borderId="62" xfId="0" applyFont="1" applyBorder="1" applyAlignment="1">
      <alignment horizontal="distributed" vertical="center"/>
    </xf>
    <xf numFmtId="0" fontId="18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8" fillId="0" borderId="56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35" borderId="60" xfId="0" applyFill="1" applyBorder="1" applyAlignment="1">
      <alignment/>
    </xf>
    <xf numFmtId="0" fontId="0" fillId="0" borderId="55" xfId="0" applyBorder="1" applyAlignment="1">
      <alignment/>
    </xf>
    <xf numFmtId="0" fontId="0" fillId="35" borderId="34" xfId="0" applyFill="1" applyBorder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35" borderId="3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5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56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56" fontId="6" fillId="0" borderId="25" xfId="0" applyNumberFormat="1" applyFont="1" applyBorder="1" applyAlignment="1">
      <alignment horizontal="center"/>
    </xf>
    <xf numFmtId="20" fontId="6" fillId="0" borderId="25" xfId="0" applyNumberFormat="1" applyFont="1" applyBorder="1" applyAlignment="1">
      <alignment horizontal="center"/>
    </xf>
    <xf numFmtId="0" fontId="9" fillId="34" borderId="14" xfId="0" applyFont="1" applyFill="1" applyBorder="1" applyAlignment="1">
      <alignment horizontal="distributed" vertical="distributed" wrapText="1"/>
    </xf>
    <xf numFmtId="0" fontId="9" fillId="0" borderId="14" xfId="0" applyFont="1" applyBorder="1" applyAlignment="1">
      <alignment horizontal="distributed" vertical="distributed" wrapText="1"/>
    </xf>
    <xf numFmtId="0" fontId="9" fillId="0" borderId="48" xfId="0" applyFont="1" applyBorder="1" applyAlignment="1">
      <alignment horizontal="center" vertical="distributed" wrapText="1"/>
    </xf>
    <xf numFmtId="0" fontId="9" fillId="34" borderId="25" xfId="0" applyFont="1" applyFill="1" applyBorder="1" applyAlignment="1">
      <alignment horizontal="distributed" vertical="distributed" wrapText="1"/>
    </xf>
    <xf numFmtId="0" fontId="9" fillId="0" borderId="25" xfId="0" applyFont="1" applyBorder="1" applyAlignment="1">
      <alignment horizontal="distributed" vertical="distributed" wrapText="1"/>
    </xf>
    <xf numFmtId="0" fontId="9" fillId="0" borderId="50" xfId="0" applyFont="1" applyBorder="1" applyAlignment="1">
      <alignment horizontal="center" vertical="distributed" wrapText="1"/>
    </xf>
    <xf numFmtId="0" fontId="9" fillId="34" borderId="18" xfId="0" applyFont="1" applyFill="1" applyBorder="1" applyAlignment="1">
      <alignment horizontal="distributed" vertical="distributed" wrapText="1"/>
    </xf>
    <xf numFmtId="0" fontId="9" fillId="0" borderId="18" xfId="0" applyFont="1" applyBorder="1" applyAlignment="1">
      <alignment horizontal="distributed" vertical="distributed" wrapText="1"/>
    </xf>
    <xf numFmtId="0" fontId="9" fillId="0" borderId="52" xfId="0" applyFont="1" applyBorder="1" applyAlignment="1">
      <alignment horizontal="center" vertical="distributed" wrapText="1"/>
    </xf>
    <xf numFmtId="0" fontId="9" fillId="34" borderId="61" xfId="0" applyFont="1" applyFill="1" applyBorder="1" applyAlignment="1">
      <alignment horizontal="distributed" vertical="distributed" wrapText="1"/>
    </xf>
    <xf numFmtId="0" fontId="9" fillId="0" borderId="61" xfId="0" applyFont="1" applyBorder="1" applyAlignment="1">
      <alignment horizontal="distributed" vertical="distributed" wrapText="1"/>
    </xf>
    <xf numFmtId="0" fontId="18" fillId="0" borderId="0" xfId="0" applyFont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distributed" wrapText="1"/>
    </xf>
    <xf numFmtId="0" fontId="9" fillId="0" borderId="15" xfId="0" applyFont="1" applyFill="1" applyBorder="1" applyAlignment="1">
      <alignment horizontal="distributed" vertical="distributed" wrapText="1"/>
    </xf>
    <xf numFmtId="0" fontId="9" fillId="0" borderId="16" xfId="0" applyFont="1" applyBorder="1" applyAlignment="1">
      <alignment horizontal="center" vertical="distributed" wrapText="1"/>
    </xf>
    <xf numFmtId="0" fontId="9" fillId="0" borderId="16" xfId="0" applyFont="1" applyFill="1" applyBorder="1" applyAlignment="1">
      <alignment horizontal="distributed" vertical="distributed" wrapText="1"/>
    </xf>
    <xf numFmtId="0" fontId="9" fillId="0" borderId="19" xfId="0" applyFont="1" applyBorder="1" applyAlignment="1">
      <alignment horizontal="center" vertical="distributed" wrapText="1"/>
    </xf>
    <xf numFmtId="0" fontId="9" fillId="0" borderId="19" xfId="0" applyFont="1" applyFill="1" applyBorder="1" applyAlignment="1">
      <alignment horizontal="distributed" vertical="distributed" wrapText="1"/>
    </xf>
    <xf numFmtId="31" fontId="6" fillId="0" borderId="0" xfId="0" applyNumberFormat="1" applyFont="1" applyAlignment="1">
      <alignment horizontal="center"/>
    </xf>
    <xf numFmtId="0" fontId="9" fillId="0" borderId="49" xfId="0" applyFont="1" applyBorder="1" applyAlignment="1">
      <alignment horizontal="distributed" vertical="distributed" wrapText="1"/>
    </xf>
    <xf numFmtId="0" fontId="9" fillId="0" borderId="47" xfId="0" applyFont="1" applyBorder="1" applyAlignment="1">
      <alignment horizontal="distributed" vertical="distributed" wrapText="1"/>
    </xf>
    <xf numFmtId="0" fontId="6" fillId="0" borderId="20" xfId="0" applyFont="1" applyBorder="1" applyAlignment="1">
      <alignment horizontal="distributed" vertical="distributed" wrapText="1"/>
    </xf>
    <xf numFmtId="0" fontId="9" fillId="0" borderId="51" xfId="0" applyFont="1" applyBorder="1" applyAlignment="1">
      <alignment horizontal="distributed" vertical="distributed" wrapText="1"/>
    </xf>
    <xf numFmtId="0" fontId="6" fillId="0" borderId="23" xfId="0" applyFont="1" applyBorder="1" applyAlignment="1">
      <alignment horizontal="distributed" vertical="distributed" wrapText="1"/>
    </xf>
    <xf numFmtId="0" fontId="9" fillId="0" borderId="53" xfId="0" applyFont="1" applyBorder="1" applyAlignment="1">
      <alignment horizontal="distributed" vertical="distributed" wrapText="1"/>
    </xf>
    <xf numFmtId="0" fontId="9" fillId="0" borderId="64" xfId="0" applyFont="1" applyBorder="1" applyAlignment="1">
      <alignment horizontal="distributed" vertical="distributed" wrapText="1"/>
    </xf>
    <xf numFmtId="0" fontId="6" fillId="0" borderId="24" xfId="0" applyFont="1" applyBorder="1" applyAlignment="1">
      <alignment horizontal="distributed" vertical="distributed" wrapText="1"/>
    </xf>
    <xf numFmtId="0" fontId="13" fillId="0" borderId="0" xfId="0" applyFont="1" applyAlignment="1">
      <alignment/>
    </xf>
    <xf numFmtId="0" fontId="6" fillId="0" borderId="5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distributed" wrapText="1"/>
    </xf>
    <xf numFmtId="0" fontId="9" fillId="0" borderId="55" xfId="0" applyFont="1" applyBorder="1" applyAlignment="1">
      <alignment horizontal="distributed" vertical="distributed" wrapText="1"/>
    </xf>
    <xf numFmtId="0" fontId="9" fillId="0" borderId="0" xfId="0" applyFont="1" applyBorder="1" applyAlignment="1">
      <alignment horizontal="distributed" vertical="distributed" wrapText="1"/>
    </xf>
    <xf numFmtId="0" fontId="6" fillId="0" borderId="23" xfId="0" applyFont="1" applyBorder="1" applyAlignment="1">
      <alignment horizontal="center" vertical="distributed" wrapText="1"/>
    </xf>
    <xf numFmtId="0" fontId="6" fillId="0" borderId="24" xfId="0" applyFont="1" applyBorder="1" applyAlignment="1">
      <alignment horizontal="center" vertical="distributed" wrapText="1"/>
    </xf>
    <xf numFmtId="0" fontId="22" fillId="0" borderId="10" xfId="0" applyFont="1" applyBorder="1" applyAlignment="1">
      <alignment/>
    </xf>
    <xf numFmtId="0" fontId="72" fillId="0" borderId="0" xfId="0" applyFont="1" applyAlignment="1">
      <alignment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0" fontId="27" fillId="0" borderId="0" xfId="0" applyFont="1" applyFill="1" applyBorder="1" applyAlignment="1">
      <alignment/>
    </xf>
    <xf numFmtId="0" fontId="6" fillId="36" borderId="60" xfId="0" applyFont="1" applyFill="1" applyBorder="1" applyAlignment="1">
      <alignment/>
    </xf>
    <xf numFmtId="0" fontId="6" fillId="0" borderId="55" xfId="0" applyFont="1" applyBorder="1" applyAlignment="1">
      <alignment/>
    </xf>
    <xf numFmtId="0" fontId="6" fillId="0" borderId="0" xfId="0" applyFont="1" applyBorder="1" applyAlignment="1">
      <alignment/>
    </xf>
    <xf numFmtId="0" fontId="28" fillId="0" borderId="0" xfId="0" applyFont="1" applyAlignment="1">
      <alignment/>
    </xf>
    <xf numFmtId="0" fontId="6" fillId="36" borderId="34" xfId="0" applyFont="1" applyFill="1" applyBorder="1" applyAlignment="1">
      <alignment/>
    </xf>
    <xf numFmtId="0" fontId="6" fillId="0" borderId="56" xfId="0" applyFont="1" applyBorder="1" applyAlignment="1">
      <alignment/>
    </xf>
    <xf numFmtId="0" fontId="6" fillId="36" borderId="35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0" xfId="0" applyFont="1" applyBorder="1" applyAlignment="1" quotePrefix="1">
      <alignment vertical="center"/>
    </xf>
    <xf numFmtId="0" fontId="2" fillId="0" borderId="21" xfId="0" applyFont="1" applyBorder="1" applyAlignment="1" quotePrefix="1">
      <alignment vertical="center"/>
    </xf>
    <xf numFmtId="0" fontId="2" fillId="0" borderId="10" xfId="0" applyFont="1" applyBorder="1" applyAlignment="1" quotePrefix="1">
      <alignment vertical="center"/>
    </xf>
    <xf numFmtId="0" fontId="25" fillId="0" borderId="28" xfId="0" applyFont="1" applyBorder="1" applyAlignment="1" quotePrefix="1">
      <alignment vertical="center"/>
    </xf>
    <xf numFmtId="0" fontId="25" fillId="0" borderId="0" xfId="0" applyFont="1" applyBorder="1" applyAlignment="1" quotePrefix="1">
      <alignment vertical="center"/>
    </xf>
    <xf numFmtId="0" fontId="25" fillId="0" borderId="21" xfId="0" applyFont="1" applyBorder="1" applyAlignment="1" quotePrefix="1">
      <alignment vertical="center"/>
    </xf>
    <xf numFmtId="0" fontId="25" fillId="0" borderId="26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124"/>
        <xdr:cNvSpPr>
          <a:spLocks/>
        </xdr:cNvSpPr>
      </xdr:nvSpPr>
      <xdr:spPr>
        <a:xfrm>
          <a:off x="4448175" y="257175"/>
          <a:ext cx="447675" cy="1238250"/>
        </a:xfrm>
        <a:prstGeom prst="rightBrace">
          <a:avLst>
            <a:gd name="adj1" fmla="val -47004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workbookViewId="0" topLeftCell="A1">
      <selection activeCell="E24" sqref="E24"/>
    </sheetView>
  </sheetViews>
  <sheetFormatPr defaultColWidth="9.00390625" defaultRowHeight="13.5"/>
  <cols>
    <col min="1" max="1" width="19.00390625" style="75" customWidth="1"/>
    <col min="2" max="2" width="8.75390625" style="75" customWidth="1"/>
    <col min="3" max="3" width="4.00390625" style="75" bestFit="1" customWidth="1"/>
    <col min="4" max="4" width="11.00390625" style="75" customWidth="1"/>
    <col min="5" max="5" width="23.125" style="75" customWidth="1"/>
    <col min="6" max="9" width="9.00390625" style="75" customWidth="1"/>
    <col min="10" max="10" width="10.25390625" style="75" customWidth="1"/>
    <col min="11" max="16384" width="9.00390625" style="75" customWidth="1"/>
  </cols>
  <sheetData>
    <row r="1" spans="1:5" ht="13.5">
      <c r="A1" s="75" t="s">
        <v>0</v>
      </c>
      <c r="B1" s="292" t="s">
        <v>1</v>
      </c>
      <c r="C1" s="292" t="s">
        <v>2</v>
      </c>
      <c r="D1" s="337" t="s">
        <v>3</v>
      </c>
      <c r="E1" s="338" t="s">
        <v>4</v>
      </c>
    </row>
    <row r="2" spans="1:10" ht="13.5">
      <c r="A2" s="75" t="str">
        <f>B2&amp;ASC(E2)</f>
        <v>A1</v>
      </c>
      <c r="B2" s="339" t="s">
        <v>5</v>
      </c>
      <c r="C2" s="340">
        <v>1</v>
      </c>
      <c r="D2" s="341" t="s">
        <v>6</v>
      </c>
      <c r="E2" s="342">
        <v>1</v>
      </c>
      <c r="G2"/>
      <c r="H2" s="75" t="s">
        <v>7</v>
      </c>
      <c r="J2" s="142" t="s">
        <v>8</v>
      </c>
    </row>
    <row r="3" spans="1:10" ht="13.5">
      <c r="A3" s="75" t="str">
        <f aca="true" t="shared" si="0" ref="A3:A28">B3&amp;ASC(E3)</f>
        <v>A2</v>
      </c>
      <c r="B3" s="343" t="s">
        <v>5</v>
      </c>
      <c r="C3" s="344">
        <v>2</v>
      </c>
      <c r="D3" s="345" t="s">
        <v>9</v>
      </c>
      <c r="E3" s="346">
        <v>2</v>
      </c>
      <c r="G3"/>
      <c r="H3" s="75" t="s">
        <v>10</v>
      </c>
      <c r="J3" s="142" t="s">
        <v>11</v>
      </c>
    </row>
    <row r="4" spans="1:10" ht="13.5">
      <c r="A4" s="75" t="str">
        <f t="shared" si="0"/>
        <v>A3</v>
      </c>
      <c r="B4" s="347" t="s">
        <v>5</v>
      </c>
      <c r="C4" s="256">
        <v>3</v>
      </c>
      <c r="D4" s="256" t="s">
        <v>12</v>
      </c>
      <c r="E4" s="348">
        <v>3</v>
      </c>
      <c r="G4"/>
      <c r="H4" s="75" t="s">
        <v>13</v>
      </c>
      <c r="J4" s="142" t="s">
        <v>14</v>
      </c>
    </row>
    <row r="5" spans="1:10" ht="13.5">
      <c r="A5" s="75" t="str">
        <f t="shared" si="0"/>
        <v>B1</v>
      </c>
      <c r="B5" s="343" t="s">
        <v>15</v>
      </c>
      <c r="C5" s="340">
        <v>4</v>
      </c>
      <c r="D5" s="142" t="s">
        <v>16</v>
      </c>
      <c r="E5" s="346">
        <v>1</v>
      </c>
      <c r="G5"/>
      <c r="H5" s="75" t="s">
        <v>17</v>
      </c>
      <c r="J5" s="75" t="s">
        <v>18</v>
      </c>
    </row>
    <row r="6" spans="1:10" ht="13.5">
      <c r="A6" s="75" t="str">
        <f t="shared" si="0"/>
        <v>B2</v>
      </c>
      <c r="B6" s="343" t="s">
        <v>15</v>
      </c>
      <c r="C6" s="344">
        <v>5</v>
      </c>
      <c r="D6" s="344" t="s">
        <v>19</v>
      </c>
      <c r="E6" s="346">
        <v>2</v>
      </c>
      <c r="G6"/>
      <c r="H6" s="75" t="s">
        <v>20</v>
      </c>
      <c r="J6" s="142" t="s">
        <v>21</v>
      </c>
    </row>
    <row r="7" spans="1:10" ht="13.5">
      <c r="A7" s="75" t="str">
        <f t="shared" si="0"/>
        <v>B3</v>
      </c>
      <c r="B7" s="347" t="s">
        <v>15</v>
      </c>
      <c r="C7" s="256">
        <v>6</v>
      </c>
      <c r="D7" s="256" t="s">
        <v>18</v>
      </c>
      <c r="E7" s="348">
        <v>3</v>
      </c>
      <c r="G7"/>
      <c r="H7" s="75" t="s">
        <v>22</v>
      </c>
      <c r="J7" s="142" t="s">
        <v>23</v>
      </c>
    </row>
    <row r="8" spans="1:10" ht="13.5">
      <c r="A8" s="75" t="str">
        <f t="shared" si="0"/>
        <v>C1</v>
      </c>
      <c r="B8" s="343" t="s">
        <v>24</v>
      </c>
      <c r="C8" s="340">
        <v>7</v>
      </c>
      <c r="D8" s="142" t="s">
        <v>25</v>
      </c>
      <c r="E8" s="346">
        <v>1</v>
      </c>
      <c r="G8"/>
      <c r="H8" s="75" t="s">
        <v>26</v>
      </c>
      <c r="J8" s="142" t="s">
        <v>19</v>
      </c>
    </row>
    <row r="9" spans="1:10" ht="13.5">
      <c r="A9" s="75" t="str">
        <f t="shared" si="0"/>
        <v>C2</v>
      </c>
      <c r="B9" s="343" t="s">
        <v>24</v>
      </c>
      <c r="C9" s="344">
        <v>8</v>
      </c>
      <c r="D9" s="344" t="s">
        <v>27</v>
      </c>
      <c r="E9" s="346">
        <v>2</v>
      </c>
      <c r="G9"/>
      <c r="H9" s="75" t="s">
        <v>28</v>
      </c>
      <c r="J9" s="142" t="s">
        <v>25</v>
      </c>
    </row>
    <row r="10" spans="1:10" ht="13.5">
      <c r="A10" s="75" t="str">
        <f t="shared" si="0"/>
        <v>C3</v>
      </c>
      <c r="B10" s="347" t="s">
        <v>24</v>
      </c>
      <c r="C10" s="256">
        <v>9</v>
      </c>
      <c r="D10" s="256" t="s">
        <v>29</v>
      </c>
      <c r="E10" s="348">
        <v>3</v>
      </c>
      <c r="G10"/>
      <c r="H10" s="75" t="s">
        <v>30</v>
      </c>
      <c r="J10" s="142" t="s">
        <v>16</v>
      </c>
    </row>
    <row r="11" spans="1:10" ht="13.5">
      <c r="A11" s="75" t="str">
        <f t="shared" si="0"/>
        <v>D1</v>
      </c>
      <c r="B11" s="349" t="s">
        <v>31</v>
      </c>
      <c r="C11" s="340">
        <v>10</v>
      </c>
      <c r="D11" s="142" t="s">
        <v>32</v>
      </c>
      <c r="E11" s="346">
        <v>1</v>
      </c>
      <c r="G11"/>
      <c r="H11" s="75" t="s">
        <v>33</v>
      </c>
      <c r="J11" s="142" t="s">
        <v>34</v>
      </c>
    </row>
    <row r="12" spans="1:10" ht="13.5">
      <c r="A12" s="75" t="str">
        <f t="shared" si="0"/>
        <v>D2</v>
      </c>
      <c r="B12" s="349" t="s">
        <v>31</v>
      </c>
      <c r="C12" s="344">
        <v>11</v>
      </c>
      <c r="D12" s="344" t="s">
        <v>35</v>
      </c>
      <c r="E12" s="346">
        <v>2</v>
      </c>
      <c r="G12"/>
      <c r="H12" s="75" t="s">
        <v>36</v>
      </c>
      <c r="J12" s="142" t="s">
        <v>37</v>
      </c>
    </row>
    <row r="13" spans="1:10" ht="13.5">
      <c r="A13" s="75" t="str">
        <f t="shared" si="0"/>
        <v>D3</v>
      </c>
      <c r="B13" s="350" t="s">
        <v>31</v>
      </c>
      <c r="C13" s="256">
        <v>12</v>
      </c>
      <c r="D13" s="256" t="s">
        <v>38</v>
      </c>
      <c r="E13" s="348">
        <v>3</v>
      </c>
      <c r="G13"/>
      <c r="H13" s="75" t="s">
        <v>39</v>
      </c>
      <c r="J13" s="341" t="s">
        <v>6</v>
      </c>
    </row>
    <row r="14" spans="1:10" ht="13.5">
      <c r="A14" s="75" t="str">
        <f t="shared" si="0"/>
        <v>E1</v>
      </c>
      <c r="B14" s="349" t="s">
        <v>40</v>
      </c>
      <c r="C14" s="340">
        <v>13</v>
      </c>
      <c r="D14" s="344" t="s">
        <v>41</v>
      </c>
      <c r="E14" s="346">
        <v>1</v>
      </c>
      <c r="G14"/>
      <c r="H14" s="75" t="s">
        <v>42</v>
      </c>
      <c r="J14" s="142" t="s">
        <v>43</v>
      </c>
    </row>
    <row r="15" spans="1:10" ht="13.5">
      <c r="A15" s="75" t="str">
        <f t="shared" si="0"/>
        <v>E2</v>
      </c>
      <c r="B15" s="349" t="s">
        <v>40</v>
      </c>
      <c r="C15" s="344">
        <v>14</v>
      </c>
      <c r="D15" s="344" t="s">
        <v>44</v>
      </c>
      <c r="E15" s="346">
        <v>2</v>
      </c>
      <c r="G15"/>
      <c r="H15" s="75" t="s">
        <v>45</v>
      </c>
      <c r="J15" s="142" t="s">
        <v>46</v>
      </c>
    </row>
    <row r="16" spans="1:10" ht="13.5">
      <c r="A16" s="75" t="str">
        <f t="shared" si="0"/>
        <v>E3</v>
      </c>
      <c r="B16" s="350" t="s">
        <v>40</v>
      </c>
      <c r="C16" s="256">
        <v>15</v>
      </c>
      <c r="D16" s="256" t="s">
        <v>43</v>
      </c>
      <c r="E16" s="348">
        <v>3</v>
      </c>
      <c r="G16"/>
      <c r="H16" s="75" t="s">
        <v>47</v>
      </c>
      <c r="J16" s="142" t="s">
        <v>29</v>
      </c>
    </row>
    <row r="17" spans="1:10" ht="13.5">
      <c r="A17" s="75" t="str">
        <f t="shared" si="0"/>
        <v>F1</v>
      </c>
      <c r="B17" s="349" t="s">
        <v>48</v>
      </c>
      <c r="C17" s="344">
        <v>16</v>
      </c>
      <c r="D17" s="344" t="s">
        <v>49</v>
      </c>
      <c r="E17" s="346">
        <v>1</v>
      </c>
      <c r="G17"/>
      <c r="H17" s="75" t="s">
        <v>50</v>
      </c>
      <c r="J17" s="142" t="s">
        <v>49</v>
      </c>
    </row>
    <row r="18" spans="1:10" ht="13.5">
      <c r="A18" s="75" t="str">
        <f t="shared" si="0"/>
        <v>F2</v>
      </c>
      <c r="B18" s="349" t="s">
        <v>48</v>
      </c>
      <c r="C18" s="344">
        <v>17</v>
      </c>
      <c r="D18" s="344" t="s">
        <v>23</v>
      </c>
      <c r="E18" s="346">
        <v>2</v>
      </c>
      <c r="G18"/>
      <c r="H18" s="75" t="s">
        <v>51</v>
      </c>
      <c r="J18" s="341" t="s">
        <v>9</v>
      </c>
    </row>
    <row r="19" spans="1:10" ht="13.5">
      <c r="A19" s="75" t="str">
        <f t="shared" si="0"/>
        <v>F3</v>
      </c>
      <c r="B19" s="349" t="s">
        <v>48</v>
      </c>
      <c r="C19" s="344">
        <v>18</v>
      </c>
      <c r="D19" s="344" t="s">
        <v>14</v>
      </c>
      <c r="E19" s="346">
        <v>3</v>
      </c>
      <c r="G19"/>
      <c r="H19" s="75" t="s">
        <v>52</v>
      </c>
      <c r="J19" s="142" t="s">
        <v>32</v>
      </c>
    </row>
    <row r="20" spans="1:10" ht="13.5">
      <c r="A20" s="75" t="str">
        <f t="shared" si="0"/>
        <v>F4</v>
      </c>
      <c r="B20" s="350" t="s">
        <v>48</v>
      </c>
      <c r="C20" s="256">
        <v>19</v>
      </c>
      <c r="D20" s="256" t="s">
        <v>8</v>
      </c>
      <c r="E20" s="348">
        <v>4</v>
      </c>
      <c r="G20"/>
      <c r="H20" s="75" t="s">
        <v>53</v>
      </c>
      <c r="J20" s="142" t="s">
        <v>44</v>
      </c>
    </row>
    <row r="21" spans="1:10" ht="13.5">
      <c r="A21" s="75" t="str">
        <f t="shared" si="0"/>
        <v>G1</v>
      </c>
      <c r="B21" s="349" t="s">
        <v>54</v>
      </c>
      <c r="C21" s="344">
        <v>20</v>
      </c>
      <c r="D21" s="344" t="s">
        <v>55</v>
      </c>
      <c r="E21" s="346">
        <v>1</v>
      </c>
      <c r="G21"/>
      <c r="H21" s="75" t="s">
        <v>56</v>
      </c>
      <c r="J21" s="142" t="s">
        <v>35</v>
      </c>
    </row>
    <row r="22" spans="1:10" ht="13.5">
      <c r="A22" s="75" t="str">
        <f t="shared" si="0"/>
        <v>G2</v>
      </c>
      <c r="B22" s="349" t="s">
        <v>54</v>
      </c>
      <c r="C22" s="344">
        <v>21</v>
      </c>
      <c r="D22" s="344" t="s">
        <v>37</v>
      </c>
      <c r="E22" s="346">
        <v>2</v>
      </c>
      <c r="G22"/>
      <c r="H22" s="75" t="s">
        <v>57</v>
      </c>
      <c r="J22" s="142" t="s">
        <v>27</v>
      </c>
    </row>
    <row r="23" spans="1:10" ht="13.5">
      <c r="A23" s="75" t="str">
        <f t="shared" si="0"/>
        <v>G3</v>
      </c>
      <c r="B23" s="349" t="s">
        <v>54</v>
      </c>
      <c r="C23" s="344">
        <v>22</v>
      </c>
      <c r="D23" s="344" t="s">
        <v>11</v>
      </c>
      <c r="E23" s="346">
        <v>3</v>
      </c>
      <c r="G23"/>
      <c r="H23" s="75" t="s">
        <v>58</v>
      </c>
      <c r="J23" s="142" t="s">
        <v>38</v>
      </c>
    </row>
    <row r="24" spans="1:10" ht="13.5">
      <c r="A24" s="75" t="str">
        <f t="shared" si="0"/>
        <v>G4</v>
      </c>
      <c r="B24" s="349" t="s">
        <v>54</v>
      </c>
      <c r="C24" s="256">
        <v>23</v>
      </c>
      <c r="D24" s="351" t="s">
        <v>59</v>
      </c>
      <c r="E24" s="348">
        <v>4</v>
      </c>
      <c r="G24"/>
      <c r="H24" s="75" t="s">
        <v>60</v>
      </c>
      <c r="J24" s="142" t="s">
        <v>12</v>
      </c>
    </row>
    <row r="25" spans="1:10" ht="13.5">
      <c r="A25" s="75" t="str">
        <f t="shared" si="0"/>
        <v>H1</v>
      </c>
      <c r="B25" s="339" t="s">
        <v>61</v>
      </c>
      <c r="C25" s="344">
        <v>24</v>
      </c>
      <c r="D25" s="344" t="s">
        <v>34</v>
      </c>
      <c r="E25" s="346">
        <v>1</v>
      </c>
      <c r="G25"/>
      <c r="H25" s="75" t="s">
        <v>62</v>
      </c>
      <c r="J25" s="142" t="s">
        <v>55</v>
      </c>
    </row>
    <row r="26" spans="1:10" ht="13.5">
      <c r="A26" s="75" t="str">
        <f t="shared" si="0"/>
        <v>H2</v>
      </c>
      <c r="B26" s="343" t="s">
        <v>61</v>
      </c>
      <c r="C26" s="344">
        <v>25</v>
      </c>
      <c r="D26" s="344" t="s">
        <v>21</v>
      </c>
      <c r="E26" s="346">
        <v>2</v>
      </c>
      <c r="G26"/>
      <c r="H26" s="75" t="s">
        <v>63</v>
      </c>
      <c r="J26" s="352" t="s">
        <v>59</v>
      </c>
    </row>
    <row r="27" spans="1:10" ht="13.5">
      <c r="A27" s="75" t="str">
        <f t="shared" si="0"/>
        <v>H3</v>
      </c>
      <c r="B27" s="343" t="s">
        <v>61</v>
      </c>
      <c r="C27" s="344">
        <v>26</v>
      </c>
      <c r="D27" s="344" t="s">
        <v>46</v>
      </c>
      <c r="E27" s="346">
        <v>3</v>
      </c>
      <c r="G27"/>
      <c r="H27" s="75" t="s">
        <v>64</v>
      </c>
      <c r="J27" s="341" t="s">
        <v>65</v>
      </c>
    </row>
    <row r="28" spans="1:10" ht="13.5">
      <c r="A28" s="75" t="str">
        <f t="shared" si="0"/>
        <v>H4</v>
      </c>
      <c r="B28" s="347" t="s">
        <v>61</v>
      </c>
      <c r="C28" s="256">
        <v>27</v>
      </c>
      <c r="D28" s="351" t="s">
        <v>65</v>
      </c>
      <c r="E28" s="348">
        <v>4</v>
      </c>
      <c r="G28"/>
      <c r="H28" s="75" t="s">
        <v>66</v>
      </c>
      <c r="J28" s="75" t="s">
        <v>41</v>
      </c>
    </row>
    <row r="29" ht="13.5">
      <c r="J29" s="142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0"/>
  <sheetViews>
    <sheetView tabSelected="1" zoomScale="90" zoomScaleNormal="90" workbookViewId="0" topLeftCell="A1">
      <selection activeCell="AG9" sqref="AG9:AG13"/>
    </sheetView>
  </sheetViews>
  <sheetFormatPr defaultColWidth="2.50390625" defaultRowHeight="13.5"/>
  <cols>
    <col min="1" max="8" width="2.50390625" style="75" customWidth="1"/>
    <col min="9" max="49" width="4.25390625" style="75" customWidth="1"/>
    <col min="50" max="50" width="2.50390625" style="75" customWidth="1"/>
    <col min="51" max="16384" width="2.50390625" style="75" customWidth="1"/>
  </cols>
  <sheetData>
    <row r="1" spans="1:31" ht="13.5" customHeight="1">
      <c r="A1" s="76" t="s">
        <v>67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40" ht="13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318">
        <v>44030</v>
      </c>
      <c r="AG2" s="318"/>
      <c r="AH2" s="318"/>
      <c r="AI2" s="318"/>
      <c r="AJ2" s="318"/>
      <c r="AK2" s="318"/>
      <c r="AL2" s="75" t="s">
        <v>68</v>
      </c>
      <c r="AM2" s="139"/>
      <c r="AN2" s="139"/>
    </row>
    <row r="3" spans="2:42" ht="14.25">
      <c r="B3" s="77"/>
      <c r="C3" s="77"/>
      <c r="D3" s="77"/>
      <c r="E3" s="78" t="s">
        <v>69</v>
      </c>
      <c r="F3" s="78"/>
      <c r="G3" s="78"/>
      <c r="H3" s="78"/>
      <c r="I3" s="75" t="s">
        <v>70</v>
      </c>
      <c r="L3" s="75" t="s">
        <v>71</v>
      </c>
      <c r="AL3" s="91"/>
      <c r="AM3" s="140"/>
      <c r="AN3" s="140"/>
      <c r="AP3" s="139"/>
    </row>
    <row r="4" spans="2:39" ht="14.25">
      <c r="B4" s="77"/>
      <c r="C4" s="77"/>
      <c r="D4" s="77"/>
      <c r="E4" s="78"/>
      <c r="F4" s="78"/>
      <c r="G4" s="78"/>
      <c r="H4" s="78"/>
      <c r="I4" s="79" t="s">
        <v>72</v>
      </c>
      <c r="J4" s="94"/>
      <c r="K4" s="95"/>
      <c r="L4" s="79" t="s">
        <v>73</v>
      </c>
      <c r="M4" s="94"/>
      <c r="N4" s="95"/>
      <c r="O4" s="79" t="s">
        <v>74</v>
      </c>
      <c r="P4" s="94"/>
      <c r="Q4" s="94"/>
      <c r="R4" s="79" t="s">
        <v>75</v>
      </c>
      <c r="S4" s="94"/>
      <c r="T4" s="94"/>
      <c r="U4" s="307" t="s">
        <v>76</v>
      </c>
      <c r="V4" s="308"/>
      <c r="W4" s="308"/>
      <c r="X4" s="79" t="s">
        <v>77</v>
      </c>
      <c r="Y4" s="94"/>
      <c r="Z4" s="94"/>
      <c r="AA4" s="95"/>
      <c r="AB4" s="79" t="s">
        <v>78</v>
      </c>
      <c r="AC4" s="94"/>
      <c r="AD4" s="94"/>
      <c r="AE4" s="95"/>
      <c r="AF4" s="79" t="s">
        <v>79</v>
      </c>
      <c r="AG4" s="94"/>
      <c r="AH4" s="94"/>
      <c r="AI4" s="95"/>
      <c r="AJ4" s="328"/>
      <c r="AK4" s="329"/>
      <c r="AL4" s="141"/>
      <c r="AM4" s="75" t="s">
        <v>80</v>
      </c>
    </row>
    <row r="5" spans="3:39" ht="13.5" customHeight="1">
      <c r="C5" s="80" t="s">
        <v>81</v>
      </c>
      <c r="D5" s="80"/>
      <c r="E5" s="80"/>
      <c r="F5" s="80"/>
      <c r="G5" s="80"/>
      <c r="H5" s="80"/>
      <c r="I5" s="98" t="s">
        <v>82</v>
      </c>
      <c r="J5" s="117"/>
      <c r="K5" s="118"/>
      <c r="L5" s="98" t="s">
        <v>82</v>
      </c>
      <c r="M5" s="117"/>
      <c r="N5" s="118"/>
      <c r="O5" s="98" t="s">
        <v>83</v>
      </c>
      <c r="P5" s="116"/>
      <c r="Q5" s="117"/>
      <c r="R5" s="98" t="s">
        <v>84</v>
      </c>
      <c r="S5" s="116"/>
      <c r="T5" s="117"/>
      <c r="U5" s="309">
        <v>5</v>
      </c>
      <c r="V5" s="310"/>
      <c r="W5" s="311"/>
      <c r="X5" s="98" t="s">
        <v>85</v>
      </c>
      <c r="Y5" s="116"/>
      <c r="Z5" s="117"/>
      <c r="AA5" s="118"/>
      <c r="AB5" s="81" t="s">
        <v>86</v>
      </c>
      <c r="AC5" s="96"/>
      <c r="AD5" s="96"/>
      <c r="AE5" s="97"/>
      <c r="AF5" s="81" t="s">
        <v>87</v>
      </c>
      <c r="AG5" s="96"/>
      <c r="AH5" s="96"/>
      <c r="AI5" s="97"/>
      <c r="AJ5" s="328"/>
      <c r="AK5" s="329"/>
      <c r="AL5" s="91"/>
      <c r="AM5" s="142" t="s">
        <v>88</v>
      </c>
    </row>
    <row r="6" spans="3:39" ht="13.5" customHeight="1">
      <c r="C6" s="80" t="s">
        <v>89</v>
      </c>
      <c r="D6" s="80"/>
      <c r="E6" s="80"/>
      <c r="F6" s="80"/>
      <c r="G6" s="80"/>
      <c r="H6" s="80"/>
      <c r="I6" s="101">
        <v>44087</v>
      </c>
      <c r="J6" s="120"/>
      <c r="K6" s="122"/>
      <c r="L6" s="101">
        <v>44087</v>
      </c>
      <c r="M6" s="120"/>
      <c r="N6" s="122"/>
      <c r="O6" s="101">
        <v>44087</v>
      </c>
      <c r="P6" s="293"/>
      <c r="Q6" s="120"/>
      <c r="R6" s="101">
        <v>44087</v>
      </c>
      <c r="S6" s="293"/>
      <c r="T6" s="120"/>
      <c r="U6" s="101">
        <v>44087</v>
      </c>
      <c r="V6" s="293"/>
      <c r="W6" s="120"/>
      <c r="X6" s="101">
        <v>44087</v>
      </c>
      <c r="Y6" s="293"/>
      <c r="Z6" s="120"/>
      <c r="AA6" s="122"/>
      <c r="AB6" s="82">
        <v>44087</v>
      </c>
      <c r="AC6" s="99"/>
      <c r="AD6" s="99"/>
      <c r="AE6" s="100"/>
      <c r="AF6" s="82">
        <v>44087</v>
      </c>
      <c r="AG6" s="99"/>
      <c r="AH6" s="99"/>
      <c r="AI6" s="100"/>
      <c r="AJ6" s="328"/>
      <c r="AK6" s="329"/>
      <c r="AL6" s="91"/>
      <c r="AM6" s="75" t="s">
        <v>90</v>
      </c>
    </row>
    <row r="7" spans="3:38" ht="13.5" customHeight="1">
      <c r="C7" s="80" t="s">
        <v>91</v>
      </c>
      <c r="D7" s="80"/>
      <c r="E7" s="80"/>
      <c r="F7" s="80"/>
      <c r="G7" s="80"/>
      <c r="H7" s="80"/>
      <c r="I7" s="104">
        <v>0.3958333333333333</v>
      </c>
      <c r="J7" s="120"/>
      <c r="K7" s="122"/>
      <c r="L7" s="104">
        <v>0.5416666666666666</v>
      </c>
      <c r="M7" s="120"/>
      <c r="N7" s="122"/>
      <c r="O7" s="104">
        <v>0.3958333333333333</v>
      </c>
      <c r="P7" s="294"/>
      <c r="Q7" s="120"/>
      <c r="R7" s="104">
        <v>0.5625</v>
      </c>
      <c r="S7" s="294"/>
      <c r="T7" s="120"/>
      <c r="U7" s="104">
        <v>0.5625</v>
      </c>
      <c r="V7" s="294"/>
      <c r="W7" s="120"/>
      <c r="X7" s="104">
        <v>0.3958333333333333</v>
      </c>
      <c r="Y7" s="294"/>
      <c r="Z7" s="120"/>
      <c r="AA7" s="122"/>
      <c r="AB7" s="104">
        <v>0.3958333333333333</v>
      </c>
      <c r="AC7" s="294"/>
      <c r="AD7" s="120"/>
      <c r="AE7" s="122"/>
      <c r="AF7" s="104">
        <v>0.3958333333333333</v>
      </c>
      <c r="AG7" s="294"/>
      <c r="AH7" s="120"/>
      <c r="AI7" s="122"/>
      <c r="AJ7" s="328"/>
      <c r="AK7" s="329"/>
      <c r="AL7" s="91"/>
    </row>
    <row r="8" spans="9:45" ht="13.5">
      <c r="I8" s="84">
        <v>1</v>
      </c>
      <c r="J8" s="105">
        <v>2</v>
      </c>
      <c r="K8" s="123">
        <v>3</v>
      </c>
      <c r="L8" s="84">
        <v>4</v>
      </c>
      <c r="M8" s="105">
        <v>5</v>
      </c>
      <c r="N8" s="106">
        <v>6</v>
      </c>
      <c r="O8" s="84">
        <v>7</v>
      </c>
      <c r="P8" s="105">
        <v>8</v>
      </c>
      <c r="Q8" s="106">
        <v>9</v>
      </c>
      <c r="R8" s="84">
        <v>10</v>
      </c>
      <c r="S8" s="105">
        <v>11</v>
      </c>
      <c r="T8" s="106">
        <v>12</v>
      </c>
      <c r="U8" s="84">
        <v>13</v>
      </c>
      <c r="V8" s="105">
        <v>14</v>
      </c>
      <c r="W8" s="106">
        <v>15</v>
      </c>
      <c r="X8" s="84">
        <v>16</v>
      </c>
      <c r="Y8" s="106">
        <v>17</v>
      </c>
      <c r="Z8" s="105">
        <v>18</v>
      </c>
      <c r="AA8" s="106">
        <v>19</v>
      </c>
      <c r="AB8" s="84">
        <v>20</v>
      </c>
      <c r="AC8" s="106">
        <v>21</v>
      </c>
      <c r="AD8" s="105">
        <v>22</v>
      </c>
      <c r="AE8" s="106">
        <v>23</v>
      </c>
      <c r="AF8" s="84">
        <v>24</v>
      </c>
      <c r="AG8" s="106">
        <v>25</v>
      </c>
      <c r="AH8" s="105">
        <v>26</v>
      </c>
      <c r="AI8" s="106">
        <v>27</v>
      </c>
      <c r="AJ8" s="330"/>
      <c r="AK8" s="331"/>
      <c r="AL8" s="145" t="s">
        <v>92</v>
      </c>
      <c r="AM8" s="146" t="s">
        <v>93</v>
      </c>
      <c r="AN8" s="147"/>
      <c r="AO8" s="147"/>
      <c r="AP8" s="147"/>
      <c r="AQ8" s="147"/>
      <c r="AR8" s="147"/>
      <c r="AS8" s="147"/>
    </row>
    <row r="9" spans="3:45" ht="13.5" customHeight="1">
      <c r="C9" s="292" t="s">
        <v>94</v>
      </c>
      <c r="I9" s="109" t="str">
        <f>'予選リーグ組合せ'!D2</f>
        <v>コヴィーダ</v>
      </c>
      <c r="J9" s="107" t="str">
        <f>'予選リーグ組合せ'!D3</f>
        <v>桜ヶ丘ＦＣ</v>
      </c>
      <c r="K9" s="124" t="str">
        <f>'予選リーグ組合せ'!D4</f>
        <v>大和</v>
      </c>
      <c r="L9" s="295" t="str">
        <f>'予選リーグ組合せ'!D5</f>
        <v>太田</v>
      </c>
      <c r="M9" s="296" t="str">
        <f>'予選リーグ組合せ'!D6</f>
        <v>武芸川</v>
      </c>
      <c r="N9" s="297" t="str">
        <f>'予選リーグ組合せ'!D7</f>
        <v>瀬尻</v>
      </c>
      <c r="O9" s="298" t="str">
        <f>'予選リーグ組合せ'!D8</f>
        <v>美濃</v>
      </c>
      <c r="P9" s="299" t="str">
        <f>'予選リーグ組合せ'!D9</f>
        <v>今渡</v>
      </c>
      <c r="Q9" s="312" t="str">
        <f>'予選リーグ組合せ'!D10</f>
        <v>八百津</v>
      </c>
      <c r="R9" s="109" t="str">
        <f>'予選リーグ組合せ'!D11</f>
        <v>土田</v>
      </c>
      <c r="S9" s="107" t="str">
        <f>'予選リーグ組合せ'!D12</f>
        <v>西可児</v>
      </c>
      <c r="T9" s="108" t="str">
        <f>'予選リーグ組合せ'!D13</f>
        <v>郡上八幡</v>
      </c>
      <c r="U9" s="109" t="str">
        <f>'予選リーグ組合せ'!D14</f>
        <v>下有知</v>
      </c>
      <c r="V9" s="313" t="str">
        <f>'予選リーグ組合せ'!D15</f>
        <v>中部</v>
      </c>
      <c r="W9" s="313" t="str">
        <f>'予選リーグ組合せ'!D16</f>
        <v>川辺</v>
      </c>
      <c r="X9" s="109" t="str">
        <f>'予選リーグ組合せ'!D17</f>
        <v>御嵩</v>
      </c>
      <c r="Y9" s="319" t="str">
        <f>'予選リーグ組合せ'!D18</f>
        <v>武儀</v>
      </c>
      <c r="Z9" s="107" t="str">
        <f>'予選リーグ組合せ'!D19</f>
        <v>関さくら</v>
      </c>
      <c r="AA9" s="320" t="str">
        <f>'予選リーグ組合せ'!D20</f>
        <v>旭ヶ丘</v>
      </c>
      <c r="AB9" s="109" t="str">
        <f>'予選リーグ組合せ'!D21</f>
        <v>白鳥</v>
      </c>
      <c r="AC9" s="107" t="str">
        <f>'予選リーグ組合せ'!D22</f>
        <v>山手</v>
      </c>
      <c r="AD9" s="107" t="str">
        <f>'予選リーグ組合せ'!D23</f>
        <v>安桜</v>
      </c>
      <c r="AE9" s="321" t="str">
        <f>'予選リーグ組合せ'!D24</f>
        <v>アンフィニ青</v>
      </c>
      <c r="AF9" s="133" t="str">
        <f>'予選リーグ組合せ'!D25</f>
        <v>加茂野</v>
      </c>
      <c r="AG9" s="107" t="str">
        <f>'予選リーグ組合せ'!D26</f>
        <v>金竜</v>
      </c>
      <c r="AH9" s="107" t="str">
        <f>'予選リーグ組合せ'!D27</f>
        <v>坂祝</v>
      </c>
      <c r="AI9" s="332" t="str">
        <f>'予選リーグ組合せ'!D28</f>
        <v>アンフィニ白</v>
      </c>
      <c r="AJ9" s="333"/>
      <c r="AK9" s="334"/>
      <c r="AM9" s="147"/>
      <c r="AN9" s="147"/>
      <c r="AO9" s="147"/>
      <c r="AP9" s="146" t="s">
        <v>95</v>
      </c>
      <c r="AQ9" s="147"/>
      <c r="AR9" s="147"/>
      <c r="AS9" s="147"/>
    </row>
    <row r="10" spans="3:39" ht="13.5" customHeight="1">
      <c r="C10" s="86">
        <v>44087</v>
      </c>
      <c r="D10" s="86"/>
      <c r="E10" s="86"/>
      <c r="F10" s="86"/>
      <c r="G10" s="86"/>
      <c r="H10" s="87"/>
      <c r="I10" s="112"/>
      <c r="J10" s="110"/>
      <c r="K10" s="126"/>
      <c r="L10" s="295"/>
      <c r="M10" s="296"/>
      <c r="N10" s="300"/>
      <c r="O10" s="298"/>
      <c r="P10" s="299"/>
      <c r="Q10" s="314"/>
      <c r="R10" s="112"/>
      <c r="S10" s="110"/>
      <c r="T10" s="111"/>
      <c r="U10" s="112"/>
      <c r="V10" s="315"/>
      <c r="W10" s="315"/>
      <c r="X10" s="112"/>
      <c r="Y10" s="322"/>
      <c r="Z10" s="110"/>
      <c r="AA10" s="320"/>
      <c r="AB10" s="112"/>
      <c r="AC10" s="110"/>
      <c r="AD10" s="110"/>
      <c r="AE10" s="323"/>
      <c r="AF10" s="135"/>
      <c r="AG10" s="110"/>
      <c r="AH10" s="110"/>
      <c r="AI10" s="335"/>
      <c r="AJ10" s="333"/>
      <c r="AK10" s="334"/>
      <c r="AL10" s="151" t="s">
        <v>92</v>
      </c>
      <c r="AM10" s="75" t="s">
        <v>96</v>
      </c>
    </row>
    <row r="11" spans="9:45" ht="21.75" customHeight="1">
      <c r="I11" s="112"/>
      <c r="J11" s="110"/>
      <c r="K11" s="126"/>
      <c r="L11" s="295"/>
      <c r="M11" s="296"/>
      <c r="N11" s="300"/>
      <c r="O11" s="298"/>
      <c r="P11" s="299"/>
      <c r="Q11" s="314"/>
      <c r="R11" s="112"/>
      <c r="S11" s="110"/>
      <c r="T11" s="111"/>
      <c r="U11" s="112"/>
      <c r="V11" s="315"/>
      <c r="W11" s="315"/>
      <c r="X11" s="112"/>
      <c r="Y11" s="322"/>
      <c r="Z11" s="110"/>
      <c r="AA11" s="320"/>
      <c r="AB11" s="112"/>
      <c r="AC11" s="110"/>
      <c r="AD11" s="110"/>
      <c r="AE11" s="323"/>
      <c r="AF11" s="135"/>
      <c r="AG11" s="110"/>
      <c r="AH11" s="110"/>
      <c r="AI11" s="335"/>
      <c r="AJ11" s="333"/>
      <c r="AK11" s="334"/>
      <c r="AL11" s="152" t="s">
        <v>92</v>
      </c>
      <c r="AM11" s="153" t="s">
        <v>97</v>
      </c>
      <c r="AN11" s="153"/>
      <c r="AO11" s="153"/>
      <c r="AP11" s="153"/>
      <c r="AQ11" s="153"/>
      <c r="AR11" s="153"/>
      <c r="AS11" s="153"/>
    </row>
    <row r="12" spans="9:45" ht="13.5" customHeight="1">
      <c r="I12" s="112"/>
      <c r="J12" s="110"/>
      <c r="K12" s="126"/>
      <c r="L12" s="295"/>
      <c r="M12" s="296"/>
      <c r="N12" s="300"/>
      <c r="O12" s="298"/>
      <c r="P12" s="299"/>
      <c r="Q12" s="314"/>
      <c r="R12" s="112"/>
      <c r="S12" s="110"/>
      <c r="T12" s="111"/>
      <c r="U12" s="112"/>
      <c r="V12" s="315"/>
      <c r="W12" s="315"/>
      <c r="X12" s="112"/>
      <c r="Y12" s="322"/>
      <c r="Z12" s="110"/>
      <c r="AA12" s="320"/>
      <c r="AB12" s="112"/>
      <c r="AC12" s="110"/>
      <c r="AD12" s="110"/>
      <c r="AE12" s="323"/>
      <c r="AF12" s="135"/>
      <c r="AG12" s="110"/>
      <c r="AH12" s="110"/>
      <c r="AI12" s="335"/>
      <c r="AJ12" s="333"/>
      <c r="AK12" s="334"/>
      <c r="AL12" s="152" t="s">
        <v>92</v>
      </c>
      <c r="AM12" s="153" t="s">
        <v>98</v>
      </c>
      <c r="AN12" s="153"/>
      <c r="AO12" s="153"/>
      <c r="AP12" s="153"/>
      <c r="AQ12" s="153"/>
      <c r="AR12" s="153"/>
      <c r="AS12" s="153"/>
    </row>
    <row r="13" spans="9:44" ht="21" customHeight="1">
      <c r="I13" s="115"/>
      <c r="J13" s="113"/>
      <c r="K13" s="128"/>
      <c r="L13" s="301"/>
      <c r="M13" s="302"/>
      <c r="N13" s="303"/>
      <c r="O13" s="304"/>
      <c r="P13" s="305"/>
      <c r="Q13" s="316"/>
      <c r="R13" s="115"/>
      <c r="S13" s="113"/>
      <c r="T13" s="114"/>
      <c r="U13" s="115"/>
      <c r="V13" s="317"/>
      <c r="W13" s="317"/>
      <c r="X13" s="115"/>
      <c r="Y13" s="324"/>
      <c r="Z13" s="113"/>
      <c r="AA13" s="325"/>
      <c r="AB13" s="115"/>
      <c r="AC13" s="113"/>
      <c r="AD13" s="113"/>
      <c r="AE13" s="326"/>
      <c r="AF13" s="137"/>
      <c r="AG13" s="113"/>
      <c r="AH13" s="113"/>
      <c r="AI13" s="336"/>
      <c r="AJ13" s="333"/>
      <c r="AK13" s="334"/>
      <c r="AL13" s="152" t="s">
        <v>92</v>
      </c>
      <c r="AM13" s="147" t="s">
        <v>99</v>
      </c>
      <c r="AN13" s="155"/>
      <c r="AO13" s="155"/>
      <c r="AP13" s="155"/>
      <c r="AQ13" s="155"/>
      <c r="AR13" s="147"/>
    </row>
    <row r="14" spans="38:39" ht="13.5">
      <c r="AL14" s="151" t="s">
        <v>92</v>
      </c>
      <c r="AM14" s="75" t="s">
        <v>100</v>
      </c>
    </row>
    <row r="15" spans="38:62" ht="17.25" customHeight="1">
      <c r="AL15" s="151" t="s">
        <v>92</v>
      </c>
      <c r="AM15" s="147" t="s">
        <v>101</v>
      </c>
      <c r="AN15" s="147"/>
      <c r="AO15" s="147"/>
      <c r="AP15" s="147"/>
      <c r="AQ15" s="147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</row>
    <row r="16" spans="9:62" ht="17.25">
      <c r="I16" s="90" t="s">
        <v>102</v>
      </c>
      <c r="J16" s="91"/>
      <c r="T16" s="149"/>
      <c r="AL16" s="152" t="s">
        <v>92</v>
      </c>
      <c r="AM16" s="153" t="s">
        <v>103</v>
      </c>
      <c r="AN16" s="153"/>
      <c r="AO16" s="153"/>
      <c r="AP16" s="153"/>
      <c r="AQ16" s="153"/>
      <c r="AR16" s="153"/>
      <c r="AS16" s="153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</row>
    <row r="17" spans="9:62" ht="17.25">
      <c r="I17" s="91"/>
      <c r="J17" s="91"/>
      <c r="T17" s="149"/>
      <c r="AL17" s="151" t="s">
        <v>92</v>
      </c>
      <c r="AM17" s="75" t="s">
        <v>104</v>
      </c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</row>
    <row r="18" spans="9:62" ht="17.25">
      <c r="I18" s="306" t="s">
        <v>105</v>
      </c>
      <c r="J18" s="91"/>
      <c r="T18" s="149"/>
      <c r="AF18" s="327"/>
      <c r="AL18" s="151" t="s">
        <v>92</v>
      </c>
      <c r="AM18" s="147" t="s">
        <v>106</v>
      </c>
      <c r="AN18" s="147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</row>
    <row r="19" spans="9:62" ht="17.25" customHeight="1">
      <c r="I19" s="306" t="s">
        <v>107</v>
      </c>
      <c r="J19" s="91"/>
      <c r="T19" s="149"/>
      <c r="AF19" s="327"/>
      <c r="AL19" s="145" t="s">
        <v>92</v>
      </c>
      <c r="AM19" s="147" t="s">
        <v>108</v>
      </c>
      <c r="AN19" s="147"/>
      <c r="AO19" s="147"/>
      <c r="AP19" s="147"/>
      <c r="AQ19" s="147"/>
      <c r="AR19" s="147"/>
      <c r="AS19" s="147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</row>
    <row r="20" spans="9:62" ht="17.25">
      <c r="I20" s="93"/>
      <c r="J20" s="91"/>
      <c r="T20" s="149"/>
      <c r="AE20" s="327"/>
      <c r="AL20" s="152" t="s">
        <v>92</v>
      </c>
      <c r="AM20" s="153" t="s">
        <v>109</v>
      </c>
      <c r="AN20" s="153"/>
      <c r="AO20" s="153"/>
      <c r="AP20" s="153"/>
      <c r="AQ20" s="153"/>
      <c r="AR20" s="153"/>
      <c r="AS20" s="153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</row>
    <row r="21" spans="28:62" ht="17.25">
      <c r="AB21" s="147"/>
      <c r="AL21" s="151" t="s">
        <v>92</v>
      </c>
      <c r="AM21" s="147" t="s">
        <v>110</v>
      </c>
      <c r="AN21" s="147"/>
      <c r="AO21" s="147"/>
      <c r="AP21" s="147"/>
      <c r="AQ21" s="147"/>
      <c r="AR21" s="147"/>
      <c r="AS21" s="147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</row>
    <row r="22" spans="38:62" ht="17.25">
      <c r="AL22" s="145" t="s">
        <v>92</v>
      </c>
      <c r="AM22" s="147" t="s">
        <v>111</v>
      </c>
      <c r="AN22" s="147"/>
      <c r="AO22" s="147"/>
      <c r="AP22" s="147"/>
      <c r="AQ22" s="147"/>
      <c r="AR22" s="147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</row>
    <row r="23" spans="38:62" ht="17.25">
      <c r="AL23" s="151" t="s">
        <v>92</v>
      </c>
      <c r="AM23" s="147" t="s">
        <v>112</v>
      </c>
      <c r="AN23" s="147"/>
      <c r="AO23" s="147"/>
      <c r="AP23" s="147"/>
      <c r="AQ23" s="147"/>
      <c r="AR23" s="147"/>
      <c r="AS23" s="147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</row>
    <row r="24" spans="28:62" ht="17.25">
      <c r="AB24" s="147"/>
      <c r="AL24" s="151" t="s">
        <v>92</v>
      </c>
      <c r="AM24" s="75" t="s">
        <v>113</v>
      </c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</row>
    <row r="25" spans="38:62" ht="17.25">
      <c r="AL25" s="151" t="s">
        <v>92</v>
      </c>
      <c r="AM25" s="75" t="s">
        <v>114</v>
      </c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</row>
    <row r="26" spans="24:62" ht="17.25" customHeight="1">
      <c r="X26" s="147"/>
      <c r="Y26" s="147"/>
      <c r="Z26" s="147"/>
      <c r="AA26" s="147"/>
      <c r="AB26" s="147"/>
      <c r="AL26" s="151" t="s">
        <v>92</v>
      </c>
      <c r="AM26" s="75" t="s">
        <v>115</v>
      </c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</row>
    <row r="27" spans="38:39" ht="13.5" customHeight="1">
      <c r="AL27" s="151" t="s">
        <v>92</v>
      </c>
      <c r="AM27" s="75" t="s">
        <v>116</v>
      </c>
    </row>
    <row r="28" spans="38:39" ht="13.5">
      <c r="AL28" s="151" t="s">
        <v>92</v>
      </c>
      <c r="AM28" s="147" t="s">
        <v>117</v>
      </c>
    </row>
    <row r="29" spans="27:39" ht="13.5">
      <c r="AA29" s="147"/>
      <c r="AB29" s="147"/>
      <c r="AL29" s="151" t="s">
        <v>92</v>
      </c>
      <c r="AM29" s="147" t="s">
        <v>118</v>
      </c>
    </row>
    <row r="30" spans="38:39" ht="13.5" customHeight="1">
      <c r="AL30" s="151" t="s">
        <v>92</v>
      </c>
      <c r="AM30" s="75" t="s">
        <v>119</v>
      </c>
    </row>
    <row r="31" spans="38:46" ht="13.5">
      <c r="AL31" s="152" t="s">
        <v>92</v>
      </c>
      <c r="AM31" s="153" t="s">
        <v>120</v>
      </c>
      <c r="AN31" s="153"/>
      <c r="AO31" s="153"/>
      <c r="AP31" s="153"/>
      <c r="AQ31" s="153"/>
      <c r="AR31" s="153"/>
      <c r="AS31" s="153"/>
      <c r="AT31" s="153"/>
    </row>
    <row r="41" ht="13.5">
      <c r="Z41" s="147"/>
    </row>
    <row r="43" ht="13.5">
      <c r="Z43" s="147"/>
    </row>
    <row r="44" ht="13.5">
      <c r="Z44" s="147"/>
    </row>
    <row r="45" ht="13.5">
      <c r="Z45" s="147"/>
    </row>
    <row r="46" ht="13.5">
      <c r="Z46" s="147"/>
    </row>
    <row r="47" ht="13.5">
      <c r="Z47" s="147"/>
    </row>
    <row r="48" ht="13.5">
      <c r="Z48" s="147"/>
    </row>
    <row r="49" ht="13.5">
      <c r="Z49" s="147"/>
    </row>
    <row r="50" ht="13.5">
      <c r="Z50" s="147" t="s">
        <v>121</v>
      </c>
    </row>
  </sheetData>
  <sheetProtection/>
  <mergeCells count="73">
    <mergeCell ref="AF2:AK2"/>
    <mergeCell ref="E3:H3"/>
    <mergeCell ref="I4:K4"/>
    <mergeCell ref="L4:N4"/>
    <mergeCell ref="O4:Q4"/>
    <mergeCell ref="R4:T4"/>
    <mergeCell ref="U4:W4"/>
    <mergeCell ref="X4:AA4"/>
    <mergeCell ref="AB4:AE4"/>
    <mergeCell ref="AF4:AI4"/>
    <mergeCell ref="C5:H5"/>
    <mergeCell ref="I5:K5"/>
    <mergeCell ref="L5:N5"/>
    <mergeCell ref="O5:Q5"/>
    <mergeCell ref="R5:T5"/>
    <mergeCell ref="U5:W5"/>
    <mergeCell ref="X5:AA5"/>
    <mergeCell ref="AB5:AE5"/>
    <mergeCell ref="AF5:AI5"/>
    <mergeCell ref="C6:H6"/>
    <mergeCell ref="I6:K6"/>
    <mergeCell ref="L6:N6"/>
    <mergeCell ref="O6:Q6"/>
    <mergeCell ref="R6:T6"/>
    <mergeCell ref="U6:W6"/>
    <mergeCell ref="X6:AA6"/>
    <mergeCell ref="AB6:AE6"/>
    <mergeCell ref="AF6:AI6"/>
    <mergeCell ref="C7:H7"/>
    <mergeCell ref="I7:K7"/>
    <mergeCell ref="L7:N7"/>
    <mergeCell ref="O7:Q7"/>
    <mergeCell ref="R7:T7"/>
    <mergeCell ref="U7:W7"/>
    <mergeCell ref="X7:AA7"/>
    <mergeCell ref="AB7:AE7"/>
    <mergeCell ref="AF7:AI7"/>
    <mergeCell ref="C10:H10"/>
    <mergeCell ref="AM11:AS11"/>
    <mergeCell ref="AM12:AS12"/>
    <mergeCell ref="AM16:AS16"/>
    <mergeCell ref="AM20:AS20"/>
    <mergeCell ref="AM31:AT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I9:AI13"/>
    <mergeCell ref="AJ9:AJ13"/>
    <mergeCell ref="AK9:AK13"/>
    <mergeCell ref="A1:AD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84"/>
  <sheetViews>
    <sheetView zoomScale="90" zoomScaleNormal="90" workbookViewId="0" topLeftCell="A52">
      <selection activeCell="AG49" sqref="AG49"/>
    </sheetView>
  </sheetViews>
  <sheetFormatPr defaultColWidth="9.00390625" defaultRowHeight="13.5"/>
  <cols>
    <col min="1" max="1" width="5.50390625" style="1" customWidth="1"/>
    <col min="2" max="16" width="2.125" style="1" customWidth="1"/>
    <col min="17" max="17" width="3.25390625" style="1" customWidth="1"/>
    <col min="18" max="27" width="2.125" style="1" customWidth="1"/>
    <col min="28" max="33" width="2.75390625" style="1" customWidth="1"/>
    <col min="34" max="16384" width="9.00390625" style="1" customWidth="1"/>
  </cols>
  <sheetData>
    <row r="1" spans="3:31" s="1" customFormat="1" ht="23.25" customHeight="1">
      <c r="C1" s="271" t="s">
        <v>122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</row>
    <row r="2" spans="3:31" s="1" customFormat="1" ht="18.7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AC2" s="46" t="s">
        <v>94</v>
      </c>
      <c r="AD2" s="46"/>
      <c r="AE2" s="46"/>
    </row>
    <row r="4" spans="2:16" s="1" customFormat="1" ht="13.5">
      <c r="B4" s="1" t="s">
        <v>123</v>
      </c>
      <c r="N4"/>
      <c r="P4"/>
    </row>
    <row r="5" spans="6:43" s="1" customFormat="1" ht="13.5">
      <c r="F5" s="272">
        <f>'リーグ１次'!I6</f>
        <v>44087</v>
      </c>
      <c r="G5" s="272"/>
      <c r="H5" s="272"/>
      <c r="I5" s="272"/>
      <c r="J5" s="272"/>
      <c r="K5" s="272"/>
      <c r="R5" s="274" t="str">
        <f>'リーグ１次'!I5</f>
        <v>牧野</v>
      </c>
      <c r="S5" s="28"/>
      <c r="T5" s="28"/>
      <c r="U5" s="28"/>
      <c r="V5" s="28"/>
      <c r="W5" s="28"/>
      <c r="X5" s="275" t="s">
        <v>54</v>
      </c>
      <c r="AB5" s="278">
        <f>'リーグ１次'!I7</f>
        <v>0.3958333333333333</v>
      </c>
      <c r="AC5" s="279"/>
      <c r="AD5" s="279"/>
      <c r="AE5" s="279"/>
      <c r="AJ5" s="63" t="s">
        <v>124</v>
      </c>
      <c r="AK5" s="64" t="s">
        <v>125</v>
      </c>
      <c r="AL5" s="64" t="s">
        <v>126</v>
      </c>
      <c r="AM5" s="64" t="s">
        <v>127</v>
      </c>
      <c r="AN5" s="64" t="s">
        <v>128</v>
      </c>
      <c r="AO5" s="64" t="s">
        <v>129</v>
      </c>
      <c r="AP5" s="64" t="s">
        <v>130</v>
      </c>
      <c r="AQ5" s="64" t="s">
        <v>131</v>
      </c>
    </row>
    <row r="6" spans="2:43" s="1" customFormat="1" ht="13.5">
      <c r="B6" s="6" t="s">
        <v>132</v>
      </c>
      <c r="C6" s="7"/>
      <c r="D6" s="7" t="s">
        <v>133</v>
      </c>
      <c r="E6" s="7"/>
      <c r="F6" s="7"/>
      <c r="G6" s="7"/>
      <c r="H6" s="7"/>
      <c r="I6" s="7" t="s">
        <v>134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 t="s">
        <v>135</v>
      </c>
      <c r="AC6" s="7"/>
      <c r="AD6" s="7"/>
      <c r="AE6" s="7"/>
      <c r="AF6" s="7"/>
      <c r="AG6" s="286"/>
      <c r="AM6" s="67"/>
      <c r="AN6" s="67"/>
      <c r="AO6" s="67"/>
      <c r="AP6" s="67"/>
      <c r="AQ6" s="67"/>
    </row>
    <row r="7" spans="2:43" ht="13.5">
      <c r="B7" s="8">
        <v>1</v>
      </c>
      <c r="C7" s="9"/>
      <c r="D7" s="10">
        <f>AB5</f>
        <v>0.3958333333333333</v>
      </c>
      <c r="E7" s="11"/>
      <c r="F7" s="11"/>
      <c r="G7" s="11"/>
      <c r="H7" s="11"/>
      <c r="I7" s="22" t="str">
        <f>'予選リーグ組合せ'!D2</f>
        <v>コヴィーダ</v>
      </c>
      <c r="J7" s="22"/>
      <c r="K7" s="22"/>
      <c r="L7" s="22"/>
      <c r="M7" s="22"/>
      <c r="N7" s="22"/>
      <c r="O7" s="29"/>
      <c r="P7" s="30"/>
      <c r="Q7" s="31"/>
      <c r="R7" s="353" t="s">
        <v>136</v>
      </c>
      <c r="S7" s="31"/>
      <c r="T7" s="30"/>
      <c r="U7" s="27" t="str">
        <f>'予選リーグ組合せ'!D4</f>
        <v>大和</v>
      </c>
      <c r="V7" s="27"/>
      <c r="W7" s="27"/>
      <c r="X7" s="27"/>
      <c r="Y7" s="27"/>
      <c r="Z7" s="27"/>
      <c r="AA7" s="27"/>
      <c r="AB7" s="280" t="str">
        <f>'予選リーグ組合せ'!D3</f>
        <v>桜ヶ丘ＦＣ</v>
      </c>
      <c r="AC7" s="281"/>
      <c r="AD7" s="281"/>
      <c r="AE7" s="281"/>
      <c r="AF7" s="281"/>
      <c r="AG7" s="287"/>
      <c r="AI7" s="1" t="str">
        <f>I7</f>
        <v>コヴィーダ</v>
      </c>
      <c r="AJ7" s="67">
        <v>0</v>
      </c>
      <c r="AK7" s="67">
        <v>0</v>
      </c>
      <c r="AL7" s="67">
        <v>0</v>
      </c>
      <c r="AM7" s="67">
        <f>Q7+Q9</f>
        <v>0</v>
      </c>
      <c r="AN7" s="67">
        <f>S7+S9</f>
        <v>0</v>
      </c>
      <c r="AO7" s="67">
        <f>AM7-AN7</f>
        <v>0</v>
      </c>
      <c r="AP7" s="67">
        <f>AJ7*3+AL7*1</f>
        <v>0</v>
      </c>
      <c r="AQ7" s="73">
        <v>1</v>
      </c>
    </row>
    <row r="8" spans="2:43" ht="13.5">
      <c r="B8" s="8">
        <v>2</v>
      </c>
      <c r="C8" s="9"/>
      <c r="D8" s="12">
        <f>D7+"０:7０"</f>
        <v>0.4444444444444444</v>
      </c>
      <c r="E8" s="9"/>
      <c r="F8" s="9"/>
      <c r="G8" s="9"/>
      <c r="H8" s="9"/>
      <c r="I8" s="23" t="str">
        <f>AB7</f>
        <v>桜ヶ丘ＦＣ</v>
      </c>
      <c r="J8" s="23"/>
      <c r="K8" s="23"/>
      <c r="L8" s="23"/>
      <c r="M8" s="23"/>
      <c r="N8" s="23"/>
      <c r="O8" s="35"/>
      <c r="P8" s="33"/>
      <c r="Q8" s="34"/>
      <c r="R8" s="354" t="s">
        <v>136</v>
      </c>
      <c r="S8" s="34"/>
      <c r="T8" s="33"/>
      <c r="U8" s="32" t="str">
        <f>U7</f>
        <v>大和</v>
      </c>
      <c r="V8" s="32"/>
      <c r="W8" s="32"/>
      <c r="X8" s="32"/>
      <c r="Y8" s="32"/>
      <c r="Z8" s="32"/>
      <c r="AA8" s="32"/>
      <c r="AB8" s="282" t="str">
        <f>I7</f>
        <v>コヴィーダ</v>
      </c>
      <c r="AC8" s="283"/>
      <c r="AD8" s="283"/>
      <c r="AE8" s="283"/>
      <c r="AF8" s="283"/>
      <c r="AG8" s="288"/>
      <c r="AI8" s="1" t="str">
        <f>I8</f>
        <v>桜ヶ丘ＦＣ</v>
      </c>
      <c r="AJ8" s="67">
        <v>0</v>
      </c>
      <c r="AK8" s="67">
        <v>0</v>
      </c>
      <c r="AL8" s="67">
        <v>0</v>
      </c>
      <c r="AM8" s="67">
        <f>Q8+S9</f>
        <v>0</v>
      </c>
      <c r="AN8" s="67">
        <f>S8+Q9</f>
        <v>0</v>
      </c>
      <c r="AO8" s="67">
        <f>AM8-AN8</f>
        <v>0</v>
      </c>
      <c r="AP8" s="67">
        <f>AJ8*3+AL8*1</f>
        <v>0</v>
      </c>
      <c r="AQ8" s="73">
        <v>2</v>
      </c>
    </row>
    <row r="9" spans="2:43" ht="13.5">
      <c r="B9" s="15">
        <v>3</v>
      </c>
      <c r="C9" s="16"/>
      <c r="D9" s="17">
        <f>D8+"０：7０"</f>
        <v>0.4930555555555555</v>
      </c>
      <c r="E9" s="18"/>
      <c r="F9" s="18"/>
      <c r="G9" s="18"/>
      <c r="H9" s="18"/>
      <c r="I9" s="25" t="str">
        <f>I7</f>
        <v>コヴィーダ</v>
      </c>
      <c r="J9" s="25"/>
      <c r="K9" s="25"/>
      <c r="L9" s="25"/>
      <c r="M9" s="25"/>
      <c r="N9" s="25"/>
      <c r="O9" s="37"/>
      <c r="P9" s="38"/>
      <c r="Q9" s="39"/>
      <c r="R9" s="355" t="s">
        <v>136</v>
      </c>
      <c r="S9" s="39"/>
      <c r="T9" s="38"/>
      <c r="U9" s="40" t="str">
        <f>AB7</f>
        <v>桜ヶ丘ＦＣ</v>
      </c>
      <c r="V9" s="40"/>
      <c r="W9" s="40"/>
      <c r="X9" s="40"/>
      <c r="Y9" s="40"/>
      <c r="Z9" s="40"/>
      <c r="AA9" s="40"/>
      <c r="AB9" s="284" t="str">
        <f>U7</f>
        <v>大和</v>
      </c>
      <c r="AC9" s="285"/>
      <c r="AD9" s="285"/>
      <c r="AE9" s="285"/>
      <c r="AF9" s="285"/>
      <c r="AG9" s="289"/>
      <c r="AI9" s="1" t="str">
        <f>U7</f>
        <v>大和</v>
      </c>
      <c r="AJ9" s="67">
        <v>0</v>
      </c>
      <c r="AK9" s="67">
        <v>0</v>
      </c>
      <c r="AL9" s="67">
        <v>0</v>
      </c>
      <c r="AM9" s="67">
        <f>S7+S8</f>
        <v>0</v>
      </c>
      <c r="AN9" s="67">
        <f>Q7+Q8</f>
        <v>0</v>
      </c>
      <c r="AO9" s="67">
        <f>AM9-AN9</f>
        <v>0</v>
      </c>
      <c r="AP9" s="67">
        <f>AJ9*3+AL9*1</f>
        <v>0</v>
      </c>
      <c r="AQ9" s="73">
        <v>3</v>
      </c>
    </row>
    <row r="11" spans="2:16" ht="13.5">
      <c r="B11" s="1" t="s">
        <v>137</v>
      </c>
      <c r="N11"/>
      <c r="P11"/>
    </row>
    <row r="12" spans="6:43" s="1" customFormat="1" ht="13.5">
      <c r="F12" s="272">
        <f>'リーグ１次'!L6</f>
        <v>44087</v>
      </c>
      <c r="G12" s="272"/>
      <c r="H12" s="272"/>
      <c r="I12" s="272"/>
      <c r="J12" s="272"/>
      <c r="K12" s="272"/>
      <c r="R12" s="274" t="str">
        <f>'リーグ１次'!L5</f>
        <v>牧野</v>
      </c>
      <c r="S12" s="28"/>
      <c r="T12" s="28"/>
      <c r="U12" s="28"/>
      <c r="V12" s="28"/>
      <c r="W12" s="28"/>
      <c r="X12" s="275" t="s">
        <v>54</v>
      </c>
      <c r="AB12" s="278">
        <f>'リーグ１次'!L7</f>
        <v>0.5416666666666666</v>
      </c>
      <c r="AC12" s="279"/>
      <c r="AD12" s="279"/>
      <c r="AE12" s="279"/>
      <c r="AJ12" s="63" t="s">
        <v>124</v>
      </c>
      <c r="AK12" s="64" t="s">
        <v>125</v>
      </c>
      <c r="AL12" s="64" t="s">
        <v>126</v>
      </c>
      <c r="AM12" s="64" t="s">
        <v>127</v>
      </c>
      <c r="AN12" s="64" t="s">
        <v>128</v>
      </c>
      <c r="AO12" s="64" t="s">
        <v>129</v>
      </c>
      <c r="AP12" s="64" t="s">
        <v>130</v>
      </c>
      <c r="AQ12" s="64" t="s">
        <v>131</v>
      </c>
    </row>
    <row r="13" spans="2:43" ht="13.5">
      <c r="B13" s="6" t="s">
        <v>132</v>
      </c>
      <c r="C13" s="7"/>
      <c r="D13" s="7" t="s">
        <v>133</v>
      </c>
      <c r="E13" s="7"/>
      <c r="F13" s="7"/>
      <c r="G13" s="7"/>
      <c r="H13" s="7"/>
      <c r="I13" s="7" t="s">
        <v>134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 t="s">
        <v>135</v>
      </c>
      <c r="AC13" s="7"/>
      <c r="AD13" s="7"/>
      <c r="AE13" s="7"/>
      <c r="AF13" s="7"/>
      <c r="AG13" s="286"/>
      <c r="AM13" s="67"/>
      <c r="AN13" s="67"/>
      <c r="AO13" s="67"/>
      <c r="AP13" s="67"/>
      <c r="AQ13" s="67"/>
    </row>
    <row r="14" spans="2:43" ht="13.5">
      <c r="B14" s="8">
        <v>1</v>
      </c>
      <c r="C14" s="9"/>
      <c r="D14" s="10">
        <f>AB12</f>
        <v>0.5416666666666666</v>
      </c>
      <c r="E14" s="11"/>
      <c r="F14" s="11"/>
      <c r="G14" s="11"/>
      <c r="H14" s="11"/>
      <c r="I14" s="22" t="str">
        <f>'予選リーグ組合せ'!D5</f>
        <v>太田</v>
      </c>
      <c r="J14" s="22"/>
      <c r="K14" s="22"/>
      <c r="L14" s="22"/>
      <c r="M14" s="22"/>
      <c r="N14" s="22"/>
      <c r="O14" s="29"/>
      <c r="P14" s="30"/>
      <c r="Q14" s="31"/>
      <c r="R14" s="353" t="s">
        <v>136</v>
      </c>
      <c r="S14" s="31"/>
      <c r="T14" s="30"/>
      <c r="U14" s="27" t="str">
        <f>'予選リーグ組合せ'!D7</f>
        <v>瀬尻</v>
      </c>
      <c r="V14" s="27"/>
      <c r="W14" s="27"/>
      <c r="X14" s="27"/>
      <c r="Y14" s="27"/>
      <c r="Z14" s="27"/>
      <c r="AA14" s="27"/>
      <c r="AB14" s="280" t="str">
        <f>'予選リーグ組合せ'!D6</f>
        <v>武芸川</v>
      </c>
      <c r="AC14" s="281"/>
      <c r="AD14" s="281"/>
      <c r="AE14" s="281"/>
      <c r="AF14" s="281"/>
      <c r="AG14" s="287"/>
      <c r="AI14" s="1" t="str">
        <f>I14</f>
        <v>太田</v>
      </c>
      <c r="AJ14" s="67">
        <v>0</v>
      </c>
      <c r="AK14" s="67">
        <v>0</v>
      </c>
      <c r="AL14" s="67">
        <v>0</v>
      </c>
      <c r="AM14" s="67">
        <f>Q14+Q16</f>
        <v>0</v>
      </c>
      <c r="AN14" s="67">
        <f>S14+S16</f>
        <v>0</v>
      </c>
      <c r="AO14" s="67">
        <f>AM14-AN14</f>
        <v>0</v>
      </c>
      <c r="AP14" s="67">
        <f>AJ14*3+AL14*1</f>
        <v>0</v>
      </c>
      <c r="AQ14" s="73">
        <v>1</v>
      </c>
    </row>
    <row r="15" spans="2:43" ht="13.5">
      <c r="B15" s="8">
        <v>2</v>
      </c>
      <c r="C15" s="9"/>
      <c r="D15" s="12">
        <f>D14+"０:7０"</f>
        <v>0.5902777777777778</v>
      </c>
      <c r="E15" s="9"/>
      <c r="F15" s="9"/>
      <c r="G15" s="9"/>
      <c r="H15" s="9"/>
      <c r="I15" s="23" t="str">
        <f>AB14</f>
        <v>武芸川</v>
      </c>
      <c r="J15" s="23"/>
      <c r="K15" s="23"/>
      <c r="L15" s="23"/>
      <c r="M15" s="23"/>
      <c r="N15" s="23"/>
      <c r="O15" s="35"/>
      <c r="P15" s="33"/>
      <c r="Q15" s="34"/>
      <c r="R15" s="354" t="s">
        <v>136</v>
      </c>
      <c r="S15" s="34"/>
      <c r="T15" s="33"/>
      <c r="U15" s="32" t="str">
        <f>U14</f>
        <v>瀬尻</v>
      </c>
      <c r="V15" s="32"/>
      <c r="W15" s="32"/>
      <c r="X15" s="32"/>
      <c r="Y15" s="32"/>
      <c r="Z15" s="32"/>
      <c r="AA15" s="32"/>
      <c r="AB15" s="282" t="str">
        <f>I14</f>
        <v>太田</v>
      </c>
      <c r="AC15" s="283"/>
      <c r="AD15" s="283"/>
      <c r="AE15" s="283"/>
      <c r="AF15" s="283"/>
      <c r="AG15" s="288"/>
      <c r="AI15" s="1" t="str">
        <f>I15</f>
        <v>武芸川</v>
      </c>
      <c r="AJ15" s="67">
        <v>0</v>
      </c>
      <c r="AK15" s="67">
        <v>0</v>
      </c>
      <c r="AL15" s="67">
        <v>0</v>
      </c>
      <c r="AM15" s="67">
        <f>Q15+S16</f>
        <v>0</v>
      </c>
      <c r="AN15" s="67">
        <f>S15+Q16</f>
        <v>0</v>
      </c>
      <c r="AO15" s="67">
        <f>AM15-AN15</f>
        <v>0</v>
      </c>
      <c r="AP15" s="67">
        <f>AJ15*3+AL15*1</f>
        <v>0</v>
      </c>
      <c r="AQ15" s="73">
        <v>2</v>
      </c>
    </row>
    <row r="16" spans="2:43" ht="13.5">
      <c r="B16" s="15">
        <v>3</v>
      </c>
      <c r="C16" s="16"/>
      <c r="D16" s="17">
        <f>D15+"０：7０"</f>
        <v>0.638888888888889</v>
      </c>
      <c r="E16" s="18"/>
      <c r="F16" s="18"/>
      <c r="G16" s="18"/>
      <c r="H16" s="18"/>
      <c r="I16" s="25" t="str">
        <f>I14</f>
        <v>太田</v>
      </c>
      <c r="J16" s="25"/>
      <c r="K16" s="25"/>
      <c r="L16" s="25"/>
      <c r="M16" s="25"/>
      <c r="N16" s="25"/>
      <c r="O16" s="37"/>
      <c r="P16" s="38"/>
      <c r="Q16" s="39"/>
      <c r="R16" s="355" t="s">
        <v>136</v>
      </c>
      <c r="S16" s="39"/>
      <c r="T16" s="38"/>
      <c r="U16" s="40" t="str">
        <f>AB14</f>
        <v>武芸川</v>
      </c>
      <c r="V16" s="40"/>
      <c r="W16" s="40"/>
      <c r="X16" s="40"/>
      <c r="Y16" s="40"/>
      <c r="Z16" s="40"/>
      <c r="AA16" s="40"/>
      <c r="AB16" s="284" t="str">
        <f>U14</f>
        <v>瀬尻</v>
      </c>
      <c r="AC16" s="285"/>
      <c r="AD16" s="285"/>
      <c r="AE16" s="285"/>
      <c r="AF16" s="285"/>
      <c r="AG16" s="289"/>
      <c r="AI16" s="1" t="str">
        <f>U14</f>
        <v>瀬尻</v>
      </c>
      <c r="AJ16" s="67">
        <v>0</v>
      </c>
      <c r="AK16" s="67">
        <v>0</v>
      </c>
      <c r="AL16" s="67">
        <v>0</v>
      </c>
      <c r="AM16" s="67">
        <f>S14+S15</f>
        <v>0</v>
      </c>
      <c r="AN16" s="67">
        <f>Q14+Q15</f>
        <v>0</v>
      </c>
      <c r="AO16" s="67">
        <f>AM16-AN16</f>
        <v>0</v>
      </c>
      <c r="AP16" s="67">
        <f>AJ16*3+AL16*1</f>
        <v>0</v>
      </c>
      <c r="AQ16" s="73">
        <v>3</v>
      </c>
    </row>
    <row r="18" spans="2:16" ht="13.5">
      <c r="B18" s="1" t="s">
        <v>138</v>
      </c>
      <c r="N18"/>
      <c r="P18"/>
    </row>
    <row r="19" spans="2:43" s="1" customFormat="1" ht="13.5">
      <c r="B19" s="273"/>
      <c r="C19" s="273"/>
      <c r="D19" s="273"/>
      <c r="E19" s="273"/>
      <c r="F19" s="272">
        <f>'リーグ１次'!O6</f>
        <v>44087</v>
      </c>
      <c r="G19" s="272"/>
      <c r="H19" s="272"/>
      <c r="I19" s="272"/>
      <c r="J19" s="272"/>
      <c r="K19" s="272"/>
      <c r="L19" s="273"/>
      <c r="M19" s="273"/>
      <c r="N19" s="273"/>
      <c r="O19" s="273"/>
      <c r="P19" s="273"/>
      <c r="Q19" s="273"/>
      <c r="R19" s="274" t="str">
        <f>'リーグ１次'!O5</f>
        <v>蘇水</v>
      </c>
      <c r="S19" s="28"/>
      <c r="T19" s="28"/>
      <c r="U19" s="28"/>
      <c r="V19" s="28"/>
      <c r="W19" s="28"/>
      <c r="X19" s="276" t="s">
        <v>54</v>
      </c>
      <c r="Y19" s="273"/>
      <c r="Z19" s="273"/>
      <c r="AA19" s="273"/>
      <c r="AB19" s="278">
        <f>'リーグ１次'!O7</f>
        <v>0.3958333333333333</v>
      </c>
      <c r="AC19" s="279"/>
      <c r="AD19" s="279"/>
      <c r="AE19" s="279"/>
      <c r="AF19" s="273"/>
      <c r="AG19" s="273"/>
      <c r="AJ19" s="63" t="s">
        <v>124</v>
      </c>
      <c r="AK19" s="64" t="s">
        <v>125</v>
      </c>
      <c r="AL19" s="64" t="s">
        <v>126</v>
      </c>
      <c r="AM19" s="64" t="s">
        <v>127</v>
      </c>
      <c r="AN19" s="64" t="s">
        <v>128</v>
      </c>
      <c r="AO19" s="64" t="s">
        <v>129</v>
      </c>
      <c r="AP19" s="64" t="s">
        <v>130</v>
      </c>
      <c r="AQ19" s="64" t="s">
        <v>131</v>
      </c>
    </row>
    <row r="20" spans="2:43" ht="13.5">
      <c r="B20" s="6" t="s">
        <v>132</v>
      </c>
      <c r="C20" s="7"/>
      <c r="D20" s="7" t="s">
        <v>133</v>
      </c>
      <c r="E20" s="7"/>
      <c r="F20" s="7"/>
      <c r="G20" s="7"/>
      <c r="H20" s="7"/>
      <c r="I20" s="7" t="s">
        <v>134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 t="s">
        <v>135</v>
      </c>
      <c r="AC20" s="7"/>
      <c r="AD20" s="7"/>
      <c r="AE20" s="7"/>
      <c r="AF20" s="7"/>
      <c r="AG20" s="286"/>
      <c r="AM20" s="67"/>
      <c r="AN20" s="67"/>
      <c r="AO20" s="67"/>
      <c r="AP20" s="67"/>
      <c r="AQ20" s="67"/>
    </row>
    <row r="21" spans="2:43" ht="13.5">
      <c r="B21" s="8">
        <v>1</v>
      </c>
      <c r="C21" s="9"/>
      <c r="D21" s="10">
        <f>AB19</f>
        <v>0.3958333333333333</v>
      </c>
      <c r="E21" s="11"/>
      <c r="F21" s="11"/>
      <c r="G21" s="11"/>
      <c r="H21" s="11"/>
      <c r="I21" s="22" t="str">
        <f>'リーグ１次'!O9</f>
        <v>美濃</v>
      </c>
      <c r="J21" s="22"/>
      <c r="K21" s="22"/>
      <c r="L21" s="22"/>
      <c r="M21" s="22"/>
      <c r="N21" s="22"/>
      <c r="O21" s="29"/>
      <c r="P21" s="30"/>
      <c r="Q21" s="31"/>
      <c r="R21" s="353" t="s">
        <v>136</v>
      </c>
      <c r="S21" s="31"/>
      <c r="T21" s="30"/>
      <c r="U21" s="27" t="str">
        <f>'リーグ１次'!Q9</f>
        <v>八百津</v>
      </c>
      <c r="V21" s="27"/>
      <c r="W21" s="27"/>
      <c r="X21" s="27"/>
      <c r="Y21" s="27"/>
      <c r="Z21" s="27"/>
      <c r="AA21" s="27"/>
      <c r="AB21" s="280" t="str">
        <f>'リーグ１次'!P9</f>
        <v>今渡</v>
      </c>
      <c r="AC21" s="281"/>
      <c r="AD21" s="281"/>
      <c r="AE21" s="281"/>
      <c r="AF21" s="281"/>
      <c r="AG21" s="287"/>
      <c r="AI21" s="1" t="str">
        <f>I21</f>
        <v>美濃</v>
      </c>
      <c r="AJ21" s="67">
        <v>0</v>
      </c>
      <c r="AK21" s="67">
        <v>0</v>
      </c>
      <c r="AL21" s="67">
        <v>0</v>
      </c>
      <c r="AM21" s="67">
        <f>Q21+Q23</f>
        <v>0</v>
      </c>
      <c r="AN21" s="67">
        <f>S21+S23</f>
        <v>0</v>
      </c>
      <c r="AO21" s="67">
        <f>AM21-AN21</f>
        <v>0</v>
      </c>
      <c r="AP21" s="67">
        <f>AJ21*3+AL21*1</f>
        <v>0</v>
      </c>
      <c r="AQ21" s="73">
        <v>1</v>
      </c>
    </row>
    <row r="22" spans="2:43" ht="13.5">
      <c r="B22" s="8">
        <v>2</v>
      </c>
      <c r="C22" s="9"/>
      <c r="D22" s="12">
        <f>D21+"０:7０"</f>
        <v>0.4444444444444444</v>
      </c>
      <c r="E22" s="9"/>
      <c r="F22" s="9"/>
      <c r="G22" s="9"/>
      <c r="H22" s="9"/>
      <c r="I22" s="23" t="str">
        <f>AB21</f>
        <v>今渡</v>
      </c>
      <c r="J22" s="23"/>
      <c r="K22" s="23"/>
      <c r="L22" s="23"/>
      <c r="M22" s="23"/>
      <c r="N22" s="23"/>
      <c r="O22" s="35"/>
      <c r="P22" s="33"/>
      <c r="Q22" s="34"/>
      <c r="R22" s="354" t="s">
        <v>136</v>
      </c>
      <c r="S22" s="34"/>
      <c r="T22" s="33"/>
      <c r="U22" s="32" t="str">
        <f>U21</f>
        <v>八百津</v>
      </c>
      <c r="V22" s="32"/>
      <c r="W22" s="32"/>
      <c r="X22" s="32"/>
      <c r="Y22" s="32"/>
      <c r="Z22" s="32"/>
      <c r="AA22" s="32"/>
      <c r="AB22" s="282" t="str">
        <f>I21</f>
        <v>美濃</v>
      </c>
      <c r="AC22" s="283"/>
      <c r="AD22" s="283"/>
      <c r="AE22" s="283"/>
      <c r="AF22" s="283"/>
      <c r="AG22" s="288"/>
      <c r="AI22" s="1" t="str">
        <f>I22</f>
        <v>今渡</v>
      </c>
      <c r="AJ22" s="67">
        <v>0</v>
      </c>
      <c r="AK22" s="67">
        <v>0</v>
      </c>
      <c r="AL22" s="67">
        <v>0</v>
      </c>
      <c r="AM22" s="67">
        <f>Q22+S23</f>
        <v>0</v>
      </c>
      <c r="AN22" s="67">
        <f>S22+Q23</f>
        <v>0</v>
      </c>
      <c r="AO22" s="67">
        <f>AM22-AN22</f>
        <v>0</v>
      </c>
      <c r="AP22" s="67">
        <f>AJ22*3+AL22*1</f>
        <v>0</v>
      </c>
      <c r="AQ22" s="73">
        <v>2</v>
      </c>
    </row>
    <row r="23" spans="2:43" ht="13.5">
      <c r="B23" s="15">
        <v>3</v>
      </c>
      <c r="C23" s="16"/>
      <c r="D23" s="17">
        <f>D22+"０：7０"</f>
        <v>0.4930555555555555</v>
      </c>
      <c r="E23" s="18"/>
      <c r="F23" s="18"/>
      <c r="G23" s="18"/>
      <c r="H23" s="18"/>
      <c r="I23" s="25" t="str">
        <f>I21</f>
        <v>美濃</v>
      </c>
      <c r="J23" s="25"/>
      <c r="K23" s="25"/>
      <c r="L23" s="25"/>
      <c r="M23" s="25"/>
      <c r="N23" s="25"/>
      <c r="O23" s="37"/>
      <c r="P23" s="38"/>
      <c r="Q23" s="39"/>
      <c r="R23" s="355" t="s">
        <v>136</v>
      </c>
      <c r="S23" s="39"/>
      <c r="T23" s="38"/>
      <c r="U23" s="40" t="str">
        <f>AB21</f>
        <v>今渡</v>
      </c>
      <c r="V23" s="40"/>
      <c r="W23" s="40"/>
      <c r="X23" s="40"/>
      <c r="Y23" s="40"/>
      <c r="Z23" s="40"/>
      <c r="AA23" s="40"/>
      <c r="AB23" s="284" t="str">
        <f>U21</f>
        <v>八百津</v>
      </c>
      <c r="AC23" s="285"/>
      <c r="AD23" s="285"/>
      <c r="AE23" s="285"/>
      <c r="AF23" s="285"/>
      <c r="AG23" s="289"/>
      <c r="AI23" s="1" t="str">
        <f>U21</f>
        <v>八百津</v>
      </c>
      <c r="AJ23" s="67">
        <v>0</v>
      </c>
      <c r="AK23" s="67">
        <v>0</v>
      </c>
      <c r="AL23" s="67">
        <v>0</v>
      </c>
      <c r="AM23" s="67">
        <f>S21+S22</f>
        <v>0</v>
      </c>
      <c r="AN23" s="67">
        <f>Q21+Q22</f>
        <v>0</v>
      </c>
      <c r="AO23" s="67">
        <f>AM23-AN23</f>
        <v>0</v>
      </c>
      <c r="AP23" s="67">
        <f>AJ23*3+AL23*1</f>
        <v>0</v>
      </c>
      <c r="AQ23" s="73">
        <v>3</v>
      </c>
    </row>
    <row r="25" spans="2:16" ht="13.5">
      <c r="B25" s="1" t="s">
        <v>139</v>
      </c>
      <c r="N25"/>
      <c r="P25"/>
    </row>
    <row r="26" spans="2:43" s="1" customFormat="1" ht="13.5">
      <c r="B26" s="273"/>
      <c r="C26" s="273"/>
      <c r="D26" s="273"/>
      <c r="E26" s="273"/>
      <c r="F26" s="272">
        <f>'リーグ１次'!R6</f>
        <v>44087</v>
      </c>
      <c r="G26" s="272"/>
      <c r="H26" s="272"/>
      <c r="I26" s="272"/>
      <c r="J26" s="272"/>
      <c r="K26" s="272"/>
      <c r="L26" s="273"/>
      <c r="M26" s="273"/>
      <c r="N26" s="273"/>
      <c r="O26" s="273"/>
      <c r="P26" s="273"/>
      <c r="Q26" s="273"/>
      <c r="R26" s="274" t="str">
        <f>'リーグ１次'!R5</f>
        <v>土田小</v>
      </c>
      <c r="S26" s="28"/>
      <c r="T26" s="28"/>
      <c r="U26" s="28"/>
      <c r="V26" s="28"/>
      <c r="W26" s="28"/>
      <c r="X26" s="276" t="s">
        <v>54</v>
      </c>
      <c r="Y26" s="273"/>
      <c r="Z26" s="273"/>
      <c r="AA26" s="273"/>
      <c r="AB26" s="278">
        <f>'リーグ１次'!R7</f>
        <v>0.5625</v>
      </c>
      <c r="AC26" s="279"/>
      <c r="AD26" s="279"/>
      <c r="AE26" s="279"/>
      <c r="AF26" s="273"/>
      <c r="AG26" s="273"/>
      <c r="AJ26" s="63" t="s">
        <v>124</v>
      </c>
      <c r="AK26" s="64" t="s">
        <v>125</v>
      </c>
      <c r="AL26" s="64" t="s">
        <v>126</v>
      </c>
      <c r="AM26" s="64" t="s">
        <v>127</v>
      </c>
      <c r="AN26" s="64" t="s">
        <v>128</v>
      </c>
      <c r="AO26" s="64" t="s">
        <v>129</v>
      </c>
      <c r="AP26" s="64" t="s">
        <v>130</v>
      </c>
      <c r="AQ26" s="64" t="s">
        <v>131</v>
      </c>
    </row>
    <row r="27" spans="2:43" ht="13.5">
      <c r="B27" s="6" t="s">
        <v>132</v>
      </c>
      <c r="C27" s="7"/>
      <c r="D27" s="7" t="s">
        <v>133</v>
      </c>
      <c r="E27" s="7"/>
      <c r="F27" s="7"/>
      <c r="G27" s="7"/>
      <c r="H27" s="7"/>
      <c r="I27" s="7" t="s">
        <v>134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 t="s">
        <v>135</v>
      </c>
      <c r="AC27" s="7"/>
      <c r="AD27" s="7"/>
      <c r="AE27" s="7"/>
      <c r="AF27" s="7"/>
      <c r="AG27" s="286"/>
      <c r="AM27" s="67"/>
      <c r="AN27" s="67"/>
      <c r="AO27" s="67"/>
      <c r="AP27" s="67"/>
      <c r="AQ27" s="67"/>
    </row>
    <row r="28" spans="2:43" ht="13.5">
      <c r="B28" s="8">
        <v>1</v>
      </c>
      <c r="C28" s="9"/>
      <c r="D28" s="10">
        <f>AB26</f>
        <v>0.5625</v>
      </c>
      <c r="E28" s="11"/>
      <c r="F28" s="11"/>
      <c r="G28" s="11"/>
      <c r="H28" s="11"/>
      <c r="I28" s="22" t="str">
        <f>'予選リーグ組合せ'!D11</f>
        <v>土田</v>
      </c>
      <c r="J28" s="22"/>
      <c r="K28" s="22"/>
      <c r="L28" s="22"/>
      <c r="M28" s="22"/>
      <c r="N28" s="22"/>
      <c r="O28" s="29"/>
      <c r="P28" s="30"/>
      <c r="Q28" s="31"/>
      <c r="R28" s="353" t="s">
        <v>136</v>
      </c>
      <c r="S28" s="31"/>
      <c r="T28" s="30"/>
      <c r="U28" s="27" t="str">
        <f>'予選リーグ組合せ'!D13</f>
        <v>郡上八幡</v>
      </c>
      <c r="V28" s="27"/>
      <c r="W28" s="27"/>
      <c r="X28" s="27"/>
      <c r="Y28" s="27"/>
      <c r="Z28" s="27"/>
      <c r="AA28" s="27"/>
      <c r="AB28" s="280" t="str">
        <f>'予選リーグ組合せ'!D12</f>
        <v>西可児</v>
      </c>
      <c r="AC28" s="281"/>
      <c r="AD28" s="281"/>
      <c r="AE28" s="281"/>
      <c r="AF28" s="281"/>
      <c r="AG28" s="287"/>
      <c r="AI28" s="1" t="str">
        <f>I28</f>
        <v>土田</v>
      </c>
      <c r="AJ28" s="67">
        <v>0</v>
      </c>
      <c r="AK28" s="67">
        <v>0</v>
      </c>
      <c r="AL28" s="67">
        <v>0</v>
      </c>
      <c r="AM28" s="67">
        <f>Q28+Q30</f>
        <v>0</v>
      </c>
      <c r="AN28" s="67">
        <f>S28+S30</f>
        <v>0</v>
      </c>
      <c r="AO28" s="67">
        <f>AM28-AN28</f>
        <v>0</v>
      </c>
      <c r="AP28" s="67">
        <f>AJ28*3+AL28*1</f>
        <v>0</v>
      </c>
      <c r="AQ28" s="73">
        <v>1</v>
      </c>
    </row>
    <row r="29" spans="2:43" ht="13.5">
      <c r="B29" s="8">
        <v>2</v>
      </c>
      <c r="C29" s="9"/>
      <c r="D29" s="12">
        <f>D28+"０:7０"</f>
        <v>0.6111111111111112</v>
      </c>
      <c r="E29" s="9"/>
      <c r="F29" s="9"/>
      <c r="G29" s="9"/>
      <c r="H29" s="9"/>
      <c r="I29" s="23" t="str">
        <f>AB28</f>
        <v>西可児</v>
      </c>
      <c r="J29" s="23"/>
      <c r="K29" s="23"/>
      <c r="L29" s="23"/>
      <c r="M29" s="23"/>
      <c r="N29" s="23"/>
      <c r="O29" s="35"/>
      <c r="P29" s="33"/>
      <c r="Q29" s="34"/>
      <c r="R29" s="354" t="s">
        <v>136</v>
      </c>
      <c r="S29" s="34"/>
      <c r="T29" s="33"/>
      <c r="U29" s="32" t="str">
        <f>U28</f>
        <v>郡上八幡</v>
      </c>
      <c r="V29" s="32"/>
      <c r="W29" s="32"/>
      <c r="X29" s="32"/>
      <c r="Y29" s="32"/>
      <c r="Z29" s="32"/>
      <c r="AA29" s="32"/>
      <c r="AB29" s="282" t="str">
        <f>I28</f>
        <v>土田</v>
      </c>
      <c r="AC29" s="283"/>
      <c r="AD29" s="283"/>
      <c r="AE29" s="283"/>
      <c r="AF29" s="283"/>
      <c r="AG29" s="288"/>
      <c r="AI29" s="1" t="str">
        <f>I29</f>
        <v>西可児</v>
      </c>
      <c r="AJ29" s="67">
        <v>0</v>
      </c>
      <c r="AK29" s="67">
        <v>0</v>
      </c>
      <c r="AL29" s="67">
        <v>0</v>
      </c>
      <c r="AM29" s="67">
        <f>Q29+S30</f>
        <v>0</v>
      </c>
      <c r="AN29" s="67">
        <f>S29+Q30</f>
        <v>0</v>
      </c>
      <c r="AO29" s="67">
        <f>AM29-AN29</f>
        <v>0</v>
      </c>
      <c r="AP29" s="67">
        <f>AJ29*3+AL29*1</f>
        <v>0</v>
      </c>
      <c r="AQ29" s="73">
        <v>2</v>
      </c>
    </row>
    <row r="30" spans="2:43" ht="13.5">
      <c r="B30" s="15">
        <v>3</v>
      </c>
      <c r="C30" s="16"/>
      <c r="D30" s="17">
        <f>D29+"０：7０"</f>
        <v>0.6597222222222223</v>
      </c>
      <c r="E30" s="18"/>
      <c r="F30" s="18"/>
      <c r="G30" s="18"/>
      <c r="H30" s="18"/>
      <c r="I30" s="25" t="str">
        <f>I28</f>
        <v>土田</v>
      </c>
      <c r="J30" s="25"/>
      <c r="K30" s="25"/>
      <c r="L30" s="25"/>
      <c r="M30" s="25"/>
      <c r="N30" s="25"/>
      <c r="O30" s="37"/>
      <c r="P30" s="38"/>
      <c r="Q30" s="39"/>
      <c r="R30" s="355" t="s">
        <v>136</v>
      </c>
      <c r="S30" s="39"/>
      <c r="T30" s="38"/>
      <c r="U30" s="40" t="str">
        <f>AB28</f>
        <v>西可児</v>
      </c>
      <c r="V30" s="40"/>
      <c r="W30" s="40"/>
      <c r="X30" s="40"/>
      <c r="Y30" s="40"/>
      <c r="Z30" s="40"/>
      <c r="AA30" s="40"/>
      <c r="AB30" s="284" t="str">
        <f>U28</f>
        <v>郡上八幡</v>
      </c>
      <c r="AC30" s="285"/>
      <c r="AD30" s="285"/>
      <c r="AE30" s="285"/>
      <c r="AF30" s="285"/>
      <c r="AG30" s="289"/>
      <c r="AI30" s="1" t="str">
        <f>U28</f>
        <v>郡上八幡</v>
      </c>
      <c r="AJ30" s="67">
        <v>0</v>
      </c>
      <c r="AK30" s="67">
        <v>0</v>
      </c>
      <c r="AL30" s="67">
        <v>0</v>
      </c>
      <c r="AM30" s="67">
        <f>S28+S29</f>
        <v>0</v>
      </c>
      <c r="AN30" s="67">
        <f>Q28+Q29</f>
        <v>0</v>
      </c>
      <c r="AO30" s="67">
        <f>AM30-AN30</f>
        <v>0</v>
      </c>
      <c r="AP30" s="67">
        <f>AJ30*3+AL30*1</f>
        <v>0</v>
      </c>
      <c r="AQ30" s="73">
        <v>3</v>
      </c>
    </row>
    <row r="32" spans="2:16" ht="13.5">
      <c r="B32" s="1" t="s">
        <v>140</v>
      </c>
      <c r="N32"/>
      <c r="P32"/>
    </row>
    <row r="33" spans="2:43" s="1" customFormat="1" ht="13.5">
      <c r="B33" s="273"/>
      <c r="C33" s="273"/>
      <c r="D33" s="273"/>
      <c r="E33" s="273"/>
      <c r="F33" s="272">
        <f>'リーグ１次'!U6</f>
        <v>44087</v>
      </c>
      <c r="G33" s="272"/>
      <c r="H33" s="272"/>
      <c r="I33" s="272"/>
      <c r="J33" s="272"/>
      <c r="K33" s="272"/>
      <c r="L33" s="273"/>
      <c r="M33" s="273"/>
      <c r="N33" s="273"/>
      <c r="O33" s="273"/>
      <c r="P33" s="273"/>
      <c r="Q33" s="273"/>
      <c r="R33" s="274">
        <f>'リーグ１次'!U5</f>
        <v>5</v>
      </c>
      <c r="S33" s="28"/>
      <c r="T33" s="28"/>
      <c r="U33" s="28"/>
      <c r="V33" s="28"/>
      <c r="W33" s="28"/>
      <c r="X33" s="276" t="s">
        <v>54</v>
      </c>
      <c r="Y33" s="273"/>
      <c r="Z33" s="273"/>
      <c r="AA33" s="273"/>
      <c r="AB33" s="278">
        <f>'リーグ１次'!U7</f>
        <v>0.5625</v>
      </c>
      <c r="AC33" s="279"/>
      <c r="AD33" s="279"/>
      <c r="AE33" s="279"/>
      <c r="AF33" s="273"/>
      <c r="AG33" s="273"/>
      <c r="AJ33" s="63" t="s">
        <v>124</v>
      </c>
      <c r="AK33" s="64" t="s">
        <v>125</v>
      </c>
      <c r="AL33" s="64" t="s">
        <v>126</v>
      </c>
      <c r="AM33" s="64" t="s">
        <v>127</v>
      </c>
      <c r="AN33" s="64" t="s">
        <v>128</v>
      </c>
      <c r="AO33" s="64" t="s">
        <v>129</v>
      </c>
      <c r="AP33" s="64" t="s">
        <v>130</v>
      </c>
      <c r="AQ33" s="64" t="s">
        <v>131</v>
      </c>
    </row>
    <row r="34" spans="2:43" ht="13.5">
      <c r="B34" s="6" t="s">
        <v>132</v>
      </c>
      <c r="C34" s="7"/>
      <c r="D34" s="7" t="s">
        <v>133</v>
      </c>
      <c r="E34" s="7"/>
      <c r="F34" s="7"/>
      <c r="G34" s="7"/>
      <c r="H34" s="7"/>
      <c r="I34" s="7" t="s">
        <v>134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 t="s">
        <v>135</v>
      </c>
      <c r="AC34" s="7"/>
      <c r="AD34" s="7"/>
      <c r="AE34" s="7"/>
      <c r="AF34" s="7"/>
      <c r="AG34" s="286"/>
      <c r="AM34" s="67"/>
      <c r="AN34" s="67"/>
      <c r="AO34" s="67"/>
      <c r="AP34" s="67"/>
      <c r="AQ34" s="67"/>
    </row>
    <row r="35" spans="2:43" ht="13.5">
      <c r="B35" s="8">
        <v>1</v>
      </c>
      <c r="C35" s="9"/>
      <c r="D35" s="10">
        <f>AB33</f>
        <v>0.5625</v>
      </c>
      <c r="E35" s="11"/>
      <c r="F35" s="11"/>
      <c r="G35" s="11"/>
      <c r="H35" s="11"/>
      <c r="I35" s="22" t="str">
        <f>'リーグ１次'!U9</f>
        <v>下有知</v>
      </c>
      <c r="J35" s="22"/>
      <c r="K35" s="22"/>
      <c r="L35" s="22"/>
      <c r="M35" s="22"/>
      <c r="N35" s="22"/>
      <c r="O35" s="29"/>
      <c r="P35" s="30"/>
      <c r="Q35" s="31"/>
      <c r="R35" s="353" t="s">
        <v>136</v>
      </c>
      <c r="S35" s="31"/>
      <c r="T35" s="30"/>
      <c r="U35" s="27" t="str">
        <f>'リーグ１次'!W9</f>
        <v>川辺</v>
      </c>
      <c r="V35" s="27"/>
      <c r="W35" s="27"/>
      <c r="X35" s="27"/>
      <c r="Y35" s="27"/>
      <c r="Z35" s="27"/>
      <c r="AA35" s="27"/>
      <c r="AB35" s="280" t="str">
        <f>'リーグ１次'!V9</f>
        <v>中部</v>
      </c>
      <c r="AC35" s="281"/>
      <c r="AD35" s="281"/>
      <c r="AE35" s="281"/>
      <c r="AF35" s="281"/>
      <c r="AG35" s="287"/>
      <c r="AI35" s="1" t="str">
        <f>I35</f>
        <v>下有知</v>
      </c>
      <c r="AJ35" s="67">
        <v>0</v>
      </c>
      <c r="AK35" s="67">
        <v>0</v>
      </c>
      <c r="AL35" s="67">
        <v>0</v>
      </c>
      <c r="AM35" s="67">
        <f>Q35+Q37</f>
        <v>0</v>
      </c>
      <c r="AN35" s="67">
        <f>S35+S37</f>
        <v>0</v>
      </c>
      <c r="AO35" s="67">
        <f>AM35-AN35</f>
        <v>0</v>
      </c>
      <c r="AP35" s="67">
        <f>AJ35*3+AL35*1</f>
        <v>0</v>
      </c>
      <c r="AQ35" s="73">
        <v>1</v>
      </c>
    </row>
    <row r="36" spans="2:43" ht="13.5">
      <c r="B36" s="8">
        <v>2</v>
      </c>
      <c r="C36" s="9"/>
      <c r="D36" s="12">
        <f>D35+"０:7０"</f>
        <v>0.6111111111111112</v>
      </c>
      <c r="E36" s="9"/>
      <c r="F36" s="9"/>
      <c r="G36" s="9"/>
      <c r="H36" s="9"/>
      <c r="I36" s="23" t="str">
        <f>AB35</f>
        <v>中部</v>
      </c>
      <c r="J36" s="23"/>
      <c r="K36" s="23"/>
      <c r="L36" s="23"/>
      <c r="M36" s="23"/>
      <c r="N36" s="23"/>
      <c r="O36" s="35"/>
      <c r="P36" s="33"/>
      <c r="Q36" s="34"/>
      <c r="R36" s="354" t="s">
        <v>136</v>
      </c>
      <c r="S36" s="34"/>
      <c r="T36" s="33"/>
      <c r="U36" s="32" t="str">
        <f>U35</f>
        <v>川辺</v>
      </c>
      <c r="V36" s="32"/>
      <c r="W36" s="32"/>
      <c r="X36" s="32"/>
      <c r="Y36" s="32"/>
      <c r="Z36" s="32"/>
      <c r="AA36" s="32"/>
      <c r="AB36" s="282" t="str">
        <f>I35</f>
        <v>下有知</v>
      </c>
      <c r="AC36" s="283"/>
      <c r="AD36" s="283"/>
      <c r="AE36" s="283"/>
      <c r="AF36" s="283"/>
      <c r="AG36" s="288"/>
      <c r="AI36" s="1" t="str">
        <f>I36</f>
        <v>中部</v>
      </c>
      <c r="AJ36" s="67">
        <v>0</v>
      </c>
      <c r="AK36" s="67">
        <v>0</v>
      </c>
      <c r="AL36" s="67">
        <v>0</v>
      </c>
      <c r="AM36" s="67">
        <f>Q36+S37</f>
        <v>0</v>
      </c>
      <c r="AN36" s="67">
        <f>S36+Q37</f>
        <v>0</v>
      </c>
      <c r="AO36" s="67">
        <f>AM36-AN36</f>
        <v>0</v>
      </c>
      <c r="AP36" s="67">
        <f>AJ36*3+AL36*1</f>
        <v>0</v>
      </c>
      <c r="AQ36" s="73">
        <v>2</v>
      </c>
    </row>
    <row r="37" spans="2:43" ht="13.5">
      <c r="B37" s="15">
        <v>3</v>
      </c>
      <c r="C37" s="16"/>
      <c r="D37" s="17">
        <f>D36+"０：7０"</f>
        <v>0.6597222222222223</v>
      </c>
      <c r="E37" s="18"/>
      <c r="F37" s="18"/>
      <c r="G37" s="18"/>
      <c r="H37" s="18"/>
      <c r="I37" s="25" t="str">
        <f>I35</f>
        <v>下有知</v>
      </c>
      <c r="J37" s="25"/>
      <c r="K37" s="25"/>
      <c r="L37" s="25"/>
      <c r="M37" s="25"/>
      <c r="N37" s="25"/>
      <c r="O37" s="37"/>
      <c r="P37" s="38"/>
      <c r="Q37" s="39"/>
      <c r="R37" s="355" t="s">
        <v>136</v>
      </c>
      <c r="S37" s="39"/>
      <c r="T37" s="38"/>
      <c r="U37" s="40" t="str">
        <f>AB35</f>
        <v>中部</v>
      </c>
      <c r="V37" s="40"/>
      <c r="W37" s="40"/>
      <c r="X37" s="40"/>
      <c r="Y37" s="40"/>
      <c r="Z37" s="40"/>
      <c r="AA37" s="40"/>
      <c r="AB37" s="284" t="str">
        <f>U35</f>
        <v>川辺</v>
      </c>
      <c r="AC37" s="285"/>
      <c r="AD37" s="285"/>
      <c r="AE37" s="285"/>
      <c r="AF37" s="285"/>
      <c r="AG37" s="289"/>
      <c r="AI37" s="1" t="str">
        <f>U35</f>
        <v>川辺</v>
      </c>
      <c r="AJ37" s="67">
        <v>0</v>
      </c>
      <c r="AK37" s="67">
        <v>0</v>
      </c>
      <c r="AL37" s="67">
        <v>0</v>
      </c>
      <c r="AM37" s="67">
        <f>S35+S36</f>
        <v>0</v>
      </c>
      <c r="AN37" s="67">
        <f>Q35+Q36</f>
        <v>0</v>
      </c>
      <c r="AO37" s="67">
        <f>AM37-AN37</f>
        <v>0</v>
      </c>
      <c r="AP37" s="67">
        <f>AJ37*3+AL37*1</f>
        <v>0</v>
      </c>
      <c r="AQ37" s="73">
        <v>3</v>
      </c>
    </row>
    <row r="39" spans="2:16" ht="13.5">
      <c r="B39" s="1" t="s">
        <v>141</v>
      </c>
      <c r="N39"/>
      <c r="P39"/>
    </row>
    <row r="40" spans="2:43" s="1" customFormat="1" ht="13.5">
      <c r="B40" s="273"/>
      <c r="C40" s="273"/>
      <c r="D40" s="273"/>
      <c r="E40" s="273"/>
      <c r="F40" s="272">
        <f>'リーグ１次'!X6</f>
        <v>44087</v>
      </c>
      <c r="G40" s="272"/>
      <c r="H40" s="272"/>
      <c r="I40" s="272"/>
      <c r="J40" s="272"/>
      <c r="K40" s="272"/>
      <c r="L40" s="273"/>
      <c r="M40" s="273"/>
      <c r="N40" s="273"/>
      <c r="O40" s="273"/>
      <c r="P40" s="273"/>
      <c r="Q40" s="273"/>
      <c r="R40" s="274" t="str">
        <f>'リーグ１次'!X5</f>
        <v>白山</v>
      </c>
      <c r="S40" s="28"/>
      <c r="T40" s="28"/>
      <c r="U40" s="28"/>
      <c r="V40" s="28"/>
      <c r="W40" s="28"/>
      <c r="X40" s="276" t="s">
        <v>54</v>
      </c>
      <c r="Y40" s="273"/>
      <c r="Z40" s="273"/>
      <c r="AA40" s="273"/>
      <c r="AB40" s="278">
        <f>'リーグ１次'!X7</f>
        <v>0.3958333333333333</v>
      </c>
      <c r="AC40" s="279"/>
      <c r="AD40" s="279"/>
      <c r="AE40" s="279"/>
      <c r="AF40" s="273"/>
      <c r="AG40" s="273"/>
      <c r="AJ40" s="63" t="s">
        <v>124</v>
      </c>
      <c r="AK40" s="64" t="s">
        <v>125</v>
      </c>
      <c r="AL40" s="64" t="s">
        <v>126</v>
      </c>
      <c r="AM40" s="64" t="s">
        <v>127</v>
      </c>
      <c r="AN40" s="64" t="s">
        <v>128</v>
      </c>
      <c r="AO40" s="64" t="s">
        <v>129</v>
      </c>
      <c r="AP40" s="64" t="s">
        <v>130</v>
      </c>
      <c r="AQ40" s="64" t="s">
        <v>131</v>
      </c>
    </row>
    <row r="41" spans="2:43" ht="13.5">
      <c r="B41" s="6" t="s">
        <v>132</v>
      </c>
      <c r="C41" s="7"/>
      <c r="D41" s="7" t="s">
        <v>133</v>
      </c>
      <c r="E41" s="7"/>
      <c r="F41" s="7"/>
      <c r="G41" s="7"/>
      <c r="H41" s="7"/>
      <c r="I41" s="7" t="s">
        <v>134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59" t="s">
        <v>135</v>
      </c>
      <c r="AC41" s="60"/>
      <c r="AD41" s="60"/>
      <c r="AE41" s="60"/>
      <c r="AF41" s="60"/>
      <c r="AG41" s="71"/>
      <c r="AH41" s="290"/>
      <c r="AJ41" s="63"/>
      <c r="AK41" s="64"/>
      <c r="AL41" s="64"/>
      <c r="AM41" s="64"/>
      <c r="AN41" s="64"/>
      <c r="AO41" s="64"/>
      <c r="AP41" s="64"/>
      <c r="AQ41" s="64"/>
    </row>
    <row r="42" spans="2:43" ht="13.5">
      <c r="B42" s="8">
        <v>1</v>
      </c>
      <c r="C42" s="9"/>
      <c r="D42" s="10">
        <f>AB40</f>
        <v>0.3958333333333333</v>
      </c>
      <c r="E42" s="11"/>
      <c r="F42" s="11"/>
      <c r="G42" s="11"/>
      <c r="H42" s="11"/>
      <c r="I42" s="27" t="str">
        <f>'リーグ１次'!Y9</f>
        <v>武儀</v>
      </c>
      <c r="J42" s="27"/>
      <c r="K42" s="27"/>
      <c r="L42" s="27"/>
      <c r="M42" s="27"/>
      <c r="N42" s="27"/>
      <c r="O42" s="27"/>
      <c r="P42" s="30"/>
      <c r="Q42" s="31"/>
      <c r="R42" s="353" t="s">
        <v>136</v>
      </c>
      <c r="S42" s="31"/>
      <c r="T42" s="30"/>
      <c r="U42" s="32" t="str">
        <f>'リーグ１次'!Z9</f>
        <v>関さくら</v>
      </c>
      <c r="V42" s="32"/>
      <c r="W42" s="32"/>
      <c r="X42" s="32"/>
      <c r="Y42" s="32"/>
      <c r="Z42" s="32"/>
      <c r="AA42" s="50"/>
      <c r="AB42" s="53" t="str">
        <f>I43</f>
        <v>御嵩</v>
      </c>
      <c r="AC42" s="54"/>
      <c r="AD42" s="54"/>
      <c r="AE42" s="54"/>
      <c r="AF42" s="54"/>
      <c r="AG42" s="68"/>
      <c r="AH42" s="56"/>
      <c r="AI42" s="1" t="str">
        <f>I43</f>
        <v>御嵩</v>
      </c>
      <c r="AJ42" s="67">
        <v>0</v>
      </c>
      <c r="AK42" s="67">
        <v>0</v>
      </c>
      <c r="AL42" s="67">
        <v>0</v>
      </c>
      <c r="AM42" s="67">
        <f>Q43+Q45+Q47</f>
        <v>0</v>
      </c>
      <c r="AN42" s="67">
        <f>S43+S45+S47</f>
        <v>0</v>
      </c>
      <c r="AO42" s="67">
        <f>AM42-AN42</f>
        <v>0</v>
      </c>
      <c r="AP42" s="67">
        <f>AJ42*3+AL42*1</f>
        <v>0</v>
      </c>
      <c r="AQ42" s="73">
        <v>1</v>
      </c>
    </row>
    <row r="43" spans="2:43" ht="13.5">
      <c r="B43" s="8">
        <v>2</v>
      </c>
      <c r="C43" s="9"/>
      <c r="D43" s="12">
        <f>D42+"０：5０"</f>
        <v>0.4305555555555555</v>
      </c>
      <c r="E43" s="9"/>
      <c r="F43" s="9"/>
      <c r="G43" s="9"/>
      <c r="H43" s="9"/>
      <c r="I43" s="22" t="str">
        <f>'リーグ１次'!X9</f>
        <v>御嵩</v>
      </c>
      <c r="J43" s="22"/>
      <c r="K43" s="22"/>
      <c r="L43" s="22"/>
      <c r="M43" s="22"/>
      <c r="N43" s="22"/>
      <c r="O43" s="29"/>
      <c r="P43" s="33"/>
      <c r="Q43" s="34"/>
      <c r="R43" s="354" t="s">
        <v>136</v>
      </c>
      <c r="S43" s="34"/>
      <c r="T43" s="33"/>
      <c r="U43" s="50" t="str">
        <f>'リーグ１次'!AA9</f>
        <v>旭ヶ丘</v>
      </c>
      <c r="V43" s="23"/>
      <c r="W43" s="23"/>
      <c r="X43" s="23"/>
      <c r="Y43" s="23"/>
      <c r="Z43" s="23"/>
      <c r="AA43" s="23"/>
      <c r="AB43" s="53" t="str">
        <f>I42</f>
        <v>武儀</v>
      </c>
      <c r="AC43" s="54"/>
      <c r="AD43" s="54"/>
      <c r="AE43" s="54"/>
      <c r="AF43" s="54"/>
      <c r="AG43" s="68"/>
      <c r="AH43" s="56"/>
      <c r="AI43" s="1" t="str">
        <f>I42</f>
        <v>武儀</v>
      </c>
      <c r="AJ43" s="67">
        <v>0</v>
      </c>
      <c r="AK43" s="67">
        <v>0</v>
      </c>
      <c r="AL43" s="67">
        <v>0</v>
      </c>
      <c r="AM43" s="67">
        <f>Q42+Q44+S47</f>
        <v>0</v>
      </c>
      <c r="AN43" s="67">
        <f>S42+S44+Q47</f>
        <v>0</v>
      </c>
      <c r="AO43" s="67">
        <f>AM43-AN43</f>
        <v>0</v>
      </c>
      <c r="AP43" s="67">
        <f>AJ43*3+AL43*1</f>
        <v>0</v>
      </c>
      <c r="AQ43" s="73">
        <v>2</v>
      </c>
    </row>
    <row r="44" spans="2:43" ht="13.5">
      <c r="B44" s="8">
        <v>3</v>
      </c>
      <c r="C44" s="9"/>
      <c r="D44" s="12">
        <f>D43+"１：1０"</f>
        <v>0.47916666666666663</v>
      </c>
      <c r="E44" s="9"/>
      <c r="F44" s="9"/>
      <c r="G44" s="9"/>
      <c r="H44" s="9"/>
      <c r="I44" s="23" t="str">
        <f>I42</f>
        <v>武儀</v>
      </c>
      <c r="J44" s="23"/>
      <c r="K44" s="23"/>
      <c r="L44" s="23"/>
      <c r="M44" s="23"/>
      <c r="N44" s="23"/>
      <c r="O44" s="35"/>
      <c r="P44" s="33"/>
      <c r="Q44" s="34"/>
      <c r="R44" s="354" t="s">
        <v>136</v>
      </c>
      <c r="S44" s="34"/>
      <c r="T44" s="33"/>
      <c r="U44" s="32" t="str">
        <f>U43</f>
        <v>旭ヶ丘</v>
      </c>
      <c r="V44" s="32"/>
      <c r="W44" s="32"/>
      <c r="X44" s="32"/>
      <c r="Y44" s="32"/>
      <c r="Z44" s="32"/>
      <c r="AA44" s="32"/>
      <c r="AB44" s="53" t="str">
        <f>U42</f>
        <v>関さくら</v>
      </c>
      <c r="AC44" s="54"/>
      <c r="AD44" s="54"/>
      <c r="AE44" s="54"/>
      <c r="AF44" s="54"/>
      <c r="AG44" s="68"/>
      <c r="AH44" s="56"/>
      <c r="AI44" s="1" t="str">
        <f>U42</f>
        <v>関さくら</v>
      </c>
      <c r="AJ44" s="67">
        <v>0</v>
      </c>
      <c r="AK44" s="67">
        <v>0</v>
      </c>
      <c r="AL44" s="67">
        <v>0</v>
      </c>
      <c r="AM44" s="67">
        <f>S42+S45+Q46</f>
        <v>0</v>
      </c>
      <c r="AN44" s="67">
        <f>Q42+Q45+S46</f>
        <v>0</v>
      </c>
      <c r="AO44" s="67">
        <f>AM44-AN44</f>
        <v>0</v>
      </c>
      <c r="AP44" s="67">
        <f>AJ44*3+AL44*1</f>
        <v>0</v>
      </c>
      <c r="AQ44" s="73">
        <v>3</v>
      </c>
    </row>
    <row r="45" spans="2:43" ht="13.5">
      <c r="B45" s="8">
        <v>4</v>
      </c>
      <c r="C45" s="9"/>
      <c r="D45" s="13">
        <f>D44+"０：5０"</f>
        <v>0.5138888888888888</v>
      </c>
      <c r="E45" s="14"/>
      <c r="F45" s="14"/>
      <c r="G45" s="14"/>
      <c r="H45" s="14"/>
      <c r="I45" s="24" t="str">
        <f>I43</f>
        <v>御嵩</v>
      </c>
      <c r="J45" s="24"/>
      <c r="K45" s="24"/>
      <c r="L45" s="24"/>
      <c r="M45" s="24"/>
      <c r="N45" s="24"/>
      <c r="O45" s="36"/>
      <c r="P45" s="30"/>
      <c r="Q45" s="31"/>
      <c r="R45" s="353" t="s">
        <v>136</v>
      </c>
      <c r="S45" s="31"/>
      <c r="T45" s="30"/>
      <c r="U45" s="27" t="str">
        <f>U42</f>
        <v>関さくら</v>
      </c>
      <c r="V45" s="27"/>
      <c r="W45" s="27"/>
      <c r="X45" s="27"/>
      <c r="Y45" s="27"/>
      <c r="Z45" s="27"/>
      <c r="AA45" s="27"/>
      <c r="AB45" s="53" t="str">
        <f>I44</f>
        <v>武儀</v>
      </c>
      <c r="AC45" s="54"/>
      <c r="AD45" s="54"/>
      <c r="AE45" s="54"/>
      <c r="AF45" s="54"/>
      <c r="AG45" s="68"/>
      <c r="AH45" s="56"/>
      <c r="AI45" s="1" t="str">
        <f>U43</f>
        <v>旭ヶ丘</v>
      </c>
      <c r="AJ45" s="67">
        <v>0</v>
      </c>
      <c r="AK45" s="67">
        <v>0</v>
      </c>
      <c r="AL45" s="67">
        <v>0</v>
      </c>
      <c r="AM45" s="67">
        <f>S43+S44+S46</f>
        <v>0</v>
      </c>
      <c r="AN45" s="67">
        <f>Q43+Q44+Q46</f>
        <v>0</v>
      </c>
      <c r="AO45" s="67">
        <f>AM45-AN45</f>
        <v>0</v>
      </c>
      <c r="AP45" s="67">
        <f>AJ45*3+AL45*1</f>
        <v>0</v>
      </c>
      <c r="AQ45" s="73">
        <v>4</v>
      </c>
    </row>
    <row r="46" spans="2:44" ht="13.5">
      <c r="B46" s="8">
        <v>5</v>
      </c>
      <c r="C46" s="9"/>
      <c r="D46" s="12">
        <f>D45+"１：1０"</f>
        <v>0.5625</v>
      </c>
      <c r="E46" s="9"/>
      <c r="F46" s="9"/>
      <c r="G46" s="9"/>
      <c r="H46" s="9"/>
      <c r="I46" s="23" t="str">
        <f>U45</f>
        <v>関さくら</v>
      </c>
      <c r="J46" s="23"/>
      <c r="K46" s="23"/>
      <c r="L46" s="23"/>
      <c r="M46" s="23"/>
      <c r="N46" s="23"/>
      <c r="O46" s="35"/>
      <c r="P46" s="33"/>
      <c r="Q46" s="34"/>
      <c r="R46" s="354" t="s">
        <v>136</v>
      </c>
      <c r="S46" s="34"/>
      <c r="T46" s="33"/>
      <c r="U46" s="32" t="str">
        <f>U44</f>
        <v>旭ヶ丘</v>
      </c>
      <c r="V46" s="32"/>
      <c r="W46" s="32"/>
      <c r="X46" s="32"/>
      <c r="Y46" s="32"/>
      <c r="Z46" s="32"/>
      <c r="AA46" s="32"/>
      <c r="AB46" s="53" t="str">
        <f>I47</f>
        <v>御嵩</v>
      </c>
      <c r="AC46" s="54"/>
      <c r="AD46" s="54"/>
      <c r="AE46" s="54"/>
      <c r="AF46" s="54"/>
      <c r="AG46" s="68"/>
      <c r="AH46" s="56"/>
      <c r="AR46" s="73"/>
    </row>
    <row r="47" spans="2:34" ht="13.5">
      <c r="B47" s="15">
        <v>6</v>
      </c>
      <c r="C47" s="16"/>
      <c r="D47" s="17">
        <f>D46+"０：5０"</f>
        <v>0.5972222222222222</v>
      </c>
      <c r="E47" s="18"/>
      <c r="F47" s="18"/>
      <c r="G47" s="18"/>
      <c r="H47" s="18"/>
      <c r="I47" s="25" t="str">
        <f>I45</f>
        <v>御嵩</v>
      </c>
      <c r="J47" s="25"/>
      <c r="K47" s="25"/>
      <c r="L47" s="25"/>
      <c r="M47" s="25"/>
      <c r="N47" s="25"/>
      <c r="O47" s="37"/>
      <c r="P47" s="38"/>
      <c r="Q47" s="39"/>
      <c r="R47" s="355" t="s">
        <v>136</v>
      </c>
      <c r="S47" s="39"/>
      <c r="T47" s="38"/>
      <c r="U47" s="40" t="str">
        <f>I44</f>
        <v>武儀</v>
      </c>
      <c r="V47" s="40"/>
      <c r="W47" s="40"/>
      <c r="X47" s="40"/>
      <c r="Y47" s="40"/>
      <c r="Z47" s="40"/>
      <c r="AA47" s="40"/>
      <c r="AB47" s="61" t="str">
        <f>U46</f>
        <v>旭ヶ丘</v>
      </c>
      <c r="AC47" s="62"/>
      <c r="AD47" s="62"/>
      <c r="AE47" s="62"/>
      <c r="AF47" s="62"/>
      <c r="AG47" s="72"/>
      <c r="AH47" s="56"/>
    </row>
    <row r="49" spans="2:16" ht="13.5">
      <c r="B49" s="1" t="s">
        <v>142</v>
      </c>
      <c r="N49"/>
      <c r="P49"/>
    </row>
    <row r="50" spans="2:43" s="1" customFormat="1" ht="13.5">
      <c r="B50" s="273"/>
      <c r="C50" s="273"/>
      <c r="D50" s="273"/>
      <c r="E50" s="273"/>
      <c r="F50" s="272">
        <f>'リーグ１次'!AB6</f>
        <v>44087</v>
      </c>
      <c r="G50" s="272"/>
      <c r="H50" s="272"/>
      <c r="I50" s="272"/>
      <c r="J50" s="272"/>
      <c r="K50" s="272"/>
      <c r="L50" s="273"/>
      <c r="M50" s="273"/>
      <c r="N50" s="273"/>
      <c r="O50" s="273"/>
      <c r="P50" s="273"/>
      <c r="Q50" s="273"/>
      <c r="R50" s="274" t="str">
        <f>'リーグ１次'!AB5</f>
        <v>古今伝授</v>
      </c>
      <c r="S50" s="28"/>
      <c r="T50" s="28"/>
      <c r="U50" s="28"/>
      <c r="V50" s="28"/>
      <c r="W50" s="28"/>
      <c r="X50" s="276" t="s">
        <v>54</v>
      </c>
      <c r="Y50" s="273"/>
      <c r="Z50" s="273"/>
      <c r="AA50" s="273"/>
      <c r="AB50" s="278">
        <f>'リーグ１次'!AB7</f>
        <v>0.3958333333333333</v>
      </c>
      <c r="AC50" s="279"/>
      <c r="AD50" s="279"/>
      <c r="AE50" s="279"/>
      <c r="AF50" s="273"/>
      <c r="AG50" s="273"/>
      <c r="AJ50" s="63" t="s">
        <v>124</v>
      </c>
      <c r="AK50" s="64" t="s">
        <v>125</v>
      </c>
      <c r="AL50" s="64" t="s">
        <v>126</v>
      </c>
      <c r="AM50" s="64" t="s">
        <v>127</v>
      </c>
      <c r="AN50" s="64" t="s">
        <v>128</v>
      </c>
      <c r="AO50" s="64" t="s">
        <v>129</v>
      </c>
      <c r="AP50" s="64" t="s">
        <v>130</v>
      </c>
      <c r="AQ50" s="64" t="s">
        <v>131</v>
      </c>
    </row>
    <row r="51" spans="2:42" ht="13.5">
      <c r="B51" s="6" t="s">
        <v>132</v>
      </c>
      <c r="C51" s="7"/>
      <c r="D51" s="7" t="s">
        <v>133</v>
      </c>
      <c r="E51" s="7"/>
      <c r="F51" s="7"/>
      <c r="G51" s="7"/>
      <c r="H51" s="7"/>
      <c r="I51" s="7" t="s">
        <v>134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 t="s">
        <v>135</v>
      </c>
      <c r="AC51" s="7"/>
      <c r="AD51" s="7"/>
      <c r="AE51" s="7"/>
      <c r="AF51" s="7"/>
      <c r="AG51" s="286"/>
      <c r="AM51" s="67"/>
      <c r="AN51" s="67"/>
      <c r="AO51" s="67"/>
      <c r="AP51" s="67"/>
    </row>
    <row r="52" spans="2:43" ht="13.5">
      <c r="B52" s="8">
        <v>1</v>
      </c>
      <c r="C52" s="9"/>
      <c r="D52" s="10">
        <f>AB50</f>
        <v>0.3958333333333333</v>
      </c>
      <c r="E52" s="11"/>
      <c r="F52" s="11"/>
      <c r="G52" s="11"/>
      <c r="H52" s="11"/>
      <c r="I52" s="27" t="str">
        <f>'リーグ１次'!AC9</f>
        <v>山手</v>
      </c>
      <c r="J52" s="27"/>
      <c r="K52" s="27"/>
      <c r="L52" s="27"/>
      <c r="M52" s="27"/>
      <c r="N52" s="27"/>
      <c r="O52" s="27"/>
      <c r="P52" s="30"/>
      <c r="Q52" s="31"/>
      <c r="R52" s="353" t="s">
        <v>136</v>
      </c>
      <c r="S52" s="31"/>
      <c r="T52" s="30"/>
      <c r="U52" s="32" t="str">
        <f>'リーグ１次'!AD9</f>
        <v>安桜</v>
      </c>
      <c r="V52" s="32"/>
      <c r="W52" s="32"/>
      <c r="X52" s="32"/>
      <c r="Y52" s="32"/>
      <c r="Z52" s="32"/>
      <c r="AA52" s="50"/>
      <c r="AB52" s="53" t="str">
        <f>I53</f>
        <v>白鳥</v>
      </c>
      <c r="AC52" s="54"/>
      <c r="AD52" s="54"/>
      <c r="AE52" s="54"/>
      <c r="AF52" s="54"/>
      <c r="AG52" s="68"/>
      <c r="AH52" s="56"/>
      <c r="AI52" s="1" t="str">
        <f>I53</f>
        <v>白鳥</v>
      </c>
      <c r="AJ52" s="67">
        <v>0</v>
      </c>
      <c r="AK52" s="67">
        <v>0</v>
      </c>
      <c r="AL52" s="67">
        <v>0</v>
      </c>
      <c r="AM52" s="67">
        <f>Q53+Q55+Q57</f>
        <v>0</v>
      </c>
      <c r="AN52" s="67">
        <f>S53+S55+S57</f>
        <v>0</v>
      </c>
      <c r="AO52" s="67">
        <f>AM52-AN52</f>
        <v>0</v>
      </c>
      <c r="AP52" s="67">
        <f>AJ52*3+AL52*1</f>
        <v>0</v>
      </c>
      <c r="AQ52" s="73">
        <v>1</v>
      </c>
    </row>
    <row r="53" spans="2:43" ht="13.5">
      <c r="B53" s="8">
        <v>2</v>
      </c>
      <c r="C53" s="9"/>
      <c r="D53" s="12">
        <f>D52+"０：5０"</f>
        <v>0.4305555555555555</v>
      </c>
      <c r="E53" s="9"/>
      <c r="F53" s="9"/>
      <c r="G53" s="9"/>
      <c r="H53" s="9"/>
      <c r="I53" s="22" t="str">
        <f>'リーグ１次'!AB9</f>
        <v>白鳥</v>
      </c>
      <c r="J53" s="22"/>
      <c r="K53" s="22"/>
      <c r="L53" s="22"/>
      <c r="M53" s="22"/>
      <c r="N53" s="22"/>
      <c r="O53" s="29"/>
      <c r="P53" s="33"/>
      <c r="Q53" s="34"/>
      <c r="R53" s="354" t="s">
        <v>136</v>
      </c>
      <c r="S53" s="34"/>
      <c r="T53" s="33"/>
      <c r="U53" s="50" t="str">
        <f>'リーグ１次'!AE9</f>
        <v>アンフィニ青</v>
      </c>
      <c r="V53" s="23"/>
      <c r="W53" s="23"/>
      <c r="X53" s="23"/>
      <c r="Y53" s="23"/>
      <c r="Z53" s="23"/>
      <c r="AA53" s="23"/>
      <c r="AB53" s="53" t="str">
        <f>I52</f>
        <v>山手</v>
      </c>
      <c r="AC53" s="54"/>
      <c r="AD53" s="54"/>
      <c r="AE53" s="54"/>
      <c r="AF53" s="54"/>
      <c r="AG53" s="68"/>
      <c r="AH53" s="56"/>
      <c r="AI53" s="1" t="str">
        <f>I52</f>
        <v>山手</v>
      </c>
      <c r="AJ53" s="67">
        <v>0</v>
      </c>
      <c r="AK53" s="67">
        <v>0</v>
      </c>
      <c r="AL53" s="67">
        <v>0</v>
      </c>
      <c r="AM53" s="67">
        <f>Q52+Q54+S57</f>
        <v>0</v>
      </c>
      <c r="AN53" s="67">
        <f>S52+S54+Q57</f>
        <v>0</v>
      </c>
      <c r="AO53" s="67">
        <f>AM53-AN53</f>
        <v>0</v>
      </c>
      <c r="AP53" s="67">
        <f>AJ53*3+AL53*1</f>
        <v>0</v>
      </c>
      <c r="AQ53" s="73">
        <v>2</v>
      </c>
    </row>
    <row r="54" spans="2:43" ht="13.5">
      <c r="B54" s="8">
        <v>3</v>
      </c>
      <c r="C54" s="9"/>
      <c r="D54" s="12">
        <f>D53+"１：1０"</f>
        <v>0.47916666666666663</v>
      </c>
      <c r="E54" s="9"/>
      <c r="F54" s="9"/>
      <c r="G54" s="9"/>
      <c r="H54" s="9"/>
      <c r="I54" s="23" t="str">
        <f>I52</f>
        <v>山手</v>
      </c>
      <c r="J54" s="23"/>
      <c r="K54" s="23"/>
      <c r="L54" s="23"/>
      <c r="M54" s="23"/>
      <c r="N54" s="23"/>
      <c r="O54" s="35"/>
      <c r="P54" s="33"/>
      <c r="Q54" s="34"/>
      <c r="R54" s="354" t="s">
        <v>136</v>
      </c>
      <c r="S54" s="34"/>
      <c r="T54" s="33"/>
      <c r="U54" s="32" t="str">
        <f>U53</f>
        <v>アンフィニ青</v>
      </c>
      <c r="V54" s="32"/>
      <c r="W54" s="32"/>
      <c r="X54" s="32"/>
      <c r="Y54" s="32"/>
      <c r="Z54" s="32"/>
      <c r="AA54" s="32"/>
      <c r="AB54" s="53" t="str">
        <f>U52</f>
        <v>安桜</v>
      </c>
      <c r="AC54" s="54"/>
      <c r="AD54" s="54"/>
      <c r="AE54" s="54"/>
      <c r="AF54" s="54"/>
      <c r="AG54" s="68"/>
      <c r="AH54" s="56"/>
      <c r="AI54" s="1" t="str">
        <f>U52</f>
        <v>安桜</v>
      </c>
      <c r="AJ54" s="67">
        <v>0</v>
      </c>
      <c r="AK54" s="67">
        <v>0</v>
      </c>
      <c r="AL54" s="67">
        <v>0</v>
      </c>
      <c r="AM54" s="67">
        <f>S52+S55+Q56</f>
        <v>0</v>
      </c>
      <c r="AN54" s="67">
        <f>Q52+Q55+S56</f>
        <v>0</v>
      </c>
      <c r="AO54" s="67">
        <f>AM54-AN54</f>
        <v>0</v>
      </c>
      <c r="AP54" s="67">
        <f>AJ54*3+AL54*1</f>
        <v>0</v>
      </c>
      <c r="AQ54" s="73">
        <v>3</v>
      </c>
    </row>
    <row r="55" spans="2:43" ht="13.5">
      <c r="B55" s="8">
        <v>4</v>
      </c>
      <c r="C55" s="9"/>
      <c r="D55" s="13">
        <f>D54+"０：5０"</f>
        <v>0.5138888888888888</v>
      </c>
      <c r="E55" s="14"/>
      <c r="F55" s="14"/>
      <c r="G55" s="14"/>
      <c r="H55" s="14"/>
      <c r="I55" s="24" t="str">
        <f>I53</f>
        <v>白鳥</v>
      </c>
      <c r="J55" s="24"/>
      <c r="K55" s="24"/>
      <c r="L55" s="24"/>
      <c r="M55" s="24"/>
      <c r="N55" s="24"/>
      <c r="O55" s="36"/>
      <c r="P55" s="30"/>
      <c r="Q55" s="31"/>
      <c r="R55" s="353" t="s">
        <v>136</v>
      </c>
      <c r="S55" s="31"/>
      <c r="T55" s="30"/>
      <c r="U55" s="27" t="str">
        <f>U52</f>
        <v>安桜</v>
      </c>
      <c r="V55" s="27"/>
      <c r="W55" s="27"/>
      <c r="X55" s="27"/>
      <c r="Y55" s="27"/>
      <c r="Z55" s="27"/>
      <c r="AA55" s="27"/>
      <c r="AB55" s="53" t="str">
        <f>I54</f>
        <v>山手</v>
      </c>
      <c r="AC55" s="54"/>
      <c r="AD55" s="54"/>
      <c r="AE55" s="54"/>
      <c r="AF55" s="54"/>
      <c r="AG55" s="68"/>
      <c r="AH55" s="56"/>
      <c r="AI55" s="291" t="str">
        <f>U53</f>
        <v>アンフィニ青</v>
      </c>
      <c r="AJ55" s="67">
        <v>0</v>
      </c>
      <c r="AK55" s="67">
        <v>0</v>
      </c>
      <c r="AL55" s="67">
        <v>0</v>
      </c>
      <c r="AM55" s="67">
        <f>S53+S54+S56</f>
        <v>0</v>
      </c>
      <c r="AN55" s="67">
        <f>Q53+Q54+Q56</f>
        <v>0</v>
      </c>
      <c r="AO55" s="67">
        <f>AM55-AN55</f>
        <v>0</v>
      </c>
      <c r="AP55" s="67">
        <f>AJ55*3+AL55*1</f>
        <v>0</v>
      </c>
      <c r="AQ55" s="73">
        <v>4</v>
      </c>
    </row>
    <row r="56" spans="2:44" ht="13.5">
      <c r="B56" s="8">
        <v>5</v>
      </c>
      <c r="C56" s="9"/>
      <c r="D56" s="12">
        <f>D55+"１：1０"</f>
        <v>0.5625</v>
      </c>
      <c r="E56" s="9"/>
      <c r="F56" s="9"/>
      <c r="G56" s="9"/>
      <c r="H56" s="9"/>
      <c r="I56" s="23" t="str">
        <f>U55</f>
        <v>安桜</v>
      </c>
      <c r="J56" s="23"/>
      <c r="K56" s="23"/>
      <c r="L56" s="23"/>
      <c r="M56" s="23"/>
      <c r="N56" s="23"/>
      <c r="O56" s="35"/>
      <c r="P56" s="33"/>
      <c r="Q56" s="34"/>
      <c r="R56" s="354" t="s">
        <v>136</v>
      </c>
      <c r="S56" s="34"/>
      <c r="T56" s="33"/>
      <c r="U56" s="32" t="str">
        <f>U54</f>
        <v>アンフィニ青</v>
      </c>
      <c r="V56" s="32"/>
      <c r="W56" s="32"/>
      <c r="X56" s="32"/>
      <c r="Y56" s="32"/>
      <c r="Z56" s="32"/>
      <c r="AA56" s="32"/>
      <c r="AB56" s="53" t="str">
        <f>I57</f>
        <v>白鳥</v>
      </c>
      <c r="AC56" s="54"/>
      <c r="AD56" s="54"/>
      <c r="AE56" s="54"/>
      <c r="AF56" s="54"/>
      <c r="AG56" s="68"/>
      <c r="AH56" s="56"/>
      <c r="AR56" s="73"/>
    </row>
    <row r="57" spans="2:34" ht="13.5">
      <c r="B57" s="15">
        <v>6</v>
      </c>
      <c r="C57" s="16"/>
      <c r="D57" s="17">
        <f>D56+"０：5０"</f>
        <v>0.5972222222222222</v>
      </c>
      <c r="E57" s="18"/>
      <c r="F57" s="18"/>
      <c r="G57" s="18"/>
      <c r="H57" s="18"/>
      <c r="I57" s="25" t="str">
        <f>I55</f>
        <v>白鳥</v>
      </c>
      <c r="J57" s="25"/>
      <c r="K57" s="25"/>
      <c r="L57" s="25"/>
      <c r="M57" s="25"/>
      <c r="N57" s="25"/>
      <c r="O57" s="37"/>
      <c r="P57" s="38"/>
      <c r="Q57" s="39"/>
      <c r="R57" s="355" t="s">
        <v>136</v>
      </c>
      <c r="S57" s="39"/>
      <c r="T57" s="38"/>
      <c r="U57" s="40" t="str">
        <f>I54</f>
        <v>山手</v>
      </c>
      <c r="V57" s="40"/>
      <c r="W57" s="40"/>
      <c r="X57" s="40"/>
      <c r="Y57" s="40"/>
      <c r="Z57" s="40"/>
      <c r="AA57" s="40"/>
      <c r="AB57" s="61" t="str">
        <f>U56</f>
        <v>アンフィニ青</v>
      </c>
      <c r="AC57" s="62"/>
      <c r="AD57" s="62"/>
      <c r="AE57" s="62"/>
      <c r="AF57" s="62"/>
      <c r="AG57" s="72"/>
      <c r="AH57" s="56"/>
    </row>
    <row r="59" spans="2:34" ht="13.5">
      <c r="B59" s="1" t="s">
        <v>143</v>
      </c>
      <c r="AB59" s="2"/>
      <c r="AC59" s="2"/>
      <c r="AD59" s="2"/>
      <c r="AE59" s="2"/>
      <c r="AF59" s="2"/>
      <c r="AG59" s="2"/>
      <c r="AH59" s="2"/>
    </row>
    <row r="60" spans="5:44" ht="13.5">
      <c r="E60" s="1"/>
      <c r="F60" s="4">
        <f>'リーグ１次'!AF6</f>
        <v>44087</v>
      </c>
      <c r="G60" s="5"/>
      <c r="H60" s="5"/>
      <c r="I60" s="5"/>
      <c r="J60" s="5"/>
      <c r="K60" s="5"/>
      <c r="L60" s="5"/>
      <c r="R60" s="5" t="str">
        <f>'リーグ１次'!AF5</f>
        <v>エコパ</v>
      </c>
      <c r="S60" s="5"/>
      <c r="T60" s="5"/>
      <c r="U60" s="5"/>
      <c r="V60" s="5"/>
      <c r="W60" s="5"/>
      <c r="X60" s="277" t="s">
        <v>78</v>
      </c>
      <c r="AB60" s="278">
        <f>'リーグ１次'!AF7</f>
        <v>0.3958333333333333</v>
      </c>
      <c r="AC60" s="279"/>
      <c r="AD60" s="279"/>
      <c r="AE60" s="279"/>
      <c r="AG60" s="2"/>
      <c r="AH60" s="2"/>
      <c r="AJ60" s="63" t="s">
        <v>124</v>
      </c>
      <c r="AK60" s="64" t="s">
        <v>125</v>
      </c>
      <c r="AL60" s="64" t="s">
        <v>126</v>
      </c>
      <c r="AM60" s="64" t="s">
        <v>127</v>
      </c>
      <c r="AN60" s="64" t="s">
        <v>128</v>
      </c>
      <c r="AO60" s="64" t="s">
        <v>129</v>
      </c>
      <c r="AP60" s="64" t="s">
        <v>130</v>
      </c>
      <c r="AQ60" s="64" t="s">
        <v>131</v>
      </c>
      <c r="AR60" s="1"/>
    </row>
    <row r="61" spans="2:34" ht="13.5">
      <c r="B61" s="6" t="s">
        <v>132</v>
      </c>
      <c r="C61" s="7"/>
      <c r="D61" s="7" t="s">
        <v>133</v>
      </c>
      <c r="E61" s="7"/>
      <c r="F61" s="7"/>
      <c r="G61" s="7"/>
      <c r="H61" s="7"/>
      <c r="I61" s="7" t="s">
        <v>134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59" t="s">
        <v>135</v>
      </c>
      <c r="AC61" s="60"/>
      <c r="AD61" s="60"/>
      <c r="AE61" s="60"/>
      <c r="AF61" s="60"/>
      <c r="AG61" s="71"/>
      <c r="AH61" s="290"/>
    </row>
    <row r="62" spans="2:43" ht="13.5">
      <c r="B62" s="8">
        <v>1</v>
      </c>
      <c r="C62" s="9"/>
      <c r="D62" s="10">
        <f>AB60</f>
        <v>0.3958333333333333</v>
      </c>
      <c r="E62" s="11"/>
      <c r="F62" s="11"/>
      <c r="G62" s="11"/>
      <c r="H62" s="11"/>
      <c r="I62" s="27" t="str">
        <f>'リーグ１次'!AG9</f>
        <v>金竜</v>
      </c>
      <c r="J62" s="27"/>
      <c r="K62" s="27"/>
      <c r="L62" s="27"/>
      <c r="M62" s="27"/>
      <c r="N62" s="27"/>
      <c r="O62" s="27"/>
      <c r="P62" s="30"/>
      <c r="Q62" s="31"/>
      <c r="R62" s="353" t="s">
        <v>136</v>
      </c>
      <c r="S62" s="31"/>
      <c r="T62" s="30"/>
      <c r="U62" s="32" t="str">
        <f>'リーグ１次'!AH9</f>
        <v>坂祝</v>
      </c>
      <c r="V62" s="32"/>
      <c r="W62" s="32"/>
      <c r="X62" s="32"/>
      <c r="Y62" s="32"/>
      <c r="Z62" s="32"/>
      <c r="AA62" s="50"/>
      <c r="AB62" s="53" t="str">
        <f>I63</f>
        <v>加茂野</v>
      </c>
      <c r="AC62" s="54"/>
      <c r="AD62" s="54"/>
      <c r="AE62" s="54"/>
      <c r="AF62" s="54"/>
      <c r="AG62" s="68"/>
      <c r="AH62" s="56"/>
      <c r="AI62" s="1" t="str">
        <f>I63</f>
        <v>加茂野</v>
      </c>
      <c r="AJ62" s="67">
        <v>0</v>
      </c>
      <c r="AK62" s="67">
        <v>0</v>
      </c>
      <c r="AL62" s="67">
        <v>0</v>
      </c>
      <c r="AM62" s="67">
        <f>Q63+Q65+Q67</f>
        <v>0</v>
      </c>
      <c r="AN62" s="67">
        <f>S63+S65+S67</f>
        <v>0</v>
      </c>
      <c r="AO62" s="67">
        <f>AM62-AN62</f>
        <v>0</v>
      </c>
      <c r="AP62" s="67">
        <f>AJ62*3+AL62*1</f>
        <v>0</v>
      </c>
      <c r="AQ62" s="73">
        <v>1</v>
      </c>
    </row>
    <row r="63" spans="2:43" ht="13.5">
      <c r="B63" s="8">
        <v>2</v>
      </c>
      <c r="C63" s="9"/>
      <c r="D63" s="12">
        <f>D62+"０：5０"</f>
        <v>0.4305555555555555</v>
      </c>
      <c r="E63" s="9"/>
      <c r="F63" s="9"/>
      <c r="G63" s="9"/>
      <c r="H63" s="9"/>
      <c r="I63" s="22" t="str">
        <f>'リーグ１次'!AF9</f>
        <v>加茂野</v>
      </c>
      <c r="J63" s="22"/>
      <c r="K63" s="22"/>
      <c r="L63" s="22"/>
      <c r="M63" s="22"/>
      <c r="N63" s="22"/>
      <c r="O63" s="29"/>
      <c r="P63" s="33"/>
      <c r="Q63" s="34"/>
      <c r="R63" s="354" t="s">
        <v>136</v>
      </c>
      <c r="S63" s="34"/>
      <c r="T63" s="33"/>
      <c r="U63" s="50" t="str">
        <f>'リーグ１次'!AI9</f>
        <v>アンフィニ白</v>
      </c>
      <c r="V63" s="23"/>
      <c r="W63" s="23"/>
      <c r="X63" s="23"/>
      <c r="Y63" s="23"/>
      <c r="Z63" s="23"/>
      <c r="AA63" s="23"/>
      <c r="AB63" s="53" t="str">
        <f>I62</f>
        <v>金竜</v>
      </c>
      <c r="AC63" s="54"/>
      <c r="AD63" s="54"/>
      <c r="AE63" s="54"/>
      <c r="AF63" s="54"/>
      <c r="AG63" s="68"/>
      <c r="AH63" s="56"/>
      <c r="AI63" s="1" t="str">
        <f>I62</f>
        <v>金竜</v>
      </c>
      <c r="AJ63" s="67">
        <v>0</v>
      </c>
      <c r="AK63" s="67">
        <v>0</v>
      </c>
      <c r="AL63" s="67">
        <v>0</v>
      </c>
      <c r="AM63" s="67">
        <f>Q62+Q64+S67</f>
        <v>0</v>
      </c>
      <c r="AN63" s="67">
        <f>S62+S64+Q67</f>
        <v>0</v>
      </c>
      <c r="AO63" s="67">
        <f>AM63-AN63</f>
        <v>0</v>
      </c>
      <c r="AP63" s="67">
        <f>AJ63*3+AL63*1</f>
        <v>0</v>
      </c>
      <c r="AQ63" s="73">
        <v>2</v>
      </c>
    </row>
    <row r="64" spans="2:43" ht="13.5">
      <c r="B64" s="8">
        <v>3</v>
      </c>
      <c r="C64" s="9"/>
      <c r="D64" s="12">
        <f>D63+"１：1０"</f>
        <v>0.47916666666666663</v>
      </c>
      <c r="E64" s="9"/>
      <c r="F64" s="9"/>
      <c r="G64" s="9"/>
      <c r="H64" s="9"/>
      <c r="I64" s="23" t="str">
        <f>I62</f>
        <v>金竜</v>
      </c>
      <c r="J64" s="23"/>
      <c r="K64" s="23"/>
      <c r="L64" s="23"/>
      <c r="M64" s="23"/>
      <c r="N64" s="23"/>
      <c r="O64" s="35"/>
      <c r="P64" s="33"/>
      <c r="Q64" s="34"/>
      <c r="R64" s="354" t="s">
        <v>136</v>
      </c>
      <c r="S64" s="34"/>
      <c r="T64" s="33"/>
      <c r="U64" s="32" t="str">
        <f>U63</f>
        <v>アンフィニ白</v>
      </c>
      <c r="V64" s="32"/>
      <c r="W64" s="32"/>
      <c r="X64" s="32"/>
      <c r="Y64" s="32"/>
      <c r="Z64" s="32"/>
      <c r="AA64" s="32"/>
      <c r="AB64" s="53" t="str">
        <f>U62</f>
        <v>坂祝</v>
      </c>
      <c r="AC64" s="54"/>
      <c r="AD64" s="54"/>
      <c r="AE64" s="54"/>
      <c r="AF64" s="54"/>
      <c r="AG64" s="68"/>
      <c r="AH64" s="56"/>
      <c r="AI64" s="1" t="str">
        <f>U62</f>
        <v>坂祝</v>
      </c>
      <c r="AJ64" s="67">
        <v>0</v>
      </c>
      <c r="AK64" s="67">
        <v>0</v>
      </c>
      <c r="AL64" s="67">
        <v>0</v>
      </c>
      <c r="AM64" s="67">
        <f>S62+S65+Q66</f>
        <v>0</v>
      </c>
      <c r="AN64" s="67">
        <f>Q62+Q65+S66</f>
        <v>0</v>
      </c>
      <c r="AO64" s="67">
        <f>AM64-AN64</f>
        <v>0</v>
      </c>
      <c r="AP64" s="67">
        <f>AJ64*3+AL64*1</f>
        <v>0</v>
      </c>
      <c r="AQ64" s="73">
        <v>3</v>
      </c>
    </row>
    <row r="65" spans="2:43" ht="13.5">
      <c r="B65" s="8">
        <v>4</v>
      </c>
      <c r="C65" s="9"/>
      <c r="D65" s="13">
        <f>D64+"０：5０"</f>
        <v>0.5138888888888888</v>
      </c>
      <c r="E65" s="14"/>
      <c r="F65" s="14"/>
      <c r="G65" s="14"/>
      <c r="H65" s="14"/>
      <c r="I65" s="24" t="str">
        <f>I63</f>
        <v>加茂野</v>
      </c>
      <c r="J65" s="24"/>
      <c r="K65" s="24"/>
      <c r="L65" s="24"/>
      <c r="M65" s="24"/>
      <c r="N65" s="24"/>
      <c r="O65" s="36"/>
      <c r="P65" s="30"/>
      <c r="Q65" s="31"/>
      <c r="R65" s="353" t="s">
        <v>136</v>
      </c>
      <c r="S65" s="31"/>
      <c r="T65" s="30"/>
      <c r="U65" s="27" t="str">
        <f>U62</f>
        <v>坂祝</v>
      </c>
      <c r="V65" s="27"/>
      <c r="W65" s="27"/>
      <c r="X65" s="27"/>
      <c r="Y65" s="27"/>
      <c r="Z65" s="27"/>
      <c r="AA65" s="27"/>
      <c r="AB65" s="53" t="str">
        <f>I64</f>
        <v>金竜</v>
      </c>
      <c r="AC65" s="54"/>
      <c r="AD65" s="54"/>
      <c r="AE65" s="54"/>
      <c r="AF65" s="54"/>
      <c r="AG65" s="68"/>
      <c r="AH65" s="56"/>
      <c r="AI65" s="291" t="str">
        <f>U63</f>
        <v>アンフィニ白</v>
      </c>
      <c r="AJ65" s="67">
        <v>0</v>
      </c>
      <c r="AK65" s="67">
        <v>0</v>
      </c>
      <c r="AL65" s="67">
        <v>0</v>
      </c>
      <c r="AM65" s="67">
        <f>S63+S64+S66</f>
        <v>0</v>
      </c>
      <c r="AN65" s="67">
        <f>Q63+Q64+Q66</f>
        <v>0</v>
      </c>
      <c r="AO65" s="67">
        <f>AM65-AN65</f>
        <v>0</v>
      </c>
      <c r="AP65" s="67">
        <f>AJ65*3+AL65*1</f>
        <v>0</v>
      </c>
      <c r="AQ65" s="73">
        <v>4</v>
      </c>
    </row>
    <row r="66" spans="2:44" ht="13.5">
      <c r="B66" s="8">
        <v>5</v>
      </c>
      <c r="C66" s="9"/>
      <c r="D66" s="12">
        <f>D65+"１：1０"</f>
        <v>0.5625</v>
      </c>
      <c r="E66" s="9"/>
      <c r="F66" s="9"/>
      <c r="G66" s="9"/>
      <c r="H66" s="9"/>
      <c r="I66" s="23" t="str">
        <f>U65</f>
        <v>坂祝</v>
      </c>
      <c r="J66" s="23"/>
      <c r="K66" s="23"/>
      <c r="L66" s="23"/>
      <c r="M66" s="23"/>
      <c r="N66" s="23"/>
      <c r="O66" s="35"/>
      <c r="P66" s="33"/>
      <c r="Q66" s="34"/>
      <c r="R66" s="354" t="s">
        <v>136</v>
      </c>
      <c r="S66" s="34"/>
      <c r="T66" s="33"/>
      <c r="U66" s="32" t="str">
        <f>U64</f>
        <v>アンフィニ白</v>
      </c>
      <c r="V66" s="32"/>
      <c r="W66" s="32"/>
      <c r="X66" s="32"/>
      <c r="Y66" s="32"/>
      <c r="Z66" s="32"/>
      <c r="AA66" s="32"/>
      <c r="AB66" s="53" t="str">
        <f>I67</f>
        <v>加茂野</v>
      </c>
      <c r="AC66" s="54"/>
      <c r="AD66" s="54"/>
      <c r="AE66" s="54"/>
      <c r="AF66" s="54"/>
      <c r="AG66" s="68"/>
      <c r="AH66" s="56"/>
      <c r="AR66" s="73"/>
    </row>
    <row r="67" spans="2:34" ht="13.5">
      <c r="B67" s="15">
        <v>6</v>
      </c>
      <c r="C67" s="16"/>
      <c r="D67" s="17">
        <f>D66+"０：5０"</f>
        <v>0.5972222222222222</v>
      </c>
      <c r="E67" s="18"/>
      <c r="F67" s="18"/>
      <c r="G67" s="18"/>
      <c r="H67" s="18"/>
      <c r="I67" s="25" t="str">
        <f>I65</f>
        <v>加茂野</v>
      </c>
      <c r="J67" s="25"/>
      <c r="K67" s="25"/>
      <c r="L67" s="25"/>
      <c r="M67" s="25"/>
      <c r="N67" s="25"/>
      <c r="O67" s="37"/>
      <c r="P67" s="38"/>
      <c r="Q67" s="39"/>
      <c r="R67" s="355" t="s">
        <v>136</v>
      </c>
      <c r="S67" s="39"/>
      <c r="T67" s="38"/>
      <c r="U67" s="40" t="str">
        <f>I64</f>
        <v>金竜</v>
      </c>
      <c r="V67" s="40"/>
      <c r="W67" s="40"/>
      <c r="X67" s="40"/>
      <c r="Y67" s="40"/>
      <c r="Z67" s="40"/>
      <c r="AA67" s="40"/>
      <c r="AB67" s="61" t="str">
        <f>U66</f>
        <v>アンフィニ白</v>
      </c>
      <c r="AC67" s="62"/>
      <c r="AD67" s="62"/>
      <c r="AE67" s="62"/>
      <c r="AF67" s="62"/>
      <c r="AG67" s="72"/>
      <c r="AH67" s="56"/>
    </row>
    <row r="68" spans="2:34" ht="13.5">
      <c r="B68" s="19"/>
      <c r="C68" s="19"/>
      <c r="D68" s="20"/>
      <c r="E68" s="20"/>
      <c r="F68" s="20"/>
      <c r="G68" s="20"/>
      <c r="H68" s="20"/>
      <c r="I68" s="27"/>
      <c r="J68" s="27"/>
      <c r="K68" s="27"/>
      <c r="L68" s="27"/>
      <c r="M68" s="27"/>
      <c r="N68" s="27"/>
      <c r="O68" s="27"/>
      <c r="P68" s="30"/>
      <c r="Q68" s="41"/>
      <c r="R68" s="41"/>
      <c r="S68" s="41"/>
      <c r="T68" s="30"/>
      <c r="U68" s="27"/>
      <c r="V68" s="27"/>
      <c r="W68" s="27"/>
      <c r="X68" s="27"/>
      <c r="Y68" s="27"/>
      <c r="Z68" s="27"/>
      <c r="AA68" s="27"/>
      <c r="AB68" s="56"/>
      <c r="AC68" s="56"/>
      <c r="AD68" s="56"/>
      <c r="AE68" s="56"/>
      <c r="AF68" s="56"/>
      <c r="AG68" s="56"/>
      <c r="AH68" s="56"/>
    </row>
    <row r="69" spans="2:34" ht="13.5">
      <c r="B69" s="19"/>
      <c r="C69" s="19"/>
      <c r="D69" s="20"/>
      <c r="E69" s="20"/>
      <c r="F69" s="20"/>
      <c r="G69" s="20"/>
      <c r="H69" s="20"/>
      <c r="I69" s="27"/>
      <c r="J69" s="27"/>
      <c r="K69" s="27"/>
      <c r="L69" s="27"/>
      <c r="M69" s="27"/>
      <c r="N69" s="27"/>
      <c r="O69" s="27"/>
      <c r="P69" s="30"/>
      <c r="Q69" s="41"/>
      <c r="R69" s="41"/>
      <c r="S69" s="41"/>
      <c r="T69" s="30"/>
      <c r="U69" s="27"/>
      <c r="V69" s="27"/>
      <c r="W69" s="27"/>
      <c r="X69" s="27"/>
      <c r="Y69" s="27"/>
      <c r="Z69" s="27"/>
      <c r="AA69" s="27"/>
      <c r="AB69" s="56"/>
      <c r="AC69" s="56"/>
      <c r="AD69" s="56"/>
      <c r="AE69" s="56"/>
      <c r="AF69" s="56"/>
      <c r="AG69" s="56"/>
      <c r="AH69" s="56"/>
    </row>
    <row r="70" spans="2:34" ht="13.5">
      <c r="B70" s="19"/>
      <c r="C70" s="19"/>
      <c r="D70" s="20"/>
      <c r="E70" s="20"/>
      <c r="F70" s="20"/>
      <c r="G70" s="20"/>
      <c r="H70" s="20"/>
      <c r="I70" s="27"/>
      <c r="J70" s="27"/>
      <c r="K70" s="27"/>
      <c r="L70" s="27"/>
      <c r="M70" s="27"/>
      <c r="N70" s="27"/>
      <c r="O70" s="27"/>
      <c r="P70" s="30"/>
      <c r="Q70" s="41"/>
      <c r="R70" s="41"/>
      <c r="S70" s="41"/>
      <c r="T70" s="30"/>
      <c r="U70" s="27"/>
      <c r="V70" s="27"/>
      <c r="W70" s="27"/>
      <c r="X70" s="27"/>
      <c r="Y70" s="27"/>
      <c r="Z70" s="27"/>
      <c r="AA70" s="27"/>
      <c r="AB70" s="56"/>
      <c r="AC70" s="56"/>
      <c r="AD70" s="56"/>
      <c r="AE70" s="56"/>
      <c r="AF70" s="56"/>
      <c r="AG70" s="56"/>
      <c r="AH70" s="56"/>
    </row>
    <row r="71" spans="2:34" ht="13.5">
      <c r="B71" s="19"/>
      <c r="C71" s="19"/>
      <c r="D71" s="20"/>
      <c r="E71" s="20"/>
      <c r="F71" s="20"/>
      <c r="G71" s="20"/>
      <c r="H71" s="20"/>
      <c r="I71" s="27"/>
      <c r="J71" s="27"/>
      <c r="K71" s="27"/>
      <c r="L71" s="27"/>
      <c r="M71" s="27"/>
      <c r="N71" s="27"/>
      <c r="O71" s="27"/>
      <c r="P71" s="30"/>
      <c r="Q71" s="41"/>
      <c r="R71" s="41"/>
      <c r="X71" s="27"/>
      <c r="Y71" s="27"/>
      <c r="Z71" s="27"/>
      <c r="AA71" s="27"/>
      <c r="AB71" s="56"/>
      <c r="AC71" s="56"/>
      <c r="AD71" s="56"/>
      <c r="AE71" s="56"/>
      <c r="AF71" s="56"/>
      <c r="AG71" s="56"/>
      <c r="AH71" s="56"/>
    </row>
    <row r="72" spans="2:34" ht="13.5">
      <c r="B72" s="19"/>
      <c r="C72" s="19"/>
      <c r="D72" s="20"/>
      <c r="E72" s="20"/>
      <c r="F72" s="20"/>
      <c r="G72" s="20"/>
      <c r="H72" s="20"/>
      <c r="I72" s="27"/>
      <c r="J72" s="27"/>
      <c r="K72" s="27"/>
      <c r="L72" s="27"/>
      <c r="M72" s="27"/>
      <c r="N72" s="27"/>
      <c r="O72" s="27"/>
      <c r="P72" s="30"/>
      <c r="Q72" s="41"/>
      <c r="R72" s="41"/>
      <c r="S72" s="41"/>
      <c r="T72" s="30"/>
      <c r="U72" s="27"/>
      <c r="V72" s="27"/>
      <c r="W72" s="27"/>
      <c r="X72" s="27"/>
      <c r="Y72" s="27"/>
      <c r="Z72" s="27"/>
      <c r="AA72" s="27"/>
      <c r="AB72" s="56"/>
      <c r="AC72" s="56"/>
      <c r="AD72" s="56"/>
      <c r="AE72" s="56"/>
      <c r="AF72" s="56"/>
      <c r="AG72" s="56"/>
      <c r="AH72" s="56"/>
    </row>
    <row r="73" spans="2:34" ht="13.5">
      <c r="B73" s="19"/>
      <c r="C73" s="19"/>
      <c r="D73" s="20"/>
      <c r="E73" s="20"/>
      <c r="F73" s="20"/>
      <c r="G73" s="20"/>
      <c r="H73" s="20"/>
      <c r="I73" s="27"/>
      <c r="J73" s="27"/>
      <c r="K73" s="27"/>
      <c r="L73" s="27"/>
      <c r="M73" s="27"/>
      <c r="N73" s="27"/>
      <c r="O73" s="27"/>
      <c r="P73" s="30"/>
      <c r="Q73" s="41"/>
      <c r="R73" s="41"/>
      <c r="S73" s="41"/>
      <c r="T73" s="30"/>
      <c r="U73" s="27"/>
      <c r="V73" s="27"/>
      <c r="W73" s="27"/>
      <c r="X73" s="27"/>
      <c r="Y73" s="27"/>
      <c r="Z73" s="27"/>
      <c r="AA73" s="27"/>
      <c r="AB73" s="56"/>
      <c r="AC73" s="56"/>
      <c r="AD73" s="56"/>
      <c r="AE73" s="56"/>
      <c r="AF73" s="56"/>
      <c r="AG73" s="56"/>
      <c r="AH73" s="56"/>
    </row>
    <row r="74" spans="2:34" ht="13.5">
      <c r="B74" s="19"/>
      <c r="C74" s="19"/>
      <c r="D74" s="20"/>
      <c r="E74" s="20"/>
      <c r="F74" s="20"/>
      <c r="G74" s="20"/>
      <c r="H74" s="20"/>
      <c r="I74" s="27"/>
      <c r="J74" s="27"/>
      <c r="K74" s="27"/>
      <c r="L74" s="27"/>
      <c r="M74" s="27"/>
      <c r="N74" s="27"/>
      <c r="O74" s="27"/>
      <c r="P74" s="30"/>
      <c r="Q74" s="41"/>
      <c r="R74" s="41"/>
      <c r="S74" s="41"/>
      <c r="T74" s="30"/>
      <c r="U74" s="27"/>
      <c r="V74" s="27"/>
      <c r="W74" s="27"/>
      <c r="X74" s="27"/>
      <c r="Y74" s="27"/>
      <c r="Z74" s="27"/>
      <c r="AA74" s="27"/>
      <c r="AB74" s="56"/>
      <c r="AC74" s="56"/>
      <c r="AD74" s="56"/>
      <c r="AE74" s="56"/>
      <c r="AF74" s="56"/>
      <c r="AG74" s="56"/>
      <c r="AH74" s="56"/>
    </row>
    <row r="75" spans="2:34" ht="13.5">
      <c r="B75" s="19"/>
      <c r="C75" s="19"/>
      <c r="D75" s="20"/>
      <c r="E75" s="20"/>
      <c r="F75" s="20"/>
      <c r="G75" s="20"/>
      <c r="H75" s="20"/>
      <c r="I75" s="27"/>
      <c r="J75" s="27"/>
      <c r="K75" s="27"/>
      <c r="L75" s="27"/>
      <c r="M75" s="27"/>
      <c r="N75" s="27"/>
      <c r="O75" s="27"/>
      <c r="P75" s="30"/>
      <c r="Q75" s="41"/>
      <c r="R75" s="41"/>
      <c r="S75" s="41"/>
      <c r="T75" s="30"/>
      <c r="U75" s="27"/>
      <c r="V75" s="27"/>
      <c r="W75" s="27"/>
      <c r="X75" s="27"/>
      <c r="Y75" s="27"/>
      <c r="Z75" s="27"/>
      <c r="AA75" s="27"/>
      <c r="AB75" s="56"/>
      <c r="AC75" s="56"/>
      <c r="AD75" s="56"/>
      <c r="AE75" s="56"/>
      <c r="AF75" s="56"/>
      <c r="AG75" s="56"/>
      <c r="AH75" s="56"/>
    </row>
    <row r="76" spans="2:34" ht="13.5">
      <c r="B76" s="19"/>
      <c r="C76" s="19"/>
      <c r="D76" s="20"/>
      <c r="E76" s="20"/>
      <c r="F76" s="20"/>
      <c r="G76" s="20"/>
      <c r="H76" s="20"/>
      <c r="I76" s="27"/>
      <c r="J76" s="27"/>
      <c r="K76" s="27"/>
      <c r="L76" s="27"/>
      <c r="M76" s="27"/>
      <c r="N76" s="27"/>
      <c r="O76" s="27"/>
      <c r="P76" s="30"/>
      <c r="Q76" s="41"/>
      <c r="R76" s="41"/>
      <c r="S76" s="41"/>
      <c r="T76" s="30"/>
      <c r="U76" s="27"/>
      <c r="V76" s="27"/>
      <c r="W76" s="27"/>
      <c r="X76" s="27"/>
      <c r="Y76" s="27"/>
      <c r="Z76" s="27"/>
      <c r="AA76" s="27"/>
      <c r="AB76" s="56"/>
      <c r="AC76" s="56"/>
      <c r="AD76" s="56"/>
      <c r="AE76" s="56"/>
      <c r="AF76" s="56"/>
      <c r="AG76" s="56"/>
      <c r="AH76" s="56"/>
    </row>
    <row r="77" spans="2:34" ht="13.5">
      <c r="B77" s="19"/>
      <c r="C77" s="19"/>
      <c r="D77" s="20"/>
      <c r="E77" s="20"/>
      <c r="F77" s="20"/>
      <c r="G77" s="20"/>
      <c r="H77" s="20"/>
      <c r="I77" s="27"/>
      <c r="J77" s="27"/>
      <c r="K77" s="27"/>
      <c r="L77" s="27"/>
      <c r="M77" s="27"/>
      <c r="N77" s="27"/>
      <c r="O77" s="27"/>
      <c r="P77" s="30"/>
      <c r="Q77" s="41"/>
      <c r="R77" s="41"/>
      <c r="S77" s="41"/>
      <c r="T77" s="30"/>
      <c r="U77" s="27"/>
      <c r="V77" s="27"/>
      <c r="W77" s="27"/>
      <c r="X77" s="27"/>
      <c r="Y77" s="27"/>
      <c r="Z77" s="27"/>
      <c r="AA77" s="27"/>
      <c r="AB77" s="56"/>
      <c r="AC77" s="56"/>
      <c r="AD77" s="56"/>
      <c r="AE77" s="56"/>
      <c r="AF77" s="56"/>
      <c r="AG77" s="56"/>
      <c r="AH77" s="56"/>
    </row>
    <row r="78" spans="2:34" ht="13.5">
      <c r="B78" s="19"/>
      <c r="C78" s="19"/>
      <c r="D78" s="20"/>
      <c r="E78" s="20"/>
      <c r="F78" s="20"/>
      <c r="G78" s="20"/>
      <c r="H78" s="20"/>
      <c r="I78" s="27"/>
      <c r="J78" s="27"/>
      <c r="K78" s="27"/>
      <c r="L78" s="27"/>
      <c r="M78" s="27"/>
      <c r="N78" s="27"/>
      <c r="O78" s="27"/>
      <c r="P78" s="30"/>
      <c r="Q78" s="41"/>
      <c r="R78" s="41"/>
      <c r="S78" s="41"/>
      <c r="T78" s="30"/>
      <c r="U78" s="27"/>
      <c r="V78" s="27"/>
      <c r="W78" s="27"/>
      <c r="X78" s="27"/>
      <c r="Y78" s="27"/>
      <c r="Z78" s="27"/>
      <c r="AA78" s="27"/>
      <c r="AB78" s="56"/>
      <c r="AC78" s="56"/>
      <c r="AD78" s="56"/>
      <c r="AE78" s="56"/>
      <c r="AF78" s="56"/>
      <c r="AG78" s="56"/>
      <c r="AH78" s="56"/>
    </row>
    <row r="79" spans="2:16" ht="13.5">
      <c r="B79" s="1" t="s">
        <v>143</v>
      </c>
      <c r="N79"/>
      <c r="P79"/>
    </row>
    <row r="80" spans="2:43" s="1" customFormat="1" ht="13.5">
      <c r="B80" s="273"/>
      <c r="C80" s="273"/>
      <c r="D80" s="273"/>
      <c r="E80" s="273"/>
      <c r="F80" s="272">
        <f>'リーグ１次'!AF6</f>
        <v>44087</v>
      </c>
      <c r="G80" s="272"/>
      <c r="H80" s="272"/>
      <c r="I80" s="272"/>
      <c r="J80" s="272"/>
      <c r="K80" s="272"/>
      <c r="L80" s="273"/>
      <c r="M80" s="273"/>
      <c r="N80" s="273"/>
      <c r="O80" s="273"/>
      <c r="P80" s="273"/>
      <c r="Q80" s="273"/>
      <c r="R80" s="274" t="str">
        <f>'リーグ１次'!AF5</f>
        <v>エコパ</v>
      </c>
      <c r="S80" s="28"/>
      <c r="T80" s="28"/>
      <c r="U80" s="28"/>
      <c r="V80" s="28"/>
      <c r="W80" s="28"/>
      <c r="X80" s="276" t="s">
        <v>54</v>
      </c>
      <c r="Y80" s="273"/>
      <c r="Z80" s="273"/>
      <c r="AA80" s="273"/>
      <c r="AB80" s="278">
        <f>'リーグ１次'!AF7</f>
        <v>0.3958333333333333</v>
      </c>
      <c r="AC80" s="279"/>
      <c r="AD80" s="279"/>
      <c r="AE80" s="279"/>
      <c r="AF80" s="273"/>
      <c r="AG80" s="273"/>
      <c r="AJ80" s="63" t="s">
        <v>124</v>
      </c>
      <c r="AK80" s="64" t="s">
        <v>125</v>
      </c>
      <c r="AL80" s="64" t="s">
        <v>126</v>
      </c>
      <c r="AM80" s="64" t="s">
        <v>127</v>
      </c>
      <c r="AN80" s="64" t="s">
        <v>128</v>
      </c>
      <c r="AO80" s="64" t="s">
        <v>129</v>
      </c>
      <c r="AP80" s="64" t="s">
        <v>130</v>
      </c>
      <c r="AQ80" s="64" t="s">
        <v>131</v>
      </c>
    </row>
    <row r="81" spans="2:42" ht="13.5">
      <c r="B81" s="6" t="s">
        <v>132</v>
      </c>
      <c r="C81" s="7"/>
      <c r="D81" s="7" t="s">
        <v>133</v>
      </c>
      <c r="E81" s="7"/>
      <c r="F81" s="7"/>
      <c r="G81" s="7"/>
      <c r="H81" s="7"/>
      <c r="I81" s="7" t="s">
        <v>134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 t="s">
        <v>135</v>
      </c>
      <c r="AC81" s="7"/>
      <c r="AD81" s="7"/>
      <c r="AE81" s="7"/>
      <c r="AF81" s="7"/>
      <c r="AG81" s="286"/>
      <c r="AM81" s="67"/>
      <c r="AN81" s="67"/>
      <c r="AO81" s="67"/>
      <c r="AP81" s="67"/>
    </row>
    <row r="82" spans="2:43" ht="13.5">
      <c r="B82" s="8">
        <v>1</v>
      </c>
      <c r="C82" s="9"/>
      <c r="D82" s="10">
        <f>AB80</f>
        <v>0.3958333333333333</v>
      </c>
      <c r="E82" s="11"/>
      <c r="F82" s="11"/>
      <c r="G82" s="11"/>
      <c r="H82" s="11"/>
      <c r="I82" s="22" t="str">
        <f>'リーグ１次'!AF9</f>
        <v>加茂野</v>
      </c>
      <c r="J82" s="22"/>
      <c r="K82" s="22"/>
      <c r="L82" s="22"/>
      <c r="M82" s="22"/>
      <c r="N82" s="22"/>
      <c r="O82" s="29"/>
      <c r="P82" s="30"/>
      <c r="Q82" s="31">
        <v>0</v>
      </c>
      <c r="R82" s="353" t="s">
        <v>136</v>
      </c>
      <c r="S82" s="31">
        <v>0</v>
      </c>
      <c r="T82" s="30"/>
      <c r="U82" s="27" t="str">
        <f>'リーグ１次'!AI9</f>
        <v>アンフィニ白</v>
      </c>
      <c r="V82" s="27"/>
      <c r="W82" s="27"/>
      <c r="X82" s="27"/>
      <c r="Y82" s="27"/>
      <c r="Z82" s="27"/>
      <c r="AA82" s="27"/>
      <c r="AB82" s="280" t="str">
        <f>'リーグ１次'!AH9</f>
        <v>坂祝</v>
      </c>
      <c r="AC82" s="281"/>
      <c r="AD82" s="281"/>
      <c r="AE82" s="281"/>
      <c r="AF82" s="281"/>
      <c r="AG82" s="287"/>
      <c r="AI82" s="1" t="str">
        <f>I82</f>
        <v>加茂野</v>
      </c>
      <c r="AJ82" s="67">
        <v>0</v>
      </c>
      <c r="AK82" s="67">
        <v>0</v>
      </c>
      <c r="AL82" s="67">
        <v>0</v>
      </c>
      <c r="AM82" s="67">
        <f>Q82+Q84</f>
        <v>0</v>
      </c>
      <c r="AN82" s="67">
        <f>S82+S84</f>
        <v>0</v>
      </c>
      <c r="AO82" s="67">
        <f>AM82-AN82</f>
        <v>0</v>
      </c>
      <c r="AP82" s="67">
        <f>AJ82*3+AL82*1</f>
        <v>0</v>
      </c>
      <c r="AQ82" s="73">
        <v>1</v>
      </c>
    </row>
    <row r="83" spans="2:43" ht="13.5">
      <c r="B83" s="8">
        <v>2</v>
      </c>
      <c r="C83" s="9"/>
      <c r="D83" s="12">
        <f>D82+"1:20"</f>
        <v>0.45138888888888884</v>
      </c>
      <c r="E83" s="9"/>
      <c r="F83" s="9"/>
      <c r="G83" s="9"/>
      <c r="H83" s="9"/>
      <c r="I83" s="23" t="str">
        <f>AB82</f>
        <v>坂祝</v>
      </c>
      <c r="J83" s="23"/>
      <c r="K83" s="23"/>
      <c r="L83" s="23"/>
      <c r="M83" s="23"/>
      <c r="N83" s="23"/>
      <c r="O83" s="35"/>
      <c r="P83" s="33"/>
      <c r="Q83" s="34">
        <v>0</v>
      </c>
      <c r="R83" s="354" t="s">
        <v>136</v>
      </c>
      <c r="S83" s="34">
        <v>0</v>
      </c>
      <c r="T83" s="33"/>
      <c r="U83" s="32" t="str">
        <f>U82</f>
        <v>アンフィニ白</v>
      </c>
      <c r="V83" s="32"/>
      <c r="W83" s="32"/>
      <c r="X83" s="32"/>
      <c r="Y83" s="32"/>
      <c r="Z83" s="32"/>
      <c r="AA83" s="32"/>
      <c r="AB83" s="282" t="str">
        <f>I82</f>
        <v>加茂野</v>
      </c>
      <c r="AC83" s="283"/>
      <c r="AD83" s="283"/>
      <c r="AE83" s="283"/>
      <c r="AF83" s="283"/>
      <c r="AG83" s="288"/>
      <c r="AI83" s="1" t="str">
        <f>I83</f>
        <v>坂祝</v>
      </c>
      <c r="AJ83" s="67">
        <v>0</v>
      </c>
      <c r="AK83" s="67">
        <v>0</v>
      </c>
      <c r="AL83" s="67">
        <v>0</v>
      </c>
      <c r="AM83" s="67">
        <f>Q83+S84</f>
        <v>0</v>
      </c>
      <c r="AN83" s="67">
        <f>S83+Q84</f>
        <v>0</v>
      </c>
      <c r="AO83" s="67">
        <f>AM83-AN83</f>
        <v>0</v>
      </c>
      <c r="AP83" s="67">
        <f>AJ83*3+AL83*1</f>
        <v>0</v>
      </c>
      <c r="AQ83" s="73">
        <v>2</v>
      </c>
    </row>
    <row r="84" spans="2:43" ht="13.5">
      <c r="B84" s="15">
        <v>3</v>
      </c>
      <c r="C84" s="16"/>
      <c r="D84" s="17">
        <f>D83+"１：２０"</f>
        <v>0.5069444444444444</v>
      </c>
      <c r="E84" s="18"/>
      <c r="F84" s="18"/>
      <c r="G84" s="18"/>
      <c r="H84" s="18"/>
      <c r="I84" s="25" t="str">
        <f>I82</f>
        <v>加茂野</v>
      </c>
      <c r="J84" s="25"/>
      <c r="K84" s="25"/>
      <c r="L84" s="25"/>
      <c r="M84" s="25"/>
      <c r="N84" s="25"/>
      <c r="O84" s="37"/>
      <c r="P84" s="38"/>
      <c r="Q84" s="39">
        <v>0</v>
      </c>
      <c r="R84" s="355" t="s">
        <v>136</v>
      </c>
      <c r="S84" s="39">
        <v>0</v>
      </c>
      <c r="T84" s="38"/>
      <c r="U84" s="40" t="str">
        <f>AB82</f>
        <v>坂祝</v>
      </c>
      <c r="V84" s="40"/>
      <c r="W84" s="40"/>
      <c r="X84" s="40"/>
      <c r="Y84" s="40"/>
      <c r="Z84" s="40"/>
      <c r="AA84" s="40"/>
      <c r="AB84" s="284" t="str">
        <f>U82</f>
        <v>アンフィニ白</v>
      </c>
      <c r="AC84" s="285"/>
      <c r="AD84" s="285"/>
      <c r="AE84" s="285"/>
      <c r="AF84" s="285"/>
      <c r="AG84" s="289"/>
      <c r="AI84" s="1" t="str">
        <f>U82</f>
        <v>アンフィニ白</v>
      </c>
      <c r="AJ84" s="67">
        <v>0</v>
      </c>
      <c r="AK84" s="67">
        <v>0</v>
      </c>
      <c r="AL84" s="67">
        <v>0</v>
      </c>
      <c r="AM84" s="67">
        <f>S82+S83</f>
        <v>0</v>
      </c>
      <c r="AN84" s="67">
        <f>Q82+Q83</f>
        <v>0</v>
      </c>
      <c r="AO84" s="67">
        <f>AM84-AN84</f>
        <v>0</v>
      </c>
      <c r="AP84" s="67">
        <f>AJ84*3+AL84*1</f>
        <v>0</v>
      </c>
      <c r="AQ84" s="73">
        <v>3</v>
      </c>
    </row>
  </sheetData>
  <sheetProtection/>
  <mergeCells count="245">
    <mergeCell ref="C1:AE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F50:K50"/>
    <mergeCell ref="R50:W50"/>
    <mergeCell ref="AB50:AE50"/>
    <mergeCell ref="B51:C51"/>
    <mergeCell ref="D51:H51"/>
    <mergeCell ref="I51:AA51"/>
    <mergeCell ref="AB51:AG51"/>
    <mergeCell ref="B52:C52"/>
    <mergeCell ref="D52:H52"/>
    <mergeCell ref="I52:O52"/>
    <mergeCell ref="U52:AA52"/>
    <mergeCell ref="AB52:AG52"/>
    <mergeCell ref="B53:C53"/>
    <mergeCell ref="D53:H53"/>
    <mergeCell ref="I53:O53"/>
    <mergeCell ref="U53:AA53"/>
    <mergeCell ref="AB53:AG53"/>
    <mergeCell ref="B54:C54"/>
    <mergeCell ref="D54:H54"/>
    <mergeCell ref="I54:O54"/>
    <mergeCell ref="U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F60:L60"/>
    <mergeCell ref="R60:W60"/>
    <mergeCell ref="AB60:AE60"/>
    <mergeCell ref="B61:C61"/>
    <mergeCell ref="D61:H61"/>
    <mergeCell ref="I61:AA61"/>
    <mergeCell ref="AB61:AG61"/>
    <mergeCell ref="B62:C62"/>
    <mergeCell ref="D62:H62"/>
    <mergeCell ref="I62:O62"/>
    <mergeCell ref="U62:AA62"/>
    <mergeCell ref="AB62:AG62"/>
    <mergeCell ref="B63:C63"/>
    <mergeCell ref="D63:H63"/>
    <mergeCell ref="I63:O63"/>
    <mergeCell ref="U63:AA63"/>
    <mergeCell ref="AB63:AG63"/>
    <mergeCell ref="B64:C64"/>
    <mergeCell ref="D64:H64"/>
    <mergeCell ref="I64:O64"/>
    <mergeCell ref="U64:AA64"/>
    <mergeCell ref="AB64:AG64"/>
    <mergeCell ref="B65:C65"/>
    <mergeCell ref="D65:H65"/>
    <mergeCell ref="I65:O65"/>
    <mergeCell ref="U65:AA65"/>
    <mergeCell ref="AB65:AG65"/>
    <mergeCell ref="B66:C66"/>
    <mergeCell ref="D66:H66"/>
    <mergeCell ref="I66:O66"/>
    <mergeCell ref="U66:AA66"/>
    <mergeCell ref="AB66:AG66"/>
    <mergeCell ref="B67:C67"/>
    <mergeCell ref="D67:H67"/>
    <mergeCell ref="I67:O67"/>
    <mergeCell ref="U67:AA67"/>
    <mergeCell ref="AB67:AG67"/>
    <mergeCell ref="F80:K80"/>
    <mergeCell ref="R80:W80"/>
    <mergeCell ref="AB80:AE80"/>
    <mergeCell ref="B81:C81"/>
    <mergeCell ref="D81:H81"/>
    <mergeCell ref="I81:AA81"/>
    <mergeCell ref="AB81:AG81"/>
    <mergeCell ref="B82:C82"/>
    <mergeCell ref="D82:H82"/>
    <mergeCell ref="I82:O82"/>
    <mergeCell ref="U82:AA82"/>
    <mergeCell ref="AB82:AG82"/>
    <mergeCell ref="B83:C83"/>
    <mergeCell ref="D83:H83"/>
    <mergeCell ref="I83:O83"/>
    <mergeCell ref="U83:AA83"/>
    <mergeCell ref="AB83:AG83"/>
    <mergeCell ref="B84:C84"/>
    <mergeCell ref="D84:H84"/>
    <mergeCell ref="I84:O84"/>
    <mergeCell ref="U84:AA84"/>
    <mergeCell ref="AB84:AG84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workbookViewId="0" topLeftCell="A1">
      <selection activeCell="A28" sqref="A28"/>
    </sheetView>
  </sheetViews>
  <sheetFormatPr defaultColWidth="9.00390625" defaultRowHeight="13.5"/>
  <cols>
    <col min="1" max="1" width="18.25390625" style="0" customWidth="1"/>
    <col min="2" max="2" width="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260" customFormat="1" ht="13.5">
      <c r="A1" s="260" t="s">
        <v>144</v>
      </c>
      <c r="C1" s="260" t="s">
        <v>1</v>
      </c>
      <c r="E1" s="260" t="s">
        <v>3</v>
      </c>
      <c r="F1" s="260" t="s">
        <v>145</v>
      </c>
    </row>
    <row r="2" spans="1:6" ht="13.5">
      <c r="A2" s="74" t="s">
        <v>146</v>
      </c>
      <c r="B2" t="str">
        <f aca="true" t="shared" si="0" ref="B2:B9">C2&amp;ASC(F2)</f>
        <v>N011</v>
      </c>
      <c r="C2" s="261" t="s">
        <v>147</v>
      </c>
      <c r="D2" s="262"/>
      <c r="E2" s="262" t="str">
        <f aca="true" t="shared" si="1" ref="E2:E19">IF(ISERROR(VLOOKUP(A2,組合せ,4,FALSE)),"",VLOOKUP(A2,組合せ,4,FALSE))</f>
        <v>コヴィーダ</v>
      </c>
      <c r="F2" s="263">
        <v>1</v>
      </c>
    </row>
    <row r="3" spans="1:6" ht="13.5">
      <c r="A3" s="74" t="s">
        <v>148</v>
      </c>
      <c r="B3" t="str">
        <f t="shared" si="0"/>
        <v>N012</v>
      </c>
      <c r="C3" s="264" t="s">
        <v>147</v>
      </c>
      <c r="D3" s="74"/>
      <c r="E3" s="74" t="str">
        <f t="shared" si="1"/>
        <v>白鳥</v>
      </c>
      <c r="F3" s="265">
        <v>2</v>
      </c>
    </row>
    <row r="4" spans="1:6" ht="13.5">
      <c r="A4" s="74" t="s">
        <v>149</v>
      </c>
      <c r="B4" t="str">
        <f t="shared" si="0"/>
        <v>N013</v>
      </c>
      <c r="C4" s="264" t="s">
        <v>147</v>
      </c>
      <c r="D4" s="74"/>
      <c r="E4" s="74" t="str">
        <f t="shared" si="1"/>
        <v>美濃</v>
      </c>
      <c r="F4" s="265">
        <v>3</v>
      </c>
    </row>
    <row r="5" spans="1:8" ht="13.5">
      <c r="A5" s="74" t="s">
        <v>150</v>
      </c>
      <c r="B5" t="str">
        <f t="shared" si="0"/>
        <v>N014</v>
      </c>
      <c r="C5" s="264" t="s">
        <v>147</v>
      </c>
      <c r="D5" s="74"/>
      <c r="E5" s="74" t="str">
        <f t="shared" si="1"/>
        <v>御嵩</v>
      </c>
      <c r="F5" s="265">
        <v>4</v>
      </c>
      <c r="H5" s="260" t="s">
        <v>151</v>
      </c>
    </row>
    <row r="6" spans="1:6" ht="13.5">
      <c r="A6" s="74" t="s">
        <v>152</v>
      </c>
      <c r="B6" t="str">
        <f t="shared" si="0"/>
        <v>N015</v>
      </c>
      <c r="C6" s="264" t="s">
        <v>147</v>
      </c>
      <c r="D6" s="74"/>
      <c r="E6" s="74" t="str">
        <f t="shared" si="1"/>
        <v>太田</v>
      </c>
      <c r="F6" s="265">
        <v>5</v>
      </c>
    </row>
    <row r="7" spans="1:6" ht="13.5">
      <c r="A7" s="74" t="s">
        <v>153</v>
      </c>
      <c r="B7" t="str">
        <f t="shared" si="0"/>
        <v>N016</v>
      </c>
      <c r="C7" s="264" t="s">
        <v>147</v>
      </c>
      <c r="D7" s="74"/>
      <c r="E7" s="74" t="str">
        <f t="shared" si="1"/>
        <v>下有知</v>
      </c>
      <c r="F7" s="265">
        <v>6</v>
      </c>
    </row>
    <row r="8" spans="1:6" ht="13.5">
      <c r="A8" s="74" t="s">
        <v>154</v>
      </c>
      <c r="B8" t="str">
        <f t="shared" si="0"/>
        <v>N017</v>
      </c>
      <c r="C8" s="264" t="s">
        <v>147</v>
      </c>
      <c r="D8" s="74"/>
      <c r="E8" s="74" t="str">
        <f t="shared" si="1"/>
        <v>土田</v>
      </c>
      <c r="F8" s="265">
        <v>7</v>
      </c>
    </row>
    <row r="9" spans="1:6" ht="13.5">
      <c r="A9" s="74" t="s">
        <v>155</v>
      </c>
      <c r="B9" t="str">
        <f t="shared" si="0"/>
        <v>N018</v>
      </c>
      <c r="C9" s="266" t="s">
        <v>147</v>
      </c>
      <c r="D9" s="267"/>
      <c r="E9" s="267" t="str">
        <f t="shared" si="1"/>
        <v>加茂野</v>
      </c>
      <c r="F9" s="268">
        <v>8</v>
      </c>
    </row>
    <row r="10" spans="1:6" ht="13.5">
      <c r="A10" s="74" t="s">
        <v>156</v>
      </c>
      <c r="B10" t="str">
        <f aca="true" t="shared" si="2" ref="B10:B28">C10&amp;ASC(F10)</f>
        <v>E21</v>
      </c>
      <c r="C10" s="261" t="s">
        <v>157</v>
      </c>
      <c r="D10" s="262"/>
      <c r="E10" s="74" t="str">
        <f t="shared" si="1"/>
        <v>桜ヶ丘ＦＣ</v>
      </c>
      <c r="F10" s="263">
        <v>1</v>
      </c>
    </row>
    <row r="11" spans="1:6" ht="13.5">
      <c r="A11" s="74" t="s">
        <v>158</v>
      </c>
      <c r="B11" t="str">
        <f t="shared" si="2"/>
        <v>E22</v>
      </c>
      <c r="C11" s="264" t="s">
        <v>157</v>
      </c>
      <c r="D11" s="74"/>
      <c r="E11" s="74" t="str">
        <f t="shared" si="1"/>
        <v>武芸川</v>
      </c>
      <c r="F11" s="265">
        <v>2</v>
      </c>
    </row>
    <row r="12" spans="1:6" ht="13.5">
      <c r="A12" s="74" t="s">
        <v>159</v>
      </c>
      <c r="B12" t="str">
        <f t="shared" si="2"/>
        <v>E23</v>
      </c>
      <c r="C12" s="264" t="s">
        <v>157</v>
      </c>
      <c r="D12" s="74"/>
      <c r="E12" s="74" t="str">
        <f t="shared" si="1"/>
        <v>今渡</v>
      </c>
      <c r="F12" s="265">
        <v>3</v>
      </c>
    </row>
    <row r="13" spans="1:6" ht="13.5">
      <c r="A13" s="74" t="s">
        <v>160</v>
      </c>
      <c r="B13" t="str">
        <f t="shared" si="2"/>
        <v>E24</v>
      </c>
      <c r="C13" s="266" t="s">
        <v>157</v>
      </c>
      <c r="D13" s="267"/>
      <c r="E13" s="267" t="str">
        <f t="shared" si="1"/>
        <v>西可児</v>
      </c>
      <c r="F13" s="268">
        <v>4</v>
      </c>
    </row>
    <row r="14" spans="1:6" ht="13.5">
      <c r="A14" s="74" t="s">
        <v>157</v>
      </c>
      <c r="B14" t="str">
        <f t="shared" si="2"/>
        <v>F21</v>
      </c>
      <c r="C14" s="261" t="s">
        <v>161</v>
      </c>
      <c r="D14" s="262"/>
      <c r="E14" s="74" t="str">
        <f t="shared" si="1"/>
        <v>中部</v>
      </c>
      <c r="F14" s="263">
        <v>1</v>
      </c>
    </row>
    <row r="15" spans="1:6" ht="13.5">
      <c r="A15" s="74" t="s">
        <v>162</v>
      </c>
      <c r="B15" t="str">
        <f t="shared" si="2"/>
        <v>F22</v>
      </c>
      <c r="C15" s="264" t="s">
        <v>161</v>
      </c>
      <c r="D15" s="74"/>
      <c r="E15" s="74" t="str">
        <f t="shared" si="1"/>
        <v>大和</v>
      </c>
      <c r="F15" s="265">
        <v>2</v>
      </c>
    </row>
    <row r="16" spans="1:6" ht="13.5">
      <c r="A16" s="74" t="s">
        <v>163</v>
      </c>
      <c r="B16" t="str">
        <f t="shared" si="2"/>
        <v>F23</v>
      </c>
      <c r="C16" s="264" t="s">
        <v>161</v>
      </c>
      <c r="D16" s="74"/>
      <c r="E16" s="74" t="str">
        <f t="shared" si="1"/>
        <v>瀬尻</v>
      </c>
      <c r="F16" s="265">
        <v>3</v>
      </c>
    </row>
    <row r="17" spans="1:6" ht="13.5">
      <c r="A17" s="74" t="s">
        <v>164</v>
      </c>
      <c r="B17" t="str">
        <f t="shared" si="2"/>
        <v>F24</v>
      </c>
      <c r="C17" s="266" t="s">
        <v>161</v>
      </c>
      <c r="D17" s="267"/>
      <c r="E17" s="269" t="str">
        <f t="shared" si="1"/>
        <v>八百津</v>
      </c>
      <c r="F17" s="268">
        <v>4</v>
      </c>
    </row>
    <row r="18" spans="1:6" ht="13.5">
      <c r="A18" s="74" t="s">
        <v>165</v>
      </c>
      <c r="B18" t="str">
        <f t="shared" si="2"/>
        <v>G21</v>
      </c>
      <c r="C18" s="261" t="s">
        <v>166</v>
      </c>
      <c r="D18" s="262"/>
      <c r="E18" s="74" t="str">
        <f t="shared" si="1"/>
        <v>郡上八幡</v>
      </c>
      <c r="F18" s="263">
        <v>1</v>
      </c>
    </row>
    <row r="19" spans="1:6" ht="13.5">
      <c r="A19" s="74" t="s">
        <v>161</v>
      </c>
      <c r="B19" t="str">
        <f t="shared" si="2"/>
        <v>G22</v>
      </c>
      <c r="C19" s="264" t="s">
        <v>166</v>
      </c>
      <c r="D19" s="74"/>
      <c r="E19" s="74" t="str">
        <f t="shared" si="1"/>
        <v>武儀</v>
      </c>
      <c r="F19" s="265">
        <v>2</v>
      </c>
    </row>
    <row r="20" spans="1:6" ht="13.5">
      <c r="A20" s="270" t="s">
        <v>167</v>
      </c>
      <c r="B20" t="str">
        <f t="shared" si="2"/>
        <v>G23</v>
      </c>
      <c r="C20" s="264" t="s">
        <v>166</v>
      </c>
      <c r="D20" s="74"/>
      <c r="E20" s="74" t="str">
        <f>IF(ISERROR(VLOOKUP(A20,'予選リーグ組合せ'!A17:E43,4,FALSE)),"",VLOOKUP(A20,'予選リーグ組合せ'!A17:E43,4,FALSE))</f>
        <v>金竜</v>
      </c>
      <c r="F20" s="265">
        <v>3</v>
      </c>
    </row>
    <row r="21" spans="1:6" ht="13.5">
      <c r="A21" s="74" t="s">
        <v>166</v>
      </c>
      <c r="B21" t="str">
        <f t="shared" si="2"/>
        <v>G24</v>
      </c>
      <c r="C21" s="264" t="s">
        <v>166</v>
      </c>
      <c r="D21" s="74"/>
      <c r="E21" s="267" t="str">
        <f>IF(ISERROR(VLOOKUP(A21,組合せ,4,FALSE)),"",VLOOKUP(A21,組合せ,4,FALSE))</f>
        <v>山手</v>
      </c>
      <c r="F21" s="265">
        <v>4</v>
      </c>
    </row>
    <row r="22" spans="1:6" ht="13.5">
      <c r="A22" s="74" t="s">
        <v>168</v>
      </c>
      <c r="B22" t="str">
        <f t="shared" si="2"/>
        <v>H21</v>
      </c>
      <c r="C22" s="261" t="s">
        <v>167</v>
      </c>
      <c r="D22" s="262"/>
      <c r="E22" s="74" t="str">
        <f>IF(ISERROR(VLOOKUP(A22,組合せ,4,FALSE)),"",VLOOKUP(A22,組合せ,4,FALSE))</f>
        <v>川辺</v>
      </c>
      <c r="F22" s="263">
        <v>1</v>
      </c>
    </row>
    <row r="23" spans="1:6" ht="13.5">
      <c r="A23" s="74" t="s">
        <v>169</v>
      </c>
      <c r="B23" t="str">
        <f t="shared" si="2"/>
        <v>H22</v>
      </c>
      <c r="C23" s="264" t="s">
        <v>167</v>
      </c>
      <c r="D23" s="74"/>
      <c r="E23" s="74" t="str">
        <f>IF(ISERROR(VLOOKUP(A23,組合せ,4,FALSE)),"",VLOOKUP(A23,組合せ,4,FALSE))</f>
        <v>旭ヶ丘</v>
      </c>
      <c r="F23" s="265">
        <v>2</v>
      </c>
    </row>
    <row r="24" spans="1:6" ht="13.5">
      <c r="A24" s="74" t="s">
        <v>170</v>
      </c>
      <c r="B24" t="str">
        <f t="shared" si="2"/>
        <v>H22</v>
      </c>
      <c r="C24" s="264" t="s">
        <v>167</v>
      </c>
      <c r="D24" s="74"/>
      <c r="E24" s="74" t="str">
        <f>IF(ISERROR(VLOOKUP(A24,組合せ,4,FALSE)),"",VLOOKUP(A24,組合せ,4,FALSE))</f>
        <v>アンフィニ青</v>
      </c>
      <c r="F24" s="265">
        <v>2</v>
      </c>
    </row>
    <row r="25" spans="1:6" ht="13.5">
      <c r="A25" s="74" t="s">
        <v>171</v>
      </c>
      <c r="B25" t="str">
        <f t="shared" si="2"/>
        <v>H22</v>
      </c>
      <c r="C25" s="266" t="s">
        <v>167</v>
      </c>
      <c r="D25" s="267"/>
      <c r="E25" s="267" t="str">
        <f>IF(ISERROR(VLOOKUP(A25,'予選リーグ組合せ'!A3:E29,4,FALSE)),"",VLOOKUP(A25,'予選リーグ組合せ'!A3:E29,4,FALSE))</f>
        <v>坂祝</v>
      </c>
      <c r="F25" s="265">
        <v>2</v>
      </c>
    </row>
    <row r="26" spans="1:6" ht="13.5">
      <c r="A26" s="74" t="s">
        <v>172</v>
      </c>
      <c r="B26" t="str">
        <f t="shared" si="2"/>
        <v>Ｉ２1</v>
      </c>
      <c r="C26" s="264" t="s">
        <v>173</v>
      </c>
      <c r="D26" s="74"/>
      <c r="E26" s="270" t="str">
        <f>IF(ISERROR(VLOOKUP(A26,組合せ,4,FALSE)),"",VLOOKUP(A26,組合せ,4,FALSE))</f>
        <v>関さくら</v>
      </c>
      <c r="F26" s="263">
        <v>1</v>
      </c>
    </row>
    <row r="27" spans="1:6" ht="13.5">
      <c r="A27" s="74" t="s">
        <v>174</v>
      </c>
      <c r="B27" t="str">
        <f t="shared" si="2"/>
        <v>Ｉ２2</v>
      </c>
      <c r="C27" s="264" t="s">
        <v>173</v>
      </c>
      <c r="D27" s="74"/>
      <c r="E27" s="270" t="str">
        <f>IF(ISERROR(VLOOKUP(A27,組合せ,4,FALSE)),"",VLOOKUP(A27,組合せ,4,FALSE))</f>
        <v>安桜</v>
      </c>
      <c r="F27" s="265">
        <v>2</v>
      </c>
    </row>
    <row r="28" spans="1:6" ht="13.5">
      <c r="A28" s="74" t="s">
        <v>175</v>
      </c>
      <c r="B28" t="str">
        <f t="shared" si="2"/>
        <v>Ｉ２3</v>
      </c>
      <c r="C28" s="266" t="s">
        <v>173</v>
      </c>
      <c r="D28" s="267"/>
      <c r="E28" s="267" t="str">
        <f>IF(ISERROR(VLOOKUP(A28,'予選リーグ組合せ'!A9:E35,4,FALSE)),"",VLOOKUP(A28,'予選リーグ組合せ'!A9:E35,4,FALSE))</f>
        <v>アンフィニ白</v>
      </c>
      <c r="F28" s="268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45"/>
  <sheetViews>
    <sheetView zoomScale="80" zoomScaleNormal="80" workbookViewId="0" topLeftCell="A13">
      <selection activeCell="Q31" sqref="Q31"/>
    </sheetView>
  </sheetViews>
  <sheetFormatPr defaultColWidth="2.50390625" defaultRowHeight="13.5"/>
  <cols>
    <col min="1" max="16384" width="2.50390625" style="75" customWidth="1"/>
  </cols>
  <sheetData>
    <row r="1" spans="3:53" ht="14.25">
      <c r="C1" s="158" t="s">
        <v>176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S1" s="251">
        <v>44101</v>
      </c>
      <c r="AT1" s="251"/>
      <c r="AU1" s="251"/>
      <c r="AV1" s="251"/>
      <c r="AW1" s="251"/>
      <c r="AX1" s="251"/>
      <c r="AY1" s="251"/>
      <c r="AZ1" s="251"/>
      <c r="BA1" s="251"/>
    </row>
    <row r="2" spans="3:53" ht="13.5" customHeight="1"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S2" s="157"/>
      <c r="AT2" s="252" t="s">
        <v>177</v>
      </c>
      <c r="AU2" s="252"/>
      <c r="AV2" s="252"/>
      <c r="AW2" s="252"/>
      <c r="AX2" s="252"/>
      <c r="AY2" s="252"/>
      <c r="AZ2" s="252"/>
      <c r="BA2" s="252"/>
    </row>
    <row r="3" s="157" customFormat="1" ht="14.25"/>
    <row r="4" spans="27:28" s="157" customFormat="1" ht="14.25" customHeight="1">
      <c r="AA4" s="206" t="s">
        <v>178</v>
      </c>
      <c r="AB4" s="206"/>
    </row>
    <row r="5" spans="27:28" s="157" customFormat="1" ht="14.25" customHeight="1">
      <c r="AA5" s="207"/>
      <c r="AB5" s="207"/>
    </row>
    <row r="6" spans="11:42" s="157" customFormat="1" ht="14.25">
      <c r="K6" s="159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4"/>
    </row>
    <row r="7" spans="11:42" s="157" customFormat="1" ht="14.25" customHeight="1">
      <c r="K7" s="161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206" t="s">
        <v>179</v>
      </c>
      <c r="AB7" s="206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6"/>
    </row>
    <row r="8" spans="11:42" s="157" customFormat="1" ht="14.25" customHeight="1">
      <c r="K8" s="161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207"/>
      <c r="AB8" s="207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6"/>
    </row>
    <row r="9" spans="11:42" s="157" customFormat="1" ht="14.25">
      <c r="K9" s="161"/>
      <c r="L9" s="162"/>
      <c r="M9" s="162"/>
      <c r="N9" s="162"/>
      <c r="O9" s="162"/>
      <c r="P9" s="162"/>
      <c r="Q9" s="162"/>
      <c r="R9" s="159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4"/>
      <c r="AL9" s="162"/>
      <c r="AM9" s="162"/>
      <c r="AN9" s="162"/>
      <c r="AO9" s="162"/>
      <c r="AP9" s="166"/>
    </row>
    <row r="10" spans="11:42" s="157" customFormat="1" ht="14.25">
      <c r="K10" s="161"/>
      <c r="L10" s="162"/>
      <c r="M10" s="162"/>
      <c r="N10" s="162"/>
      <c r="O10" s="162"/>
      <c r="P10" s="162"/>
      <c r="Q10" s="162"/>
      <c r="R10" s="161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6"/>
      <c r="AL10" s="162"/>
      <c r="AM10" s="162"/>
      <c r="AN10" s="162"/>
      <c r="AO10" s="162"/>
      <c r="AP10" s="166"/>
    </row>
    <row r="11" spans="6:48" s="157" customFormat="1" ht="18.75">
      <c r="F11" s="159"/>
      <c r="G11" s="160"/>
      <c r="H11" s="160"/>
      <c r="I11" s="160"/>
      <c r="J11" s="163" t="s">
        <v>180</v>
      </c>
      <c r="K11" s="163"/>
      <c r="L11" s="163"/>
      <c r="M11" s="160"/>
      <c r="N11" s="160"/>
      <c r="O11" s="160"/>
      <c r="P11" s="160"/>
      <c r="Q11" s="160"/>
      <c r="R11" s="164"/>
      <c r="AK11" s="159"/>
      <c r="AL11" s="160"/>
      <c r="AM11" s="160"/>
      <c r="AN11" s="160"/>
      <c r="AO11" s="160"/>
      <c r="AP11" s="163" t="s">
        <v>181</v>
      </c>
      <c r="AQ11" s="163"/>
      <c r="AR11" s="160"/>
      <c r="AS11" s="160"/>
      <c r="AT11" s="160"/>
      <c r="AU11" s="160"/>
      <c r="AV11" s="164"/>
    </row>
    <row r="12" spans="6:48" s="157" customFormat="1" ht="18.75">
      <c r="F12" s="161"/>
      <c r="G12" s="162"/>
      <c r="H12" s="162"/>
      <c r="I12" s="162"/>
      <c r="J12" s="165"/>
      <c r="K12" s="165"/>
      <c r="L12" s="165"/>
      <c r="M12" s="162"/>
      <c r="N12" s="162"/>
      <c r="O12" s="162"/>
      <c r="P12" s="162"/>
      <c r="Q12" s="162"/>
      <c r="R12" s="166"/>
      <c r="AK12" s="161"/>
      <c r="AL12" s="162"/>
      <c r="AM12" s="162"/>
      <c r="AN12" s="162"/>
      <c r="AO12" s="162"/>
      <c r="AP12" s="165"/>
      <c r="AQ12" s="165"/>
      <c r="AR12" s="162"/>
      <c r="AS12" s="162"/>
      <c r="AT12" s="162"/>
      <c r="AU12" s="162"/>
      <c r="AV12" s="166"/>
    </row>
    <row r="13" spans="3:51" s="157" customFormat="1" ht="14.25" customHeight="1">
      <c r="C13" s="159"/>
      <c r="D13" s="160"/>
      <c r="E13" s="163" t="s">
        <v>182</v>
      </c>
      <c r="F13" s="163"/>
      <c r="G13" s="160"/>
      <c r="H13" s="164"/>
      <c r="P13" s="159"/>
      <c r="Q13" s="160"/>
      <c r="R13" s="163" t="s">
        <v>183</v>
      </c>
      <c r="S13" s="163"/>
      <c r="T13" s="160"/>
      <c r="U13" s="164"/>
      <c r="AH13" s="159"/>
      <c r="AI13" s="160"/>
      <c r="AJ13" s="163" t="s">
        <v>184</v>
      </c>
      <c r="AK13" s="163"/>
      <c r="AL13" s="160"/>
      <c r="AM13" s="164"/>
      <c r="AT13" s="159"/>
      <c r="AU13" s="160"/>
      <c r="AV13" s="163" t="s">
        <v>185</v>
      </c>
      <c r="AW13" s="163"/>
      <c r="AX13" s="160"/>
      <c r="AY13" s="164"/>
    </row>
    <row r="14" spans="3:51" s="157" customFormat="1" ht="14.25" customHeight="1">
      <c r="C14" s="161"/>
      <c r="D14" s="162"/>
      <c r="E14" s="165"/>
      <c r="F14" s="165"/>
      <c r="G14" s="162"/>
      <c r="H14" s="166"/>
      <c r="P14" s="161"/>
      <c r="Q14" s="162"/>
      <c r="R14" s="165"/>
      <c r="S14" s="165"/>
      <c r="T14" s="162"/>
      <c r="U14" s="166"/>
      <c r="AH14" s="161"/>
      <c r="AI14" s="162"/>
      <c r="AJ14" s="165"/>
      <c r="AK14" s="165"/>
      <c r="AL14" s="162"/>
      <c r="AM14" s="166"/>
      <c r="AT14" s="161"/>
      <c r="AU14" s="162"/>
      <c r="AV14" s="165"/>
      <c r="AW14" s="165"/>
      <c r="AX14" s="162"/>
      <c r="AY14" s="166"/>
    </row>
    <row r="15" spans="2:52" s="157" customFormat="1" ht="18.75">
      <c r="B15" s="167" t="s">
        <v>186</v>
      </c>
      <c r="C15" s="167"/>
      <c r="D15" s="162"/>
      <c r="E15" s="165"/>
      <c r="F15" s="165"/>
      <c r="G15" s="162"/>
      <c r="H15" s="167" t="s">
        <v>187</v>
      </c>
      <c r="I15" s="167"/>
      <c r="O15" s="167" t="s">
        <v>188</v>
      </c>
      <c r="P15" s="167"/>
      <c r="Q15" s="162"/>
      <c r="R15" s="165"/>
      <c r="S15" s="165"/>
      <c r="T15" s="162"/>
      <c r="U15" s="167" t="s">
        <v>77</v>
      </c>
      <c r="V15" s="167"/>
      <c r="AG15" s="167" t="s">
        <v>189</v>
      </c>
      <c r="AH15" s="167"/>
      <c r="AI15" s="162"/>
      <c r="AJ15" s="165"/>
      <c r="AK15" s="165"/>
      <c r="AL15" s="162"/>
      <c r="AM15" s="167" t="s">
        <v>190</v>
      </c>
      <c r="AN15" s="167"/>
      <c r="AS15" s="167" t="s">
        <v>191</v>
      </c>
      <c r="AT15" s="167"/>
      <c r="AU15" s="162"/>
      <c r="AV15" s="165"/>
      <c r="AW15" s="165"/>
      <c r="AX15" s="162"/>
      <c r="AY15" s="167" t="s">
        <v>192</v>
      </c>
      <c r="AZ15" s="167"/>
    </row>
    <row r="16" spans="2:52" s="157" customFormat="1" ht="14.25" customHeight="1">
      <c r="B16" s="168" t="str">
        <f>'2次リーグ組合せ'!E2</f>
        <v>コヴィーダ</v>
      </c>
      <c r="C16" s="169"/>
      <c r="H16" s="168" t="str">
        <f>'2次リーグ組合せ'!E3</f>
        <v>白鳥</v>
      </c>
      <c r="I16" s="169"/>
      <c r="O16" s="168" t="str">
        <f>'2次リーグ組合せ'!E4</f>
        <v>美濃</v>
      </c>
      <c r="P16" s="169"/>
      <c r="U16" s="168" t="str">
        <f>'2次リーグ組合せ'!E5</f>
        <v>御嵩</v>
      </c>
      <c r="V16" s="169"/>
      <c r="X16" s="216"/>
      <c r="AG16" s="168" t="str">
        <f>'2次リーグ組合せ'!E6</f>
        <v>太田</v>
      </c>
      <c r="AH16" s="169"/>
      <c r="AM16" s="168" t="str">
        <f>'2次リーグ組合せ'!E7</f>
        <v>下有知</v>
      </c>
      <c r="AN16" s="169"/>
      <c r="AS16" s="168" t="str">
        <f>'2次リーグ組合せ'!E8</f>
        <v>土田</v>
      </c>
      <c r="AT16" s="169"/>
      <c r="AY16" s="168" t="str">
        <f>'2次リーグ組合せ'!E9</f>
        <v>加茂野</v>
      </c>
      <c r="AZ16" s="169"/>
    </row>
    <row r="17" spans="2:52" s="157" customFormat="1" ht="14.25" customHeight="1">
      <c r="B17" s="170"/>
      <c r="C17" s="171"/>
      <c r="H17" s="170"/>
      <c r="I17" s="171"/>
      <c r="O17" s="170"/>
      <c r="P17" s="171"/>
      <c r="U17" s="170"/>
      <c r="V17" s="171"/>
      <c r="AG17" s="170"/>
      <c r="AH17" s="171"/>
      <c r="AM17" s="170"/>
      <c r="AN17" s="171"/>
      <c r="AS17" s="170"/>
      <c r="AT17" s="171"/>
      <c r="AY17" s="170"/>
      <c r="AZ17" s="171"/>
    </row>
    <row r="18" spans="2:52" s="157" customFormat="1" ht="14.25" customHeight="1">
      <c r="B18" s="170"/>
      <c r="C18" s="171"/>
      <c r="H18" s="170"/>
      <c r="I18" s="171"/>
      <c r="O18" s="170"/>
      <c r="P18" s="171"/>
      <c r="U18" s="170"/>
      <c r="V18" s="171"/>
      <c r="AG18" s="170"/>
      <c r="AH18" s="171"/>
      <c r="AM18" s="170"/>
      <c r="AN18" s="171"/>
      <c r="AS18" s="170"/>
      <c r="AT18" s="171"/>
      <c r="AY18" s="170"/>
      <c r="AZ18" s="171"/>
    </row>
    <row r="19" spans="2:52" s="157" customFormat="1" ht="14.25" customHeight="1">
      <c r="B19" s="170"/>
      <c r="C19" s="171"/>
      <c r="H19" s="170"/>
      <c r="I19" s="171"/>
      <c r="O19" s="170"/>
      <c r="P19" s="171"/>
      <c r="U19" s="170"/>
      <c r="V19" s="171"/>
      <c r="AG19" s="170"/>
      <c r="AH19" s="171"/>
      <c r="AM19" s="170"/>
      <c r="AN19" s="171"/>
      <c r="AS19" s="170"/>
      <c r="AT19" s="171"/>
      <c r="AY19" s="170"/>
      <c r="AZ19" s="171"/>
    </row>
    <row r="20" spans="2:52" s="157" customFormat="1" ht="14.25" customHeight="1">
      <c r="B20" s="170"/>
      <c r="C20" s="171"/>
      <c r="H20" s="170"/>
      <c r="I20" s="171"/>
      <c r="O20" s="170"/>
      <c r="P20" s="171"/>
      <c r="T20" s="217"/>
      <c r="U20" s="170"/>
      <c r="V20" s="171"/>
      <c r="AG20" s="170"/>
      <c r="AH20" s="171"/>
      <c r="AM20" s="170"/>
      <c r="AN20" s="171"/>
      <c r="AS20" s="170"/>
      <c r="AT20" s="171"/>
      <c r="AY20" s="170"/>
      <c r="AZ20" s="171"/>
    </row>
    <row r="21" spans="2:52" s="157" customFormat="1" ht="14.25" customHeight="1">
      <c r="B21" s="172"/>
      <c r="C21" s="173"/>
      <c r="H21" s="172"/>
      <c r="I21" s="173"/>
      <c r="K21" s="206" t="s">
        <v>193</v>
      </c>
      <c r="L21" s="206"/>
      <c r="O21" s="172"/>
      <c r="P21" s="173"/>
      <c r="U21" s="172"/>
      <c r="V21" s="173"/>
      <c r="AG21" s="172"/>
      <c r="AH21" s="173"/>
      <c r="AM21" s="172"/>
      <c r="AN21" s="173"/>
      <c r="AP21" s="206" t="s">
        <v>194</v>
      </c>
      <c r="AQ21" s="206"/>
      <c r="AS21" s="172"/>
      <c r="AT21" s="173"/>
      <c r="AY21" s="172"/>
      <c r="AZ21" s="173"/>
    </row>
    <row r="22" spans="6:48" s="157" customFormat="1" ht="14.25">
      <c r="F22" s="174"/>
      <c r="G22" s="175"/>
      <c r="H22" s="175"/>
      <c r="I22" s="175"/>
      <c r="J22" s="175"/>
      <c r="K22" s="207"/>
      <c r="L22" s="207"/>
      <c r="M22" s="175"/>
      <c r="N22" s="175"/>
      <c r="O22" s="175"/>
      <c r="P22" s="175"/>
      <c r="Q22" s="175"/>
      <c r="R22" s="175"/>
      <c r="S22" s="161"/>
      <c r="AK22" s="174"/>
      <c r="AL22" s="175"/>
      <c r="AM22" s="175"/>
      <c r="AN22" s="175"/>
      <c r="AO22" s="175"/>
      <c r="AP22" s="207"/>
      <c r="AQ22" s="207"/>
      <c r="AR22" s="175"/>
      <c r="AS22" s="175"/>
      <c r="AT22" s="175"/>
      <c r="AU22" s="175"/>
      <c r="AV22" s="253"/>
    </row>
    <row r="23" spans="2:53" s="157" customFormat="1" ht="33.75" customHeight="1"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</row>
    <row r="24" spans="2:54" s="157" customFormat="1" ht="33.75" customHeight="1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62"/>
    </row>
    <row r="25" spans="2:53" s="157" customFormat="1" ht="33.75" customHeight="1">
      <c r="B25" s="177" t="s">
        <v>133</v>
      </c>
      <c r="C25" s="178"/>
      <c r="D25" s="178"/>
      <c r="E25" s="178"/>
      <c r="F25" s="178"/>
      <c r="G25" s="177" t="s">
        <v>134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7" t="s">
        <v>135</v>
      </c>
      <c r="AA25" s="178"/>
      <c r="AB25" s="178"/>
      <c r="AC25" s="178"/>
      <c r="AD25" s="227"/>
      <c r="AE25" s="177" t="s">
        <v>134</v>
      </c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7" t="s">
        <v>135</v>
      </c>
      <c r="AX25" s="178"/>
      <c r="AY25" s="178"/>
      <c r="AZ25" s="178"/>
      <c r="BA25" s="227"/>
    </row>
    <row r="26" spans="2:63" s="157" customFormat="1" ht="33.75" customHeight="1">
      <c r="B26" s="179">
        <v>0.4166666666666667</v>
      </c>
      <c r="C26" s="180"/>
      <c r="D26" s="180"/>
      <c r="E26" s="180"/>
      <c r="F26" s="180"/>
      <c r="G26" s="181" t="s">
        <v>182</v>
      </c>
      <c r="H26" s="182" t="str">
        <f>B16</f>
        <v>コヴィーダ</v>
      </c>
      <c r="I26" s="182"/>
      <c r="J26" s="182"/>
      <c r="K26" s="182"/>
      <c r="L26" s="182"/>
      <c r="M26" s="182"/>
      <c r="N26" s="208"/>
      <c r="O26" s="182"/>
      <c r="P26" s="182"/>
      <c r="Q26" s="356" t="s">
        <v>136</v>
      </c>
      <c r="R26" s="182"/>
      <c r="S26" s="182"/>
      <c r="T26" s="182"/>
      <c r="U26" s="182" t="str">
        <f>H16</f>
        <v>白鳥</v>
      </c>
      <c r="V26" s="182"/>
      <c r="W26" s="182"/>
      <c r="X26" s="182"/>
      <c r="Y26" s="182"/>
      <c r="Z26" s="228" t="s">
        <v>184</v>
      </c>
      <c r="AA26" s="229"/>
      <c r="AB26" s="229"/>
      <c r="AC26" s="229"/>
      <c r="AD26" s="230"/>
      <c r="AE26" s="181" t="s">
        <v>183</v>
      </c>
      <c r="AF26" s="231" t="str">
        <f>O16</f>
        <v>美濃</v>
      </c>
      <c r="AG26" s="231"/>
      <c r="AH26" s="231"/>
      <c r="AI26" s="231"/>
      <c r="AJ26" s="231"/>
      <c r="AK26" s="247"/>
      <c r="AL26" s="231"/>
      <c r="AM26" s="231"/>
      <c r="AN26" s="357" t="s">
        <v>136</v>
      </c>
      <c r="AO26" s="231"/>
      <c r="AP26" s="231"/>
      <c r="AQ26" s="254"/>
      <c r="AR26" s="231" t="str">
        <f>U16</f>
        <v>御嵩</v>
      </c>
      <c r="AS26" s="231"/>
      <c r="AT26" s="231"/>
      <c r="AU26" s="231"/>
      <c r="AV26" s="231"/>
      <c r="AW26" s="228" t="s">
        <v>185</v>
      </c>
      <c r="AX26" s="229"/>
      <c r="AY26" s="229"/>
      <c r="AZ26" s="229"/>
      <c r="BA26" s="230"/>
      <c r="BK26" s="259"/>
    </row>
    <row r="27" spans="1:53" s="157" customFormat="1" ht="33.75" customHeight="1">
      <c r="A27" s="166"/>
      <c r="B27" s="183">
        <f>B26+"０:5０"</f>
        <v>0.4513888888888889</v>
      </c>
      <c r="C27" s="184"/>
      <c r="D27" s="184"/>
      <c r="E27" s="184"/>
      <c r="F27" s="185"/>
      <c r="G27" s="186" t="s">
        <v>185</v>
      </c>
      <c r="H27" s="187" t="str">
        <f>AG16</f>
        <v>太田</v>
      </c>
      <c r="I27" s="187"/>
      <c r="J27" s="187"/>
      <c r="K27" s="187"/>
      <c r="L27" s="187"/>
      <c r="M27" s="187"/>
      <c r="N27" s="209"/>
      <c r="O27" s="187"/>
      <c r="P27" s="187"/>
      <c r="Q27" s="358" t="s">
        <v>136</v>
      </c>
      <c r="R27" s="187"/>
      <c r="S27" s="187"/>
      <c r="T27" s="187"/>
      <c r="U27" s="187" t="str">
        <f>AM16</f>
        <v>下有知</v>
      </c>
      <c r="V27" s="187"/>
      <c r="W27" s="187"/>
      <c r="X27" s="187"/>
      <c r="Y27" s="187"/>
      <c r="Z27" s="232" t="s">
        <v>182</v>
      </c>
      <c r="AA27" s="233"/>
      <c r="AB27" s="233"/>
      <c r="AC27" s="233"/>
      <c r="AD27" s="234"/>
      <c r="AE27" s="235" t="s">
        <v>185</v>
      </c>
      <c r="AF27" s="236" t="str">
        <f>AS16</f>
        <v>土田</v>
      </c>
      <c r="AG27" s="187"/>
      <c r="AH27" s="187"/>
      <c r="AI27" s="187"/>
      <c r="AJ27" s="187"/>
      <c r="AK27" s="209"/>
      <c r="AL27" s="187"/>
      <c r="AM27" s="187"/>
      <c r="AN27" s="358" t="s">
        <v>136</v>
      </c>
      <c r="AO27" s="187"/>
      <c r="AP27" s="187"/>
      <c r="AQ27" s="209"/>
      <c r="AR27" s="187" t="str">
        <f>AY16</f>
        <v>加茂野</v>
      </c>
      <c r="AS27" s="187"/>
      <c r="AT27" s="187"/>
      <c r="AU27" s="187"/>
      <c r="AV27" s="187"/>
      <c r="AW27" s="232" t="s">
        <v>183</v>
      </c>
      <c r="AX27" s="233"/>
      <c r="AY27" s="233"/>
      <c r="AZ27" s="233"/>
      <c r="BA27" s="234"/>
    </row>
    <row r="28" spans="1:53" s="157" customFormat="1" ht="33.75" customHeight="1">
      <c r="A28" s="166"/>
      <c r="B28" s="183">
        <f>B27+"０:7０"</f>
        <v>0.5</v>
      </c>
      <c r="C28" s="184"/>
      <c r="D28" s="184"/>
      <c r="E28" s="184"/>
      <c r="F28" s="185"/>
      <c r="G28" s="188" t="s">
        <v>180</v>
      </c>
      <c r="H28" s="187" t="s">
        <v>195</v>
      </c>
      <c r="I28" s="187"/>
      <c r="J28" s="187"/>
      <c r="K28" s="187"/>
      <c r="L28" s="187"/>
      <c r="M28" s="187"/>
      <c r="N28" s="209"/>
      <c r="O28" s="187"/>
      <c r="P28" s="187"/>
      <c r="Q28" s="357" t="s">
        <v>136</v>
      </c>
      <c r="R28" s="187"/>
      <c r="S28" s="187"/>
      <c r="T28" s="187"/>
      <c r="U28" s="187" t="s">
        <v>195</v>
      </c>
      <c r="V28" s="187"/>
      <c r="W28" s="187"/>
      <c r="X28" s="187"/>
      <c r="Y28" s="187"/>
      <c r="Z28" s="237" t="s">
        <v>196</v>
      </c>
      <c r="AA28" s="238"/>
      <c r="AB28" s="238"/>
      <c r="AC28" s="238"/>
      <c r="AD28" s="239"/>
      <c r="AE28" s="240" t="s">
        <v>181</v>
      </c>
      <c r="AF28" s="236" t="s">
        <v>197</v>
      </c>
      <c r="AG28" s="187"/>
      <c r="AH28" s="187"/>
      <c r="AI28" s="187"/>
      <c r="AJ28" s="187"/>
      <c r="AK28" s="209"/>
      <c r="AL28" s="187"/>
      <c r="AM28" s="187"/>
      <c r="AN28" s="357" t="s">
        <v>136</v>
      </c>
      <c r="AO28" s="187"/>
      <c r="AP28" s="187"/>
      <c r="AQ28" s="209"/>
      <c r="AR28" s="187" t="s">
        <v>198</v>
      </c>
      <c r="AS28" s="187"/>
      <c r="AT28" s="187"/>
      <c r="AU28" s="187"/>
      <c r="AV28" s="255"/>
      <c r="AW28" s="238" t="s">
        <v>199</v>
      </c>
      <c r="AX28" s="238"/>
      <c r="AY28" s="238"/>
      <c r="AZ28" s="238"/>
      <c r="BA28" s="239"/>
    </row>
    <row r="29" spans="1:53" ht="33.75" customHeight="1">
      <c r="A29" s="189"/>
      <c r="B29" s="190">
        <f>B28+"０:5０"</f>
        <v>0.5347222222222222</v>
      </c>
      <c r="C29" s="184"/>
      <c r="D29" s="184"/>
      <c r="E29" s="184"/>
      <c r="F29" s="191"/>
      <c r="G29" s="192" t="s">
        <v>194</v>
      </c>
      <c r="H29" s="193" t="s">
        <v>200</v>
      </c>
      <c r="I29" s="193"/>
      <c r="J29" s="193"/>
      <c r="K29" s="193"/>
      <c r="L29" s="193"/>
      <c r="M29" s="193"/>
      <c r="N29" s="210"/>
      <c r="O29" s="193"/>
      <c r="P29" s="193"/>
      <c r="Q29" s="359" t="s">
        <v>136</v>
      </c>
      <c r="R29" s="187"/>
      <c r="S29" s="187"/>
      <c r="T29" s="187"/>
      <c r="U29" s="187" t="s">
        <v>201</v>
      </c>
      <c r="V29" s="187"/>
      <c r="W29" s="187"/>
      <c r="X29" s="187"/>
      <c r="Y29" s="187"/>
      <c r="Z29" s="232" t="s">
        <v>202</v>
      </c>
      <c r="AA29" s="233"/>
      <c r="AB29" s="233"/>
      <c r="AC29" s="233"/>
      <c r="AD29" s="234"/>
      <c r="AE29" s="241" t="s">
        <v>193</v>
      </c>
      <c r="AF29" s="236" t="s">
        <v>203</v>
      </c>
      <c r="AG29" s="187"/>
      <c r="AH29" s="187"/>
      <c r="AI29" s="187"/>
      <c r="AJ29" s="187"/>
      <c r="AK29" s="210"/>
      <c r="AL29" s="193"/>
      <c r="AM29" s="193"/>
      <c r="AN29" s="359" t="s">
        <v>136</v>
      </c>
      <c r="AO29" s="187"/>
      <c r="AP29" s="187"/>
      <c r="AQ29" s="209"/>
      <c r="AR29" s="187" t="s">
        <v>204</v>
      </c>
      <c r="AS29" s="187"/>
      <c r="AT29" s="187"/>
      <c r="AU29" s="187"/>
      <c r="AV29" s="255"/>
      <c r="AW29" s="232" t="s">
        <v>205</v>
      </c>
      <c r="AX29" s="233"/>
      <c r="AY29" s="233"/>
      <c r="AZ29" s="233"/>
      <c r="BA29" s="234"/>
    </row>
    <row r="30" spans="1:53" ht="33.75" customHeight="1">
      <c r="A30" s="189"/>
      <c r="B30" s="194">
        <f>B29+"０:5０"</f>
        <v>0.5694444444444444</v>
      </c>
      <c r="C30" s="195"/>
      <c r="D30" s="195"/>
      <c r="E30" s="195"/>
      <c r="F30" s="196"/>
      <c r="G30" s="197"/>
      <c r="H30" s="198" t="s">
        <v>206</v>
      </c>
      <c r="I30" s="211"/>
      <c r="J30" s="211"/>
      <c r="K30" s="211"/>
      <c r="L30" s="211"/>
      <c r="M30" s="211"/>
      <c r="N30" s="212"/>
      <c r="O30" s="213"/>
      <c r="P30" s="213"/>
      <c r="Q30" s="212"/>
      <c r="R30" s="222"/>
      <c r="S30" s="223"/>
      <c r="T30" s="223"/>
      <c r="U30" s="224" t="s">
        <v>207</v>
      </c>
      <c r="V30" s="224"/>
      <c r="W30" s="224"/>
      <c r="X30" s="224"/>
      <c r="Y30" s="224"/>
      <c r="Z30" s="242" t="s">
        <v>208</v>
      </c>
      <c r="AA30" s="211"/>
      <c r="AB30" s="211"/>
      <c r="AC30" s="211"/>
      <c r="AD30" s="243"/>
      <c r="AE30" s="244"/>
      <c r="AF30" s="198" t="s">
        <v>209</v>
      </c>
      <c r="AG30" s="211"/>
      <c r="AH30" s="211"/>
      <c r="AI30" s="211"/>
      <c r="AJ30" s="211"/>
      <c r="AK30" s="212"/>
      <c r="AL30" s="248"/>
      <c r="AM30" s="248"/>
      <c r="AN30" s="249"/>
      <c r="AO30" s="248"/>
      <c r="AP30" s="248"/>
      <c r="AQ30" s="256"/>
      <c r="AR30" s="224" t="s">
        <v>210</v>
      </c>
      <c r="AS30" s="224"/>
      <c r="AT30" s="224"/>
      <c r="AU30" s="224"/>
      <c r="AV30" s="224"/>
      <c r="AW30" s="257" t="s">
        <v>211</v>
      </c>
      <c r="AX30" s="224"/>
      <c r="AY30" s="224"/>
      <c r="AZ30" s="224"/>
      <c r="BA30" s="258"/>
    </row>
    <row r="31" spans="7:41" ht="24">
      <c r="G31" s="199"/>
      <c r="H31" s="199"/>
      <c r="I31" s="199"/>
      <c r="M31" s="199"/>
      <c r="N31" s="199"/>
      <c r="O31" s="199"/>
      <c r="P31" s="199"/>
      <c r="Q31" s="199"/>
      <c r="R31" s="199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</row>
    <row r="32" spans="8:41" ht="24">
      <c r="H32" s="199"/>
      <c r="I32" s="199"/>
      <c r="M32" s="199"/>
      <c r="N32" s="199"/>
      <c r="O32" s="199"/>
      <c r="P32" s="199"/>
      <c r="Q32" s="199"/>
      <c r="R32" s="199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</row>
    <row r="33" spans="7:41" ht="24">
      <c r="G33" s="199" t="s">
        <v>212</v>
      </c>
      <c r="H33" s="199"/>
      <c r="I33" s="199"/>
      <c r="L33" s="199"/>
      <c r="M33" s="199"/>
      <c r="N33" s="199"/>
      <c r="O33" s="199"/>
      <c r="P33" s="199"/>
      <c r="Q33" s="199"/>
      <c r="R33" s="199"/>
      <c r="V33" s="199" t="s">
        <v>213</v>
      </c>
      <c r="X33" s="156"/>
      <c r="Y33" s="156"/>
      <c r="Z33" s="156"/>
      <c r="AA33" s="199"/>
      <c r="AB33" s="156"/>
      <c r="AC33" s="156"/>
      <c r="AD33" s="156"/>
      <c r="AE33" s="156"/>
      <c r="AF33" s="156"/>
      <c r="AH33" s="156"/>
      <c r="AI33" s="156"/>
      <c r="AJ33" s="156"/>
      <c r="AK33" s="199" t="s">
        <v>214</v>
      </c>
      <c r="AL33" s="156"/>
      <c r="AM33" s="156"/>
      <c r="AN33" s="156"/>
      <c r="AO33" s="156"/>
    </row>
    <row r="34" spans="7:41" ht="24">
      <c r="G34" s="199"/>
      <c r="H34" s="199"/>
      <c r="I34" s="199"/>
      <c r="M34" s="199"/>
      <c r="N34" s="199"/>
      <c r="O34" s="199"/>
      <c r="P34" s="199"/>
      <c r="Q34" s="199"/>
      <c r="R34" s="199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</row>
    <row r="35" spans="2:37" ht="13.5">
      <c r="B35" s="200"/>
      <c r="C35" s="201"/>
      <c r="D35" s="201"/>
      <c r="E35" s="201"/>
      <c r="F35" s="200"/>
      <c r="G35" s="200"/>
      <c r="H35" s="201"/>
      <c r="I35" s="201"/>
      <c r="J35" s="200"/>
      <c r="K35" s="200"/>
      <c r="L35" s="200"/>
      <c r="M35" s="201"/>
      <c r="N35" s="201"/>
      <c r="O35" s="201"/>
      <c r="P35" s="200"/>
      <c r="Q35" s="201"/>
      <c r="R35" s="201"/>
      <c r="S35" s="200"/>
      <c r="T35" s="200"/>
      <c r="U35" s="200"/>
      <c r="V35" s="200"/>
      <c r="W35" s="201"/>
      <c r="X35" s="201"/>
      <c r="Y35" s="200"/>
      <c r="Z35" s="200"/>
      <c r="AA35" s="200"/>
      <c r="AB35" s="200"/>
      <c r="AE35" s="200"/>
      <c r="AF35" s="201"/>
      <c r="AG35" s="200"/>
      <c r="AH35" s="200"/>
      <c r="AI35" s="200"/>
      <c r="AJ35" s="200"/>
      <c r="AK35" s="200"/>
    </row>
    <row r="36" spans="2:59" ht="17.25">
      <c r="B36" s="200"/>
      <c r="C36" s="201"/>
      <c r="D36" s="201"/>
      <c r="E36" s="201"/>
      <c r="F36" s="200"/>
      <c r="G36" s="200"/>
      <c r="H36" s="201"/>
      <c r="I36" s="201"/>
      <c r="J36" s="200"/>
      <c r="K36" s="200"/>
      <c r="L36" s="200"/>
      <c r="M36" s="201"/>
      <c r="N36" s="201"/>
      <c r="O36" s="201"/>
      <c r="P36" s="200"/>
      <c r="Q36" s="201"/>
      <c r="R36" s="201"/>
      <c r="S36" s="200"/>
      <c r="T36" s="200"/>
      <c r="U36" s="200"/>
      <c r="V36" s="200"/>
      <c r="W36" s="201"/>
      <c r="X36" s="201"/>
      <c r="Y36" s="200"/>
      <c r="Z36" s="200"/>
      <c r="AA36" s="200"/>
      <c r="AB36" s="200"/>
      <c r="AE36" s="200"/>
      <c r="AF36" s="201"/>
      <c r="AG36" s="200"/>
      <c r="AH36" s="200"/>
      <c r="AI36" s="200"/>
      <c r="AJ36" s="200"/>
      <c r="AK36" s="200"/>
      <c r="BB36" s="156"/>
      <c r="BC36" s="156"/>
      <c r="BD36" s="156"/>
      <c r="BE36" s="156"/>
      <c r="BF36" s="156"/>
      <c r="BG36" s="156"/>
    </row>
    <row r="37" spans="2:59" ht="17.25">
      <c r="B37" s="200" t="s">
        <v>92</v>
      </c>
      <c r="C37" s="201" t="s">
        <v>133</v>
      </c>
      <c r="D37" s="201"/>
      <c r="E37" s="201"/>
      <c r="F37" s="200"/>
      <c r="G37" s="200"/>
      <c r="H37" s="201" t="s">
        <v>215</v>
      </c>
      <c r="I37" s="201"/>
      <c r="J37" s="200"/>
      <c r="K37" s="200"/>
      <c r="L37" s="200"/>
      <c r="M37" s="201"/>
      <c r="N37" s="201"/>
      <c r="O37" s="201"/>
      <c r="P37" s="200" t="s">
        <v>69</v>
      </c>
      <c r="Q37" s="201" t="s">
        <v>216</v>
      </c>
      <c r="R37" s="201"/>
      <c r="S37" s="200"/>
      <c r="T37" s="200"/>
      <c r="U37" s="200"/>
      <c r="V37" s="200"/>
      <c r="W37" s="201" t="s">
        <v>217</v>
      </c>
      <c r="X37" s="201"/>
      <c r="Y37" s="200"/>
      <c r="Z37" s="200"/>
      <c r="AA37" s="200"/>
      <c r="AB37" s="200"/>
      <c r="AE37" s="200" t="s">
        <v>92</v>
      </c>
      <c r="AF37" s="201" t="s">
        <v>218</v>
      </c>
      <c r="AG37" s="200"/>
      <c r="AH37" s="200"/>
      <c r="AI37" s="200"/>
      <c r="AJ37" s="200"/>
      <c r="AK37" s="200"/>
      <c r="AM37" s="75" t="s">
        <v>219</v>
      </c>
      <c r="AV37" s="75" t="s">
        <v>220</v>
      </c>
      <c r="AX37" s="75" t="s">
        <v>221</v>
      </c>
      <c r="BB37" s="156"/>
      <c r="BC37" s="156"/>
      <c r="BD37" s="156"/>
      <c r="BE37" s="156"/>
      <c r="BF37" s="156"/>
      <c r="BG37" s="156"/>
    </row>
    <row r="38" spans="2:59" ht="17.25">
      <c r="B38" s="200"/>
      <c r="C38" s="201"/>
      <c r="D38" s="201"/>
      <c r="E38" s="201"/>
      <c r="F38" s="200"/>
      <c r="G38" s="200"/>
      <c r="H38" s="201"/>
      <c r="I38" s="201"/>
      <c r="J38" s="200"/>
      <c r="K38" s="200"/>
      <c r="L38" s="200"/>
      <c r="M38" s="201"/>
      <c r="N38" s="201"/>
      <c r="O38" s="201"/>
      <c r="P38" s="200"/>
      <c r="Q38" s="201"/>
      <c r="R38" s="201"/>
      <c r="S38" s="200"/>
      <c r="T38" s="200"/>
      <c r="U38" s="200"/>
      <c r="V38" s="200"/>
      <c r="W38" s="201"/>
      <c r="X38" s="201"/>
      <c r="Y38" s="200"/>
      <c r="Z38" s="200"/>
      <c r="AA38" s="200"/>
      <c r="AB38" s="200"/>
      <c r="AE38" s="200"/>
      <c r="AF38" s="201"/>
      <c r="AG38" s="200"/>
      <c r="AH38" s="200"/>
      <c r="AI38" s="200"/>
      <c r="AJ38" s="200"/>
      <c r="AK38" s="200"/>
      <c r="AM38" s="75" t="s">
        <v>212</v>
      </c>
      <c r="AP38" s="75" t="s">
        <v>222</v>
      </c>
      <c r="BA38" s="156"/>
      <c r="BB38" s="156"/>
      <c r="BC38" s="156"/>
      <c r="BD38" s="156"/>
      <c r="BE38" s="156"/>
      <c r="BF38" s="156"/>
      <c r="BG38" s="156"/>
    </row>
    <row r="39" spans="2:59" ht="17.25">
      <c r="B39" s="200" t="s">
        <v>92</v>
      </c>
      <c r="C39" s="201" t="s">
        <v>223</v>
      </c>
      <c r="H39" s="201" t="s">
        <v>224</v>
      </c>
      <c r="Q39" s="201"/>
      <c r="R39" s="225" t="s">
        <v>225</v>
      </c>
      <c r="S39" s="225"/>
      <c r="T39" s="225"/>
      <c r="U39" s="225"/>
      <c r="V39" s="225"/>
      <c r="X39" s="201" t="s">
        <v>226</v>
      </c>
      <c r="AE39" s="202"/>
      <c r="AF39" s="201"/>
      <c r="AG39" s="200"/>
      <c r="AH39" s="200"/>
      <c r="AI39" s="200"/>
      <c r="AJ39" s="200"/>
      <c r="AK39" s="200"/>
      <c r="AL39" s="200"/>
      <c r="AM39" s="75" t="s">
        <v>213</v>
      </c>
      <c r="AP39" s="75" t="s">
        <v>227</v>
      </c>
      <c r="BA39" s="156"/>
      <c r="BB39" s="156"/>
      <c r="BC39" s="156"/>
      <c r="BD39" s="156"/>
      <c r="BE39" s="156"/>
      <c r="BF39" s="156"/>
      <c r="BG39" s="156"/>
    </row>
    <row r="40" spans="3:59" ht="17.25">
      <c r="C40" s="202"/>
      <c r="W40" s="202"/>
      <c r="X40" s="202"/>
      <c r="Y40" s="201"/>
      <c r="Z40" s="200"/>
      <c r="AA40" s="200"/>
      <c r="AB40" s="200"/>
      <c r="AC40" s="200"/>
      <c r="AD40" s="200"/>
      <c r="AE40" s="200"/>
      <c r="AF40" s="200"/>
      <c r="AG40" s="200"/>
      <c r="AH40" s="200"/>
      <c r="AI40" s="202"/>
      <c r="AJ40" s="202"/>
      <c r="AK40" s="201"/>
      <c r="AL40" s="200"/>
      <c r="AM40" s="75" t="s">
        <v>214</v>
      </c>
      <c r="AP40" s="75" t="s">
        <v>228</v>
      </c>
      <c r="BA40" s="156"/>
      <c r="BB40" s="156"/>
      <c r="BC40" s="156"/>
      <c r="BD40" s="156"/>
      <c r="BE40" s="156"/>
      <c r="BF40" s="156"/>
      <c r="BG40" s="156"/>
    </row>
    <row r="41" spans="2:59" ht="17.25">
      <c r="B41" s="200" t="s">
        <v>92</v>
      </c>
      <c r="C41" s="203" t="s">
        <v>229</v>
      </c>
      <c r="D41" s="203"/>
      <c r="E41" s="203"/>
      <c r="F41" s="203"/>
      <c r="G41" s="203"/>
      <c r="H41" s="203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147"/>
      <c r="AP41" s="147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</row>
    <row r="42" spans="2:53" ht="18.75">
      <c r="B42" s="200"/>
      <c r="C42" s="201"/>
      <c r="D42" s="204"/>
      <c r="E42" s="205"/>
      <c r="F42" s="205"/>
      <c r="G42" s="205"/>
      <c r="H42" s="205"/>
      <c r="I42" s="214"/>
      <c r="J42" s="205"/>
      <c r="K42" s="205"/>
      <c r="L42" s="205"/>
      <c r="M42" s="215"/>
      <c r="N42" s="215"/>
      <c r="O42" s="215"/>
      <c r="P42" s="204"/>
      <c r="Q42" s="226"/>
      <c r="R42" s="226"/>
      <c r="S42" s="226"/>
      <c r="T42" s="226"/>
      <c r="U42" s="226"/>
      <c r="V42" s="226"/>
      <c r="W42" s="226"/>
      <c r="X42" s="226"/>
      <c r="Y42" s="156"/>
      <c r="Z42" s="156"/>
      <c r="AA42" s="204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156"/>
      <c r="AN42" s="250"/>
      <c r="AO42" s="147"/>
      <c r="AP42" s="147"/>
      <c r="AT42" s="156"/>
      <c r="AU42" s="156"/>
      <c r="AV42" s="156"/>
      <c r="AW42" s="156"/>
      <c r="AX42" s="156"/>
      <c r="AY42" s="156"/>
      <c r="AZ42" s="156"/>
      <c r="BA42" s="156"/>
    </row>
    <row r="43" spans="35:53" ht="17.25">
      <c r="AI43" s="151"/>
      <c r="AJ43" s="147"/>
      <c r="AK43" s="147"/>
      <c r="AL43" s="147"/>
      <c r="AM43" s="147"/>
      <c r="AN43" s="147"/>
      <c r="AO43" s="147"/>
      <c r="AP43" s="147"/>
      <c r="AT43" s="156"/>
      <c r="AU43" s="156"/>
      <c r="AV43" s="156"/>
      <c r="AW43" s="156"/>
      <c r="AX43" s="156"/>
      <c r="AY43" s="156"/>
      <c r="AZ43" s="156"/>
      <c r="BA43" s="156"/>
    </row>
    <row r="44" spans="4:38" ht="18.75">
      <c r="D44" s="204" t="s">
        <v>69</v>
      </c>
      <c r="E44" s="205" t="s">
        <v>230</v>
      </c>
      <c r="F44" s="205"/>
      <c r="G44" s="205"/>
      <c r="H44" s="205"/>
      <c r="I44" s="214"/>
      <c r="J44" s="205"/>
      <c r="K44" s="205"/>
      <c r="L44" s="205"/>
      <c r="M44" s="215"/>
      <c r="N44" s="215"/>
      <c r="O44" s="215"/>
      <c r="P44" s="204" t="s">
        <v>69</v>
      </c>
      <c r="Q44" s="214" t="s">
        <v>231</v>
      </c>
      <c r="R44" s="214"/>
      <c r="S44" s="214"/>
      <c r="T44" s="214"/>
      <c r="U44" s="214"/>
      <c r="V44" s="214"/>
      <c r="W44" s="214"/>
      <c r="X44" s="214"/>
      <c r="Y44" s="156"/>
      <c r="Z44" s="156"/>
      <c r="AA44" s="204" t="s">
        <v>69</v>
      </c>
      <c r="AB44" s="246" t="s">
        <v>232</v>
      </c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</row>
    <row r="45" ht="13.5">
      <c r="AI45" s="151"/>
    </row>
  </sheetData>
  <sheetProtection/>
  <mergeCells count="93">
    <mergeCell ref="AS1:BA1"/>
    <mergeCell ref="AT2:BA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B25:F25"/>
    <mergeCell ref="G25:Y25"/>
    <mergeCell ref="Z25:AD25"/>
    <mergeCell ref="AE25:AV25"/>
    <mergeCell ref="AW25:BA25"/>
    <mergeCell ref="B26:F26"/>
    <mergeCell ref="H26:M26"/>
    <mergeCell ref="O26:P26"/>
    <mergeCell ref="S26:T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S27:T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S28:T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S29:T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S30:T30"/>
    <mergeCell ref="U30:Y30"/>
    <mergeCell ref="Z30:AD30"/>
    <mergeCell ref="AF30:AJ30"/>
    <mergeCell ref="AL30:AM30"/>
    <mergeCell ref="AO30:AP30"/>
    <mergeCell ref="AR30:AV30"/>
    <mergeCell ref="AW30:BA30"/>
    <mergeCell ref="R39:V39"/>
    <mergeCell ref="C41:H41"/>
    <mergeCell ref="Q44:X44"/>
    <mergeCell ref="AB44:AL44"/>
    <mergeCell ref="C1:AF2"/>
    <mergeCell ref="AA4:AB5"/>
    <mergeCell ref="AA7:AB8"/>
    <mergeCell ref="J11:K12"/>
    <mergeCell ref="AP11:AQ12"/>
    <mergeCell ref="E13:F14"/>
    <mergeCell ref="R13:S14"/>
    <mergeCell ref="AJ13:AK14"/>
    <mergeCell ref="AV13:AW14"/>
    <mergeCell ref="B16:C21"/>
    <mergeCell ref="H16:I21"/>
    <mergeCell ref="O16:P21"/>
    <mergeCell ref="U16:V21"/>
    <mergeCell ref="AG16:AH21"/>
    <mergeCell ref="AM16:AN21"/>
    <mergeCell ref="AS16:AT21"/>
    <mergeCell ref="AY16:AZ21"/>
    <mergeCell ref="K21:L22"/>
    <mergeCell ref="AP21:AQ2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/>
  <rowBreaks count="1" manualBreakCount="1">
    <brk id="30" max="5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BI31"/>
  <sheetViews>
    <sheetView zoomScale="70" zoomScaleNormal="70" workbookViewId="0" topLeftCell="A1">
      <selection activeCell="AH19" sqref="AH19:AH20"/>
    </sheetView>
  </sheetViews>
  <sheetFormatPr defaultColWidth="2.50390625" defaultRowHeight="13.5"/>
  <cols>
    <col min="1" max="7" width="2.50390625" style="75" customWidth="1"/>
    <col min="8" max="45" width="4.25390625" style="75" customWidth="1"/>
    <col min="46" max="48" width="2.50390625" style="75" customWidth="1"/>
    <col min="49" max="16384" width="2.50390625" style="75" customWidth="1"/>
  </cols>
  <sheetData>
    <row r="1" spans="5:35" ht="13.5">
      <c r="E1" s="76" t="s">
        <v>233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pans="5:39" ht="13.5" customHeight="1"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K2" s="75" t="s">
        <v>68</v>
      </c>
      <c r="AL2" s="139"/>
      <c r="AM2" s="139"/>
    </row>
    <row r="3" spans="2:41" ht="14.25">
      <c r="B3" s="77"/>
      <c r="C3" s="77"/>
      <c r="D3" s="77"/>
      <c r="E3" s="77" t="s">
        <v>92</v>
      </c>
      <c r="F3" s="77"/>
      <c r="G3" s="77"/>
      <c r="H3" s="75" t="s">
        <v>70</v>
      </c>
      <c r="AI3" s="91"/>
      <c r="AJ3" s="140"/>
      <c r="AK3" s="91"/>
      <c r="AL3" s="140"/>
      <c r="AM3" s="140"/>
      <c r="AO3" s="139"/>
    </row>
    <row r="4" spans="2:38" ht="14.25">
      <c r="B4" s="77"/>
      <c r="C4" s="77"/>
      <c r="D4" s="77"/>
      <c r="E4" s="78"/>
      <c r="F4" s="78"/>
      <c r="G4" s="78"/>
      <c r="H4" s="79" t="s">
        <v>151</v>
      </c>
      <c r="I4" s="94"/>
      <c r="J4" s="94"/>
      <c r="K4" s="94"/>
      <c r="L4" s="94"/>
      <c r="M4" s="94"/>
      <c r="N4" s="94"/>
      <c r="O4" s="95"/>
      <c r="P4" s="79" t="s">
        <v>157</v>
      </c>
      <c r="Q4" s="94"/>
      <c r="R4" s="94"/>
      <c r="S4" s="95"/>
      <c r="T4" s="79" t="s">
        <v>161</v>
      </c>
      <c r="U4" s="94"/>
      <c r="V4" s="94"/>
      <c r="W4" s="95"/>
      <c r="X4" s="79" t="s">
        <v>166</v>
      </c>
      <c r="Y4" s="94"/>
      <c r="Z4" s="94"/>
      <c r="AA4" s="95"/>
      <c r="AB4" s="79" t="s">
        <v>167</v>
      </c>
      <c r="AC4" s="94"/>
      <c r="AD4" s="94"/>
      <c r="AE4" s="95"/>
      <c r="AF4" s="79" t="s">
        <v>234</v>
      </c>
      <c r="AG4" s="94"/>
      <c r="AH4" s="95"/>
      <c r="AI4" s="91"/>
      <c r="AJ4" s="91"/>
      <c r="AK4" s="141"/>
      <c r="AL4" s="75" t="s">
        <v>80</v>
      </c>
    </row>
    <row r="5" spans="3:38" ht="13.5" customHeight="1">
      <c r="C5" s="80" t="s">
        <v>81</v>
      </c>
      <c r="D5" s="80"/>
      <c r="E5" s="80"/>
      <c r="F5" s="80"/>
      <c r="G5" s="80"/>
      <c r="H5" s="81">
        <v>1</v>
      </c>
      <c r="I5" s="96"/>
      <c r="J5" s="96"/>
      <c r="K5" s="96"/>
      <c r="L5" s="96"/>
      <c r="M5" s="96"/>
      <c r="N5" s="96"/>
      <c r="O5" s="97"/>
      <c r="P5" s="98">
        <v>2</v>
      </c>
      <c r="Q5" s="116"/>
      <c r="R5" s="117"/>
      <c r="S5" s="118"/>
      <c r="T5" s="98">
        <v>3</v>
      </c>
      <c r="U5" s="116"/>
      <c r="V5" s="117"/>
      <c r="W5" s="118"/>
      <c r="X5" s="119">
        <v>4</v>
      </c>
      <c r="Y5" s="130"/>
      <c r="Z5" s="130"/>
      <c r="AA5" s="131"/>
      <c r="AB5" s="119">
        <v>5</v>
      </c>
      <c r="AC5" s="130"/>
      <c r="AD5" s="130"/>
      <c r="AE5" s="131"/>
      <c r="AF5" s="119">
        <v>6</v>
      </c>
      <c r="AG5" s="130"/>
      <c r="AH5" s="131"/>
      <c r="AI5" s="91"/>
      <c r="AJ5" s="91"/>
      <c r="AK5" s="91"/>
      <c r="AL5" s="142" t="s">
        <v>88</v>
      </c>
    </row>
    <row r="6" spans="3:38" ht="13.5" customHeight="1">
      <c r="C6" s="80" t="s">
        <v>89</v>
      </c>
      <c r="D6" s="80"/>
      <c r="E6" s="80"/>
      <c r="F6" s="80"/>
      <c r="G6" s="80"/>
      <c r="H6" s="82">
        <v>44101</v>
      </c>
      <c r="I6" s="99"/>
      <c r="J6" s="99"/>
      <c r="K6" s="99"/>
      <c r="L6" s="99"/>
      <c r="M6" s="99"/>
      <c r="N6" s="99"/>
      <c r="O6" s="100"/>
      <c r="P6" s="101">
        <v>44101</v>
      </c>
      <c r="Q6" s="120"/>
      <c r="R6" s="121"/>
      <c r="S6" s="122"/>
      <c r="T6" s="101">
        <v>44101</v>
      </c>
      <c r="U6" s="120"/>
      <c r="V6" s="121"/>
      <c r="W6" s="122"/>
      <c r="X6" s="82">
        <v>44101</v>
      </c>
      <c r="Y6" s="99"/>
      <c r="Z6" s="99"/>
      <c r="AA6" s="100"/>
      <c r="AB6" s="82">
        <v>44101</v>
      </c>
      <c r="AC6" s="99"/>
      <c r="AD6" s="99"/>
      <c r="AE6" s="100"/>
      <c r="AF6" s="82">
        <v>44101</v>
      </c>
      <c r="AG6" s="99"/>
      <c r="AH6" s="100"/>
      <c r="AI6" s="91"/>
      <c r="AJ6" s="91"/>
      <c r="AK6" s="91"/>
      <c r="AL6" s="75" t="s">
        <v>90</v>
      </c>
    </row>
    <row r="7" spans="3:46" ht="13.5" customHeight="1">
      <c r="C7" s="80" t="s">
        <v>91</v>
      </c>
      <c r="D7" s="80"/>
      <c r="E7" s="80"/>
      <c r="F7" s="80"/>
      <c r="G7" s="80"/>
      <c r="H7" s="83">
        <v>0.3958333333333333</v>
      </c>
      <c r="I7" s="102"/>
      <c r="J7" s="102"/>
      <c r="K7" s="102"/>
      <c r="L7" s="102"/>
      <c r="M7" s="102"/>
      <c r="N7" s="102"/>
      <c r="O7" s="103"/>
      <c r="P7" s="104">
        <v>0.4375</v>
      </c>
      <c r="Q7" s="120"/>
      <c r="R7" s="121"/>
      <c r="S7" s="122"/>
      <c r="T7" s="104">
        <v>0.479166666666667</v>
      </c>
      <c r="U7" s="120"/>
      <c r="V7" s="121"/>
      <c r="W7" s="122"/>
      <c r="X7" s="104">
        <v>0.520833333333333</v>
      </c>
      <c r="Y7" s="120"/>
      <c r="Z7" s="121"/>
      <c r="AA7" s="122"/>
      <c r="AB7" s="104">
        <v>0.5625</v>
      </c>
      <c r="AC7" s="120"/>
      <c r="AD7" s="121"/>
      <c r="AE7" s="122"/>
      <c r="AF7" s="132">
        <v>0.6041666666666666</v>
      </c>
      <c r="AG7" s="143"/>
      <c r="AH7" s="144"/>
      <c r="AI7" s="91"/>
      <c r="AJ7" s="91"/>
      <c r="AK7" s="91"/>
      <c r="AT7" s="147"/>
    </row>
    <row r="8" spans="8:46" ht="13.5">
      <c r="H8" s="84">
        <v>1</v>
      </c>
      <c r="I8" s="105">
        <v>2</v>
      </c>
      <c r="J8" s="106">
        <v>3</v>
      </c>
      <c r="K8" s="106">
        <v>4</v>
      </c>
      <c r="L8" s="106">
        <v>5</v>
      </c>
      <c r="M8" s="106">
        <v>6</v>
      </c>
      <c r="N8" s="106">
        <v>7</v>
      </c>
      <c r="O8" s="106">
        <v>8</v>
      </c>
      <c r="P8" s="84">
        <v>1</v>
      </c>
      <c r="Q8" s="105">
        <v>2</v>
      </c>
      <c r="R8" s="106">
        <v>3</v>
      </c>
      <c r="S8" s="123">
        <v>4</v>
      </c>
      <c r="T8" s="84">
        <v>1</v>
      </c>
      <c r="U8" s="105">
        <v>2</v>
      </c>
      <c r="V8" s="106">
        <v>3</v>
      </c>
      <c r="W8" s="123">
        <v>4</v>
      </c>
      <c r="X8" s="84">
        <v>1</v>
      </c>
      <c r="Y8" s="105">
        <v>2</v>
      </c>
      <c r="Z8" s="106">
        <v>3</v>
      </c>
      <c r="AA8" s="106">
        <v>4</v>
      </c>
      <c r="AB8" s="84">
        <v>1</v>
      </c>
      <c r="AC8" s="105">
        <v>2</v>
      </c>
      <c r="AD8" s="105">
        <v>3</v>
      </c>
      <c r="AE8" s="106">
        <v>4</v>
      </c>
      <c r="AF8" s="84">
        <v>1</v>
      </c>
      <c r="AG8" s="105">
        <v>2</v>
      </c>
      <c r="AH8" s="123">
        <v>3</v>
      </c>
      <c r="AI8" s="145"/>
      <c r="AJ8" s="145"/>
      <c r="AK8" s="145" t="s">
        <v>92</v>
      </c>
      <c r="AL8" s="146" t="s">
        <v>93</v>
      </c>
      <c r="AM8" s="147"/>
      <c r="AN8" s="147"/>
      <c r="AO8" s="147"/>
      <c r="AP8" s="147"/>
      <c r="AQ8" s="147"/>
      <c r="AR8" s="147"/>
      <c r="AT8" s="147"/>
    </row>
    <row r="9" spans="3:44" ht="13.5" customHeight="1">
      <c r="C9" s="75" t="s">
        <v>235</v>
      </c>
      <c r="H9" s="85" t="str">
        <f>'2次リーグ組合せ'!E2</f>
        <v>コヴィーダ</v>
      </c>
      <c r="I9" s="107" t="str">
        <f>'2次リーグ組合せ'!E3</f>
        <v>白鳥</v>
      </c>
      <c r="J9" s="107" t="str">
        <f>'2次リーグ組合せ'!E4</f>
        <v>美濃</v>
      </c>
      <c r="K9" s="108" t="str">
        <f>'2次リーグ組合せ'!E5</f>
        <v>御嵩</v>
      </c>
      <c r="L9" s="107" t="str">
        <f>'2次リーグ組合せ'!$E$6</f>
        <v>太田</v>
      </c>
      <c r="M9" s="107" t="str">
        <f>'2次リーグ組合せ'!$E$7</f>
        <v>下有知</v>
      </c>
      <c r="N9" s="107" t="str">
        <f>'2次リーグ組合せ'!$E$8</f>
        <v>土田</v>
      </c>
      <c r="O9" s="108" t="str">
        <f>'2次リーグ組合せ'!$E$9</f>
        <v>加茂野</v>
      </c>
      <c r="P9" s="109" t="str">
        <f>'2次リーグ組合せ'!$E$10</f>
        <v>桜ヶ丘ＦＣ</v>
      </c>
      <c r="Q9" s="107" t="str">
        <f>'2次リーグ組合せ'!$E$11</f>
        <v>武芸川</v>
      </c>
      <c r="R9" s="107" t="str">
        <f>'2次リーグ組合せ'!$E$12</f>
        <v>今渡</v>
      </c>
      <c r="S9" s="124" t="str">
        <f>'2次リーグ組合せ'!$E$13</f>
        <v>西可児</v>
      </c>
      <c r="T9" s="125" t="str">
        <f>'2次リーグ組合せ'!$E$14</f>
        <v>中部</v>
      </c>
      <c r="U9" s="107" t="str">
        <f>'2次リーグ組合せ'!$E$15</f>
        <v>大和</v>
      </c>
      <c r="V9" s="107" t="str">
        <f>'2次リーグ組合せ'!$E$16</f>
        <v>瀬尻</v>
      </c>
      <c r="W9" s="108" t="str">
        <f>'2次リーグ組合せ'!$E$17</f>
        <v>八百津</v>
      </c>
      <c r="X9" s="109" t="str">
        <f>'2次リーグ組合せ'!$E$18</f>
        <v>郡上八幡</v>
      </c>
      <c r="Y9" s="107" t="str">
        <f>'2次リーグ組合せ'!$E$19</f>
        <v>武儀</v>
      </c>
      <c r="Z9" s="108" t="str">
        <f>'2次リーグ組合せ'!$E$20</f>
        <v>金竜</v>
      </c>
      <c r="AA9" s="108" t="str">
        <f>'2次リーグ組合せ'!$E$21</f>
        <v>山手</v>
      </c>
      <c r="AB9" s="133" t="str">
        <f>'2次リーグ組合せ'!$E$22</f>
        <v>川辺</v>
      </c>
      <c r="AC9" s="107" t="str">
        <f>'2次リーグ組合せ'!E23</f>
        <v>旭ヶ丘</v>
      </c>
      <c r="AD9" s="134" t="str">
        <f>'2次リーグ組合せ'!E24</f>
        <v>アンフィニ青</v>
      </c>
      <c r="AE9" s="107" t="str">
        <f>'2次リーグ組合せ'!E25</f>
        <v>坂祝</v>
      </c>
      <c r="AF9" s="133" t="str">
        <f>'2次リーグ組合せ'!E26</f>
        <v>関さくら</v>
      </c>
      <c r="AG9" s="107" t="str">
        <f>'2次リーグ組合せ'!E27</f>
        <v>安桜</v>
      </c>
      <c r="AH9" s="148" t="str">
        <f>'2次リーグ組合せ'!E28</f>
        <v>アンフィニ白</v>
      </c>
      <c r="AI9" s="149"/>
      <c r="AJ9" s="149"/>
      <c r="AL9" s="147"/>
      <c r="AM9" s="147"/>
      <c r="AN9" s="147"/>
      <c r="AO9" s="146" t="s">
        <v>95</v>
      </c>
      <c r="AP9" s="147"/>
      <c r="AQ9" s="147"/>
      <c r="AR9" s="147"/>
    </row>
    <row r="10" spans="3:46" ht="13.5" customHeight="1">
      <c r="C10" s="86">
        <v>44101</v>
      </c>
      <c r="D10" s="86"/>
      <c r="E10" s="86"/>
      <c r="F10" s="86"/>
      <c r="G10" s="87"/>
      <c r="H10" s="88"/>
      <c r="I10" s="110"/>
      <c r="J10" s="110"/>
      <c r="K10" s="111"/>
      <c r="L10" s="110"/>
      <c r="M10" s="110"/>
      <c r="N10" s="110"/>
      <c r="O10" s="111"/>
      <c r="P10" s="112"/>
      <c r="Q10" s="110"/>
      <c r="R10" s="110"/>
      <c r="S10" s="126"/>
      <c r="T10" s="127"/>
      <c r="U10" s="110"/>
      <c r="V10" s="110"/>
      <c r="W10" s="111"/>
      <c r="X10" s="112"/>
      <c r="Y10" s="110"/>
      <c r="Z10" s="111"/>
      <c r="AA10" s="111"/>
      <c r="AB10" s="135"/>
      <c r="AC10" s="110"/>
      <c r="AD10" s="136"/>
      <c r="AE10" s="110"/>
      <c r="AF10" s="135"/>
      <c r="AG10" s="110"/>
      <c r="AH10" s="150"/>
      <c r="AI10" s="149"/>
      <c r="AJ10" s="149"/>
      <c r="AK10" s="151" t="s">
        <v>92</v>
      </c>
      <c r="AL10" s="75" t="s">
        <v>96</v>
      </c>
      <c r="AT10" s="153"/>
    </row>
    <row r="11" spans="8:46" ht="13.5" customHeight="1">
      <c r="H11" s="88"/>
      <c r="I11" s="110"/>
      <c r="J11" s="110"/>
      <c r="K11" s="111"/>
      <c r="L11" s="110"/>
      <c r="M11" s="110"/>
      <c r="N11" s="110"/>
      <c r="O11" s="111"/>
      <c r="P11" s="112"/>
      <c r="Q11" s="110"/>
      <c r="R11" s="110"/>
      <c r="S11" s="126"/>
      <c r="T11" s="127"/>
      <c r="U11" s="110"/>
      <c r="V11" s="110"/>
      <c r="W11" s="111"/>
      <c r="X11" s="112"/>
      <c r="Y11" s="110"/>
      <c r="Z11" s="111"/>
      <c r="AA11" s="111"/>
      <c r="AB11" s="135"/>
      <c r="AC11" s="110"/>
      <c r="AD11" s="136"/>
      <c r="AE11" s="110"/>
      <c r="AF11" s="135"/>
      <c r="AG11" s="110"/>
      <c r="AH11" s="150"/>
      <c r="AI11" s="149"/>
      <c r="AJ11" s="149"/>
      <c r="AK11" s="152" t="s">
        <v>92</v>
      </c>
      <c r="AL11" s="153" t="s">
        <v>97</v>
      </c>
      <c r="AM11" s="153"/>
      <c r="AN11" s="153"/>
      <c r="AO11" s="153"/>
      <c r="AP11" s="153"/>
      <c r="AQ11" s="153"/>
      <c r="AR11" s="153"/>
      <c r="AT11" s="153"/>
    </row>
    <row r="12" spans="8:44" ht="13.5" customHeight="1">
      <c r="H12" s="88"/>
      <c r="I12" s="110"/>
      <c r="J12" s="110"/>
      <c r="K12" s="111"/>
      <c r="L12" s="110"/>
      <c r="M12" s="110"/>
      <c r="N12" s="110"/>
      <c r="O12" s="111"/>
      <c r="P12" s="112"/>
      <c r="Q12" s="110"/>
      <c r="R12" s="110"/>
      <c r="S12" s="126"/>
      <c r="T12" s="127"/>
      <c r="U12" s="110"/>
      <c r="V12" s="110"/>
      <c r="W12" s="111"/>
      <c r="X12" s="112"/>
      <c r="Y12" s="110"/>
      <c r="Z12" s="111"/>
      <c r="AA12" s="111"/>
      <c r="AB12" s="135"/>
      <c r="AC12" s="110"/>
      <c r="AD12" s="136"/>
      <c r="AE12" s="110"/>
      <c r="AF12" s="135"/>
      <c r="AG12" s="110"/>
      <c r="AH12" s="150"/>
      <c r="AI12" s="149"/>
      <c r="AJ12" s="149"/>
      <c r="AK12" s="152" t="s">
        <v>92</v>
      </c>
      <c r="AL12" s="153" t="s">
        <v>98</v>
      </c>
      <c r="AM12" s="153"/>
      <c r="AN12" s="153"/>
      <c r="AO12" s="153"/>
      <c r="AP12" s="153"/>
      <c r="AQ12" s="153"/>
      <c r="AR12" s="153"/>
    </row>
    <row r="13" spans="8:43" ht="42" customHeight="1">
      <c r="H13" s="89"/>
      <c r="I13" s="113"/>
      <c r="J13" s="113"/>
      <c r="K13" s="114"/>
      <c r="L13" s="113"/>
      <c r="M13" s="113"/>
      <c r="N13" s="113"/>
      <c r="O13" s="114"/>
      <c r="P13" s="115"/>
      <c r="Q13" s="113"/>
      <c r="R13" s="113"/>
      <c r="S13" s="128"/>
      <c r="T13" s="129"/>
      <c r="U13" s="113"/>
      <c r="V13" s="113"/>
      <c r="W13" s="114"/>
      <c r="X13" s="115"/>
      <c r="Y13" s="113"/>
      <c r="Z13" s="114"/>
      <c r="AA13" s="114"/>
      <c r="AB13" s="137"/>
      <c r="AC13" s="113"/>
      <c r="AD13" s="138"/>
      <c r="AE13" s="113"/>
      <c r="AF13" s="137"/>
      <c r="AG13" s="113"/>
      <c r="AH13" s="154"/>
      <c r="AI13" s="149"/>
      <c r="AJ13" s="149"/>
      <c r="AK13" s="152" t="s">
        <v>92</v>
      </c>
      <c r="AL13" s="147" t="s">
        <v>99</v>
      </c>
      <c r="AM13" s="155"/>
      <c r="AN13" s="155"/>
      <c r="AO13" s="155"/>
      <c r="AP13" s="155"/>
      <c r="AQ13" s="147"/>
    </row>
    <row r="14" spans="37:38" ht="13.5">
      <c r="AK14" s="151" t="s">
        <v>92</v>
      </c>
      <c r="AL14" s="75" t="s">
        <v>100</v>
      </c>
    </row>
    <row r="15" spans="8:61" ht="17.25" customHeight="1">
      <c r="H15" s="90" t="s">
        <v>102</v>
      </c>
      <c r="AK15" s="151" t="s">
        <v>92</v>
      </c>
      <c r="AL15" s="147" t="s">
        <v>101</v>
      </c>
      <c r="AM15" s="147"/>
      <c r="AN15" s="147"/>
      <c r="AO15" s="147"/>
      <c r="AP15" s="147"/>
      <c r="AT15" s="153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</row>
    <row r="16" spans="8:61" ht="17.25">
      <c r="H16" s="91"/>
      <c r="AK16" s="152" t="s">
        <v>92</v>
      </c>
      <c r="AL16" s="153" t="s">
        <v>103</v>
      </c>
      <c r="AM16" s="153"/>
      <c r="AN16" s="153"/>
      <c r="AO16" s="153"/>
      <c r="AP16" s="153"/>
      <c r="AQ16" s="153"/>
      <c r="AR16" s="153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</row>
    <row r="17" spans="8:61" ht="17.25">
      <c r="H17" s="92" t="s">
        <v>236</v>
      </c>
      <c r="AK17" s="151" t="s">
        <v>92</v>
      </c>
      <c r="AL17" s="75" t="s">
        <v>104</v>
      </c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</row>
    <row r="18" spans="8:61" ht="17.25">
      <c r="H18" s="91"/>
      <c r="AK18" s="151" t="s">
        <v>92</v>
      </c>
      <c r="AL18" s="147" t="s">
        <v>106</v>
      </c>
      <c r="AM18" s="147"/>
      <c r="AT18" s="147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</row>
    <row r="19" spans="8:61" ht="17.25" customHeight="1">
      <c r="H19" s="93"/>
      <c r="AK19" s="145" t="s">
        <v>92</v>
      </c>
      <c r="AL19" s="147" t="s">
        <v>108</v>
      </c>
      <c r="AM19" s="147"/>
      <c r="AN19" s="147"/>
      <c r="AO19" s="147"/>
      <c r="AP19" s="147"/>
      <c r="AQ19" s="147"/>
      <c r="AR19" s="147"/>
      <c r="AT19" s="153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</row>
    <row r="20" spans="37:61" ht="17.25">
      <c r="AK20" s="152" t="s">
        <v>92</v>
      </c>
      <c r="AL20" s="153" t="s">
        <v>109</v>
      </c>
      <c r="AM20" s="153"/>
      <c r="AN20" s="153"/>
      <c r="AO20" s="153"/>
      <c r="AP20" s="153"/>
      <c r="AQ20" s="153"/>
      <c r="AR20" s="153"/>
      <c r="AT20" s="147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</row>
    <row r="21" spans="37:61" ht="17.25">
      <c r="AK21" s="151" t="s">
        <v>92</v>
      </c>
      <c r="AL21" s="147" t="s">
        <v>110</v>
      </c>
      <c r="AM21" s="147"/>
      <c r="AN21" s="147"/>
      <c r="AO21" s="147"/>
      <c r="AP21" s="147"/>
      <c r="AQ21" s="147"/>
      <c r="AR21" s="147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</row>
    <row r="22" spans="37:61" ht="17.25">
      <c r="AK22" s="145" t="s">
        <v>92</v>
      </c>
      <c r="AL22" s="147" t="s">
        <v>111</v>
      </c>
      <c r="AM22" s="147"/>
      <c r="AN22" s="147"/>
      <c r="AO22" s="147"/>
      <c r="AP22" s="147"/>
      <c r="AQ22" s="147"/>
      <c r="AT22" s="147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</row>
    <row r="23" spans="37:44" ht="13.5">
      <c r="AK23" s="151" t="s">
        <v>92</v>
      </c>
      <c r="AL23" s="147" t="s">
        <v>112</v>
      </c>
      <c r="AM23" s="147"/>
      <c r="AN23" s="147"/>
      <c r="AO23" s="147"/>
      <c r="AP23" s="147"/>
      <c r="AQ23" s="147"/>
      <c r="AR23" s="147"/>
    </row>
    <row r="24" spans="37:38" ht="13.5">
      <c r="AK24" s="151" t="s">
        <v>92</v>
      </c>
      <c r="AL24" s="75" t="s">
        <v>113</v>
      </c>
    </row>
    <row r="25" spans="37:38" ht="13.5">
      <c r="AK25" s="151" t="s">
        <v>92</v>
      </c>
      <c r="AL25" s="75" t="s">
        <v>114</v>
      </c>
    </row>
    <row r="26" spans="37:38" ht="13.5">
      <c r="AK26" s="151" t="s">
        <v>92</v>
      </c>
      <c r="AL26" s="75" t="s">
        <v>115</v>
      </c>
    </row>
    <row r="27" spans="37:38" ht="13.5">
      <c r="AK27" s="151" t="s">
        <v>92</v>
      </c>
      <c r="AL27" s="75" t="s">
        <v>116</v>
      </c>
    </row>
    <row r="28" spans="37:38" ht="13.5">
      <c r="AK28" s="151" t="s">
        <v>92</v>
      </c>
      <c r="AL28" s="147" t="s">
        <v>117</v>
      </c>
    </row>
    <row r="29" spans="37:38" ht="13.5">
      <c r="AK29" s="151" t="s">
        <v>92</v>
      </c>
      <c r="AL29" s="147" t="s">
        <v>118</v>
      </c>
    </row>
    <row r="30" spans="37:48" ht="13.5">
      <c r="AK30" s="151" t="s">
        <v>92</v>
      </c>
      <c r="AL30" s="75" t="s">
        <v>119</v>
      </c>
      <c r="AT30" s="153"/>
      <c r="AU30" s="153"/>
      <c r="AV30" s="153"/>
    </row>
    <row r="31" spans="37:45" ht="13.5">
      <c r="AK31" s="152" t="s">
        <v>92</v>
      </c>
      <c r="AL31" s="153" t="s">
        <v>120</v>
      </c>
      <c r="AM31" s="153"/>
      <c r="AN31" s="153"/>
      <c r="AO31" s="153"/>
      <c r="AP31" s="153"/>
      <c r="AQ31" s="153"/>
      <c r="AR31" s="153"/>
      <c r="AS31" s="153"/>
    </row>
  </sheetData>
  <sheetProtection/>
  <mergeCells count="63">
    <mergeCell ref="E3:G3"/>
    <mergeCell ref="H4:O4"/>
    <mergeCell ref="P4:S4"/>
    <mergeCell ref="T4:W4"/>
    <mergeCell ref="X4:AA4"/>
    <mergeCell ref="AB4:AE4"/>
    <mergeCell ref="AF4:AH4"/>
    <mergeCell ref="C5:G5"/>
    <mergeCell ref="H5:O5"/>
    <mergeCell ref="P5:S5"/>
    <mergeCell ref="T5:W5"/>
    <mergeCell ref="X5:AA5"/>
    <mergeCell ref="AB5:AE5"/>
    <mergeCell ref="AF5:AH5"/>
    <mergeCell ref="C6:G6"/>
    <mergeCell ref="H6:O6"/>
    <mergeCell ref="P6:S6"/>
    <mergeCell ref="T6:W6"/>
    <mergeCell ref="X6:AA6"/>
    <mergeCell ref="AB6:AE6"/>
    <mergeCell ref="AF6:AH6"/>
    <mergeCell ref="C7:G7"/>
    <mergeCell ref="H7:O7"/>
    <mergeCell ref="P7:S7"/>
    <mergeCell ref="T7:W7"/>
    <mergeCell ref="X7:AA7"/>
    <mergeCell ref="AB7:AE7"/>
    <mergeCell ref="AF7:AH7"/>
    <mergeCell ref="C10:G10"/>
    <mergeCell ref="AL11:AR11"/>
    <mergeCell ref="AL12:AR12"/>
    <mergeCell ref="AL16:AR16"/>
    <mergeCell ref="AL20:AR20"/>
    <mergeCell ref="AT30:AV30"/>
    <mergeCell ref="AL31:AS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E1:AI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104"/>
  <sheetViews>
    <sheetView workbookViewId="0" topLeftCell="A1">
      <selection activeCell="AK39" sqref="AK39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" customWidth="1"/>
    <col min="68" max="68" width="2.50390625" style="0" customWidth="1"/>
  </cols>
  <sheetData>
    <row r="1" spans="1:29" s="1" customFormat="1" ht="23.25" customHeight="1">
      <c r="A1"/>
      <c r="C1" s="3" t="s">
        <v>237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65" s="1" customFormat="1" ht="18.75">
      <c r="A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AD2" s="46"/>
      <c r="AE2" s="46"/>
      <c r="AF2" s="46"/>
      <c r="BK2" s="46" t="s">
        <v>238</v>
      </c>
      <c r="BL2" s="46"/>
      <c r="BM2" s="46"/>
    </row>
    <row r="3" ht="13.5">
      <c r="C3" t="s">
        <v>239</v>
      </c>
    </row>
    <row r="4" spans="7:46" ht="13.5">
      <c r="G4" s="4">
        <f>'リーグ2次'!P6</f>
        <v>44101</v>
      </c>
      <c r="H4" s="5"/>
      <c r="I4" s="5"/>
      <c r="J4" s="5"/>
      <c r="K4" s="5"/>
      <c r="L4" s="5"/>
      <c r="R4" s="28">
        <f>'リーグ2次'!P5</f>
        <v>2</v>
      </c>
      <c r="S4" s="28"/>
      <c r="T4" s="28"/>
      <c r="U4" s="28"/>
      <c r="V4" s="28"/>
      <c r="W4" t="s">
        <v>54</v>
      </c>
      <c r="AD4" s="47">
        <f>'リーグ2次'!P7</f>
        <v>0.4375</v>
      </c>
      <c r="AE4" s="48"/>
      <c r="AF4" s="48"/>
      <c r="AG4" s="48"/>
      <c r="AH4" s="48"/>
      <c r="AL4" s="1"/>
      <c r="AM4" s="63" t="s">
        <v>124</v>
      </c>
      <c r="AN4" s="64" t="s">
        <v>125</v>
      </c>
      <c r="AO4" s="64" t="s">
        <v>126</v>
      </c>
      <c r="AP4" s="64" t="s">
        <v>127</v>
      </c>
      <c r="AQ4" s="64" t="s">
        <v>128</v>
      </c>
      <c r="AR4" s="64" t="s">
        <v>129</v>
      </c>
      <c r="AS4" s="64" t="s">
        <v>130</v>
      </c>
      <c r="AT4" s="64" t="s">
        <v>131</v>
      </c>
    </row>
    <row r="5" spans="3:67" s="1" customFormat="1" ht="13.5">
      <c r="C5" s="6" t="s">
        <v>132</v>
      </c>
      <c r="D5" s="7"/>
      <c r="E5" s="7" t="s">
        <v>133</v>
      </c>
      <c r="F5" s="7"/>
      <c r="G5" s="7"/>
      <c r="H5" s="7"/>
      <c r="I5" s="7"/>
      <c r="J5" s="7" t="s">
        <v>134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49" t="s">
        <v>135</v>
      </c>
      <c r="AE5" s="49"/>
      <c r="AF5" s="49"/>
      <c r="AG5" s="49"/>
      <c r="AH5" s="49"/>
      <c r="AI5" s="65"/>
      <c r="BJ5" s="49" t="s">
        <v>135</v>
      </c>
      <c r="BK5" s="49"/>
      <c r="BL5" s="49"/>
      <c r="BM5" s="49"/>
      <c r="BN5" s="49"/>
      <c r="BO5" s="65"/>
    </row>
    <row r="6" spans="3:67" s="1" customFormat="1" ht="13.5">
      <c r="C6" s="8">
        <v>1</v>
      </c>
      <c r="D6" s="9"/>
      <c r="E6" s="10">
        <f>AD4</f>
        <v>0.4375</v>
      </c>
      <c r="F6" s="11"/>
      <c r="G6" s="11"/>
      <c r="H6" s="11"/>
      <c r="I6" s="11"/>
      <c r="J6" s="22" t="str">
        <f>'2次リーグ組合せ'!E11</f>
        <v>武芸川</v>
      </c>
      <c r="K6" s="22"/>
      <c r="L6" s="22"/>
      <c r="M6" s="22"/>
      <c r="N6" s="22"/>
      <c r="O6" s="22"/>
      <c r="P6" s="22"/>
      <c r="Q6" s="29"/>
      <c r="R6" s="30"/>
      <c r="S6" s="31"/>
      <c r="T6" s="353" t="s">
        <v>136</v>
      </c>
      <c r="U6" s="31"/>
      <c r="V6" s="30"/>
      <c r="W6" s="32" t="str">
        <f>'2次リーグ組合せ'!E12</f>
        <v>今渡</v>
      </c>
      <c r="X6" s="32"/>
      <c r="Y6" s="32"/>
      <c r="Z6" s="32"/>
      <c r="AA6" s="32"/>
      <c r="AB6" s="32"/>
      <c r="AC6" s="50"/>
      <c r="AD6" s="51" t="str">
        <f>J7</f>
        <v>桜ヶ丘ＦＣ</v>
      </c>
      <c r="AE6" s="52"/>
      <c r="AF6" s="52"/>
      <c r="AG6" s="52"/>
      <c r="AH6" s="52"/>
      <c r="AI6" s="66"/>
      <c r="AL6" s="1" t="str">
        <f>J7</f>
        <v>桜ヶ丘ＦＣ</v>
      </c>
      <c r="AM6" s="67">
        <v>0</v>
      </c>
      <c r="AN6" s="67">
        <v>0</v>
      </c>
      <c r="AO6" s="67">
        <v>0</v>
      </c>
      <c r="AP6" s="67">
        <f>S7+S9+S11</f>
        <v>0</v>
      </c>
      <c r="AQ6" s="67">
        <f>U7+U9+U11</f>
        <v>0</v>
      </c>
      <c r="AR6" s="67">
        <f>AP6-AQ6</f>
        <v>0</v>
      </c>
      <c r="AS6" s="67">
        <f>AM6*3+AO6*1</f>
        <v>0</v>
      </c>
      <c r="AT6" s="73">
        <v>1</v>
      </c>
      <c r="BJ6" s="51" t="str">
        <f>$J$17&amp;"・"&amp;$W$17</f>
        <v>中部・八百津</v>
      </c>
      <c r="BK6" s="52"/>
      <c r="BL6" s="52"/>
      <c r="BM6" s="52"/>
      <c r="BN6" s="52"/>
      <c r="BO6" s="66"/>
    </row>
    <row r="7" spans="3:67" s="1" customFormat="1" ht="13.5">
      <c r="C7" s="8">
        <v>2</v>
      </c>
      <c r="D7" s="9"/>
      <c r="E7" s="12">
        <f>E6+"０：5０"</f>
        <v>0.4722222222222222</v>
      </c>
      <c r="F7" s="9"/>
      <c r="G7" s="9"/>
      <c r="H7" s="9"/>
      <c r="I7" s="9"/>
      <c r="J7" s="22" t="str">
        <f>'2次リーグ組合せ'!E10</f>
        <v>桜ヶ丘ＦＣ</v>
      </c>
      <c r="K7" s="22"/>
      <c r="L7" s="22"/>
      <c r="M7" s="22"/>
      <c r="N7" s="22"/>
      <c r="O7" s="22"/>
      <c r="P7" s="22"/>
      <c r="Q7" s="29"/>
      <c r="R7" s="33"/>
      <c r="S7" s="34"/>
      <c r="T7" s="354" t="s">
        <v>136</v>
      </c>
      <c r="U7" s="34"/>
      <c r="V7" s="33"/>
      <c r="W7" s="27" t="str">
        <f>'2次リーグ組合せ'!E13</f>
        <v>西可児</v>
      </c>
      <c r="X7" s="27"/>
      <c r="Y7" s="27"/>
      <c r="Z7" s="27"/>
      <c r="AA7" s="27"/>
      <c r="AB7" s="27"/>
      <c r="AC7" s="27"/>
      <c r="AD7" s="53" t="str">
        <f>J6</f>
        <v>武芸川</v>
      </c>
      <c r="AE7" s="54"/>
      <c r="AF7" s="54"/>
      <c r="AG7" s="54"/>
      <c r="AH7" s="54"/>
      <c r="AI7" s="68"/>
      <c r="AL7" s="1" t="str">
        <f>J6</f>
        <v>武芸川</v>
      </c>
      <c r="AM7" s="67">
        <v>0</v>
      </c>
      <c r="AN7" s="67">
        <v>0</v>
      </c>
      <c r="AO7" s="67">
        <v>0</v>
      </c>
      <c r="AP7" s="67">
        <f>S6+S8+U11</f>
        <v>0</v>
      </c>
      <c r="AQ7" s="67">
        <f>U6+U8+S11</f>
        <v>0</v>
      </c>
      <c r="AR7" s="67">
        <f>AP7-AQ7</f>
        <v>0</v>
      </c>
      <c r="AS7" s="67">
        <f>AM7*3+AO7*1</f>
        <v>0</v>
      </c>
      <c r="AT7" s="73">
        <v>2</v>
      </c>
      <c r="BJ7" s="53" t="str">
        <f>$J$16&amp;"・"&amp;$W$16</f>
        <v>大和・瀬尻</v>
      </c>
      <c r="BK7" s="54"/>
      <c r="BL7" s="54"/>
      <c r="BM7" s="54"/>
      <c r="BN7" s="54"/>
      <c r="BO7" s="68"/>
    </row>
    <row r="8" spans="3:67" s="1" customFormat="1" ht="13.5" customHeight="1">
      <c r="C8" s="8">
        <v>3</v>
      </c>
      <c r="D8" s="9"/>
      <c r="E8" s="12">
        <f>E7+"１：1０"</f>
        <v>0.5208333333333334</v>
      </c>
      <c r="F8" s="9"/>
      <c r="G8" s="9"/>
      <c r="H8" s="9"/>
      <c r="I8" s="9"/>
      <c r="J8" s="23" t="str">
        <f>J6</f>
        <v>武芸川</v>
      </c>
      <c r="K8" s="23"/>
      <c r="L8" s="23"/>
      <c r="M8" s="23"/>
      <c r="N8" s="23"/>
      <c r="O8" s="23"/>
      <c r="P8" s="23"/>
      <c r="Q8" s="35"/>
      <c r="R8" s="33"/>
      <c r="S8" s="34"/>
      <c r="T8" s="354" t="s">
        <v>136</v>
      </c>
      <c r="U8" s="34"/>
      <c r="V8" s="33"/>
      <c r="W8" s="32" t="str">
        <f>W7</f>
        <v>西可児</v>
      </c>
      <c r="X8" s="32"/>
      <c r="Y8" s="32"/>
      <c r="Z8" s="32"/>
      <c r="AA8" s="32"/>
      <c r="AB8" s="32"/>
      <c r="AC8" s="32"/>
      <c r="AD8" s="53" t="str">
        <f>W6</f>
        <v>今渡</v>
      </c>
      <c r="AE8" s="54"/>
      <c r="AF8" s="54"/>
      <c r="AG8" s="54"/>
      <c r="AH8" s="54"/>
      <c r="AI8" s="68"/>
      <c r="AL8" s="1" t="str">
        <f>W6</f>
        <v>今渡</v>
      </c>
      <c r="AM8" s="67">
        <v>0</v>
      </c>
      <c r="AN8" s="67">
        <v>0</v>
      </c>
      <c r="AO8" s="67">
        <v>0</v>
      </c>
      <c r="AP8" s="67">
        <f>U6+U9+S10</f>
        <v>0</v>
      </c>
      <c r="AQ8" s="67">
        <f>S6+S9+U10</f>
        <v>0</v>
      </c>
      <c r="AR8" s="67">
        <f>AP8-AQ8</f>
        <v>0</v>
      </c>
      <c r="AS8" s="67">
        <f>AM8*3+AO8*1</f>
        <v>0</v>
      </c>
      <c r="AT8" s="73">
        <v>3</v>
      </c>
      <c r="BJ8" s="53" t="str">
        <f>$J$17&amp;"・"&amp;$W$16</f>
        <v>中部・瀬尻</v>
      </c>
      <c r="BK8" s="54"/>
      <c r="BL8" s="54"/>
      <c r="BM8" s="54"/>
      <c r="BN8" s="54"/>
      <c r="BO8" s="68"/>
    </row>
    <row r="9" spans="3:67" s="1" customFormat="1" ht="13.5" customHeight="1">
      <c r="C9" s="8">
        <v>4</v>
      </c>
      <c r="D9" s="9"/>
      <c r="E9" s="13">
        <f>E8+"０：5０"</f>
        <v>0.5555555555555556</v>
      </c>
      <c r="F9" s="14"/>
      <c r="G9" s="14"/>
      <c r="H9" s="14"/>
      <c r="I9" s="14"/>
      <c r="J9" s="24" t="str">
        <f>J7</f>
        <v>桜ヶ丘ＦＣ</v>
      </c>
      <c r="K9" s="24"/>
      <c r="L9" s="24"/>
      <c r="M9" s="24"/>
      <c r="N9" s="24"/>
      <c r="O9" s="24"/>
      <c r="P9" s="24"/>
      <c r="Q9" s="36"/>
      <c r="R9" s="30"/>
      <c r="S9" s="31"/>
      <c r="T9" s="353" t="s">
        <v>136</v>
      </c>
      <c r="U9" s="31"/>
      <c r="V9" s="30"/>
      <c r="W9" s="27" t="str">
        <f>W6</f>
        <v>今渡</v>
      </c>
      <c r="X9" s="27"/>
      <c r="Y9" s="27"/>
      <c r="Z9" s="27"/>
      <c r="AA9" s="27"/>
      <c r="AB9" s="27"/>
      <c r="AC9" s="27"/>
      <c r="AD9" s="55" t="str">
        <f>J8</f>
        <v>武芸川</v>
      </c>
      <c r="AE9" s="56"/>
      <c r="AF9" s="56"/>
      <c r="AG9" s="56"/>
      <c r="AH9" s="56"/>
      <c r="AI9" s="69"/>
      <c r="AL9" s="1" t="str">
        <f>W7</f>
        <v>西可児</v>
      </c>
      <c r="AM9" s="67">
        <v>0</v>
      </c>
      <c r="AN9" s="67">
        <v>0</v>
      </c>
      <c r="AO9" s="67">
        <v>0</v>
      </c>
      <c r="AP9" s="67">
        <f>U7+U8+U10</f>
        <v>0</v>
      </c>
      <c r="AQ9" s="67">
        <f>S7+S8+S10</f>
        <v>0</v>
      </c>
      <c r="AR9" s="67">
        <f>AP9-AQ9</f>
        <v>0</v>
      </c>
      <c r="AS9" s="67">
        <f>AM9*3+AO9*1</f>
        <v>0</v>
      </c>
      <c r="AT9" s="73">
        <v>4</v>
      </c>
      <c r="BJ9" s="55" t="str">
        <f>$J$16&amp;"・"&amp;$W$17</f>
        <v>大和・八百津</v>
      </c>
      <c r="BK9" s="56"/>
      <c r="BL9" s="56"/>
      <c r="BM9" s="56"/>
      <c r="BN9" s="56"/>
      <c r="BO9" s="69"/>
    </row>
    <row r="10" spans="3:67" s="1" customFormat="1" ht="13.5" customHeight="1">
      <c r="C10" s="8">
        <v>5</v>
      </c>
      <c r="D10" s="9"/>
      <c r="E10" s="12">
        <f>E9+"１：1０"</f>
        <v>0.6041666666666667</v>
      </c>
      <c r="F10" s="9"/>
      <c r="G10" s="9"/>
      <c r="H10" s="9"/>
      <c r="I10" s="9"/>
      <c r="J10" s="23" t="str">
        <f>W9</f>
        <v>今渡</v>
      </c>
      <c r="K10" s="23"/>
      <c r="L10" s="23"/>
      <c r="M10" s="23"/>
      <c r="N10" s="23"/>
      <c r="O10" s="23"/>
      <c r="P10" s="23"/>
      <c r="Q10" s="35"/>
      <c r="R10" s="33"/>
      <c r="S10" s="34"/>
      <c r="T10" s="354" t="s">
        <v>136</v>
      </c>
      <c r="U10" s="34"/>
      <c r="V10" s="33"/>
      <c r="W10" s="32" t="str">
        <f>W8</f>
        <v>西可児</v>
      </c>
      <c r="X10" s="32"/>
      <c r="Y10" s="32"/>
      <c r="Z10" s="32"/>
      <c r="AA10" s="32"/>
      <c r="AB10" s="32"/>
      <c r="AC10" s="32"/>
      <c r="AD10" s="53" t="str">
        <f>J11</f>
        <v>桜ヶ丘ＦＣ</v>
      </c>
      <c r="AE10" s="54"/>
      <c r="AF10" s="54"/>
      <c r="AG10" s="54"/>
      <c r="AH10" s="54"/>
      <c r="AI10" s="68"/>
      <c r="BJ10" s="53" t="str">
        <f>$J$17&amp;"・"&amp;$W$21</f>
        <v>中部・大和</v>
      </c>
      <c r="BK10" s="54"/>
      <c r="BL10" s="54"/>
      <c r="BM10" s="54"/>
      <c r="BN10" s="54"/>
      <c r="BO10" s="68"/>
    </row>
    <row r="11" spans="3:67" s="1" customFormat="1" ht="13.5" customHeight="1">
      <c r="C11" s="15">
        <v>6</v>
      </c>
      <c r="D11" s="16"/>
      <c r="E11" s="17">
        <f>E10+"０：5０"</f>
        <v>0.638888888888889</v>
      </c>
      <c r="F11" s="18"/>
      <c r="G11" s="18"/>
      <c r="H11" s="18"/>
      <c r="I11" s="18"/>
      <c r="J11" s="25" t="str">
        <f>J9</f>
        <v>桜ヶ丘ＦＣ</v>
      </c>
      <c r="K11" s="25"/>
      <c r="L11" s="25"/>
      <c r="M11" s="25"/>
      <c r="N11" s="25"/>
      <c r="O11" s="25"/>
      <c r="P11" s="25"/>
      <c r="Q11" s="37"/>
      <c r="R11" s="38"/>
      <c r="S11" s="39"/>
      <c r="T11" s="355" t="s">
        <v>136</v>
      </c>
      <c r="U11" s="39"/>
      <c r="V11" s="38"/>
      <c r="W11" s="40" t="str">
        <f>J8</f>
        <v>武芸川</v>
      </c>
      <c r="X11" s="40"/>
      <c r="Y11" s="40"/>
      <c r="Z11" s="40"/>
      <c r="AA11" s="40"/>
      <c r="AB11" s="40"/>
      <c r="AC11" s="40"/>
      <c r="AD11" s="57" t="str">
        <f>W10</f>
        <v>西可児</v>
      </c>
      <c r="AE11" s="58"/>
      <c r="AF11" s="58"/>
      <c r="AG11" s="58"/>
      <c r="AH11" s="58"/>
      <c r="AI11" s="70"/>
      <c r="BJ11" s="57" t="str">
        <f>$J$20&amp;"・"&amp;$W$20</f>
        <v>瀬尻・八百津</v>
      </c>
      <c r="BK11" s="58"/>
      <c r="BL11" s="58"/>
      <c r="BM11" s="58"/>
      <c r="BN11" s="58"/>
      <c r="BO11" s="70"/>
    </row>
    <row r="13" spans="3:15" ht="13.5">
      <c r="C13" t="s">
        <v>240</v>
      </c>
      <c r="K13" s="26"/>
      <c r="L13" s="26"/>
      <c r="M13" s="26"/>
      <c r="N13" s="26"/>
      <c r="O13" s="26"/>
    </row>
    <row r="14" spans="7:46" ht="13.5">
      <c r="G14" s="4">
        <f>'リーグ2次'!T6</f>
        <v>44101</v>
      </c>
      <c r="H14" s="5"/>
      <c r="I14" s="5"/>
      <c r="J14" s="5"/>
      <c r="K14" s="5"/>
      <c r="L14" s="5"/>
      <c r="R14" s="28">
        <f>'リーグ2次'!T5</f>
        <v>3</v>
      </c>
      <c r="S14" s="28"/>
      <c r="T14" s="28"/>
      <c r="U14" s="28"/>
      <c r="V14" s="28"/>
      <c r="W14" t="s">
        <v>54</v>
      </c>
      <c r="AD14" s="47">
        <f>'リーグ2次'!T7</f>
        <v>0.479166666666667</v>
      </c>
      <c r="AE14" s="48"/>
      <c r="AF14" s="48"/>
      <c r="AG14" s="48"/>
      <c r="AH14" s="48"/>
      <c r="AL14" s="1"/>
      <c r="AM14" s="63" t="s">
        <v>124</v>
      </c>
      <c r="AN14" s="64" t="s">
        <v>125</v>
      </c>
      <c r="AO14" s="64" t="s">
        <v>126</v>
      </c>
      <c r="AP14" s="64" t="s">
        <v>127</v>
      </c>
      <c r="AQ14" s="64" t="s">
        <v>128</v>
      </c>
      <c r="AR14" s="64" t="s">
        <v>129</v>
      </c>
      <c r="AS14" s="64" t="s">
        <v>130</v>
      </c>
      <c r="AT14" s="64" t="s">
        <v>131</v>
      </c>
    </row>
    <row r="15" spans="1:67" s="1" customFormat="1" ht="13.5">
      <c r="A15"/>
      <c r="C15" s="6" t="s">
        <v>132</v>
      </c>
      <c r="D15" s="7"/>
      <c r="E15" s="7" t="s">
        <v>133</v>
      </c>
      <c r="F15" s="7"/>
      <c r="G15" s="7"/>
      <c r="H15" s="7"/>
      <c r="I15" s="7"/>
      <c r="J15" s="7" t="s">
        <v>134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49" t="s">
        <v>135</v>
      </c>
      <c r="AE15" s="49"/>
      <c r="AF15" s="49"/>
      <c r="AG15" s="49"/>
      <c r="AH15" s="49"/>
      <c r="AI15" s="65"/>
      <c r="BJ15" s="49" t="s">
        <v>135</v>
      </c>
      <c r="BK15" s="49"/>
      <c r="BL15" s="49"/>
      <c r="BM15" s="49"/>
      <c r="BN15" s="49"/>
      <c r="BO15" s="65"/>
    </row>
    <row r="16" spans="3:67" s="1" customFormat="1" ht="13.5">
      <c r="C16" s="8">
        <v>1</v>
      </c>
      <c r="D16" s="9"/>
      <c r="E16" s="10">
        <f>AD14</f>
        <v>0.479166666666667</v>
      </c>
      <c r="F16" s="11"/>
      <c r="G16" s="11"/>
      <c r="H16" s="11"/>
      <c r="I16" s="11"/>
      <c r="J16" s="22" t="str">
        <f>'2次リーグ組合せ'!E15</f>
        <v>大和</v>
      </c>
      <c r="K16" s="22"/>
      <c r="L16" s="22"/>
      <c r="M16" s="22"/>
      <c r="N16" s="22"/>
      <c r="O16" s="22"/>
      <c r="P16" s="22"/>
      <c r="Q16" s="29"/>
      <c r="R16" s="30"/>
      <c r="S16" s="31"/>
      <c r="T16" s="353" t="s">
        <v>136</v>
      </c>
      <c r="U16" s="31"/>
      <c r="V16" s="30"/>
      <c r="W16" s="32" t="str">
        <f>'2次リーグ組合せ'!E16</f>
        <v>瀬尻</v>
      </c>
      <c r="X16" s="32"/>
      <c r="Y16" s="32"/>
      <c r="Z16" s="32"/>
      <c r="AA16" s="32"/>
      <c r="AB16" s="32"/>
      <c r="AC16" s="50"/>
      <c r="AD16" s="51" t="str">
        <f>J17</f>
        <v>中部</v>
      </c>
      <c r="AE16" s="52"/>
      <c r="AF16" s="52"/>
      <c r="AG16" s="52"/>
      <c r="AH16" s="52"/>
      <c r="AI16" s="66"/>
      <c r="AL16" s="1" t="str">
        <f>J17</f>
        <v>中部</v>
      </c>
      <c r="AM16" s="67">
        <v>0</v>
      </c>
      <c r="AN16" s="67">
        <v>0</v>
      </c>
      <c r="AO16" s="67">
        <v>0</v>
      </c>
      <c r="AP16" s="67">
        <f>S17+S19+S21</f>
        <v>0</v>
      </c>
      <c r="AQ16" s="67">
        <f>U17+U19+U21</f>
        <v>0</v>
      </c>
      <c r="AR16" s="67">
        <f>AP16-AQ16</f>
        <v>0</v>
      </c>
      <c r="AS16" s="67">
        <f>AM16*3+AO16*1</f>
        <v>0</v>
      </c>
      <c r="AT16" s="73">
        <v>1</v>
      </c>
      <c r="BJ16" s="51" t="str">
        <f>$J$7&amp;"・"&amp;$W$7</f>
        <v>桜ヶ丘ＦＣ・西可児</v>
      </c>
      <c r="BK16" s="52"/>
      <c r="BL16" s="52"/>
      <c r="BM16" s="52"/>
      <c r="BN16" s="52"/>
      <c r="BO16" s="66"/>
    </row>
    <row r="17" spans="3:67" s="1" customFormat="1" ht="13.5">
      <c r="C17" s="8">
        <v>2</v>
      </c>
      <c r="D17" s="9"/>
      <c r="E17" s="12">
        <f>E16+"０：5０"</f>
        <v>0.5138888888888893</v>
      </c>
      <c r="F17" s="9"/>
      <c r="G17" s="9"/>
      <c r="H17" s="9"/>
      <c r="I17" s="9"/>
      <c r="J17" s="22" t="str">
        <f>'2次リーグ組合せ'!E14</f>
        <v>中部</v>
      </c>
      <c r="K17" s="22"/>
      <c r="L17" s="22"/>
      <c r="M17" s="22"/>
      <c r="N17" s="22"/>
      <c r="O17" s="22"/>
      <c r="P17" s="22"/>
      <c r="Q17" s="29"/>
      <c r="R17" s="33"/>
      <c r="S17" s="34"/>
      <c r="T17" s="354" t="s">
        <v>136</v>
      </c>
      <c r="U17" s="34"/>
      <c r="V17" s="33"/>
      <c r="W17" s="27" t="str">
        <f>'2次リーグ組合せ'!E17</f>
        <v>八百津</v>
      </c>
      <c r="X17" s="27"/>
      <c r="Y17" s="27"/>
      <c r="Z17" s="27"/>
      <c r="AA17" s="27"/>
      <c r="AB17" s="27"/>
      <c r="AC17" s="27"/>
      <c r="AD17" s="53" t="str">
        <f>J16</f>
        <v>大和</v>
      </c>
      <c r="AE17" s="54"/>
      <c r="AF17" s="54"/>
      <c r="AG17" s="54"/>
      <c r="AH17" s="54"/>
      <c r="AI17" s="68"/>
      <c r="AL17" s="1" t="str">
        <f>J16</f>
        <v>大和</v>
      </c>
      <c r="AM17" s="67">
        <v>0</v>
      </c>
      <c r="AN17" s="67">
        <v>0</v>
      </c>
      <c r="AO17" s="67">
        <v>0</v>
      </c>
      <c r="AP17" s="67">
        <f>S16+S18+U21</f>
        <v>0</v>
      </c>
      <c r="AQ17" s="67">
        <f>U16+U18+S21</f>
        <v>0</v>
      </c>
      <c r="AR17" s="67">
        <f>AP17-AQ17</f>
        <v>0</v>
      </c>
      <c r="AS17" s="67">
        <f>AM17*3+AO17*1</f>
        <v>0</v>
      </c>
      <c r="AT17" s="73">
        <v>2</v>
      </c>
      <c r="BJ17" s="53" t="str">
        <f>$J$6&amp;"・"&amp;$W$6</f>
        <v>武芸川・今渡</v>
      </c>
      <c r="BK17" s="54"/>
      <c r="BL17" s="54"/>
      <c r="BM17" s="54"/>
      <c r="BN17" s="54"/>
      <c r="BO17" s="68"/>
    </row>
    <row r="18" spans="3:67" s="1" customFormat="1" ht="13.5" customHeight="1">
      <c r="C18" s="8">
        <v>3</v>
      </c>
      <c r="D18" s="9"/>
      <c r="E18" s="12">
        <f>E17+"１：1０"</f>
        <v>0.5625000000000004</v>
      </c>
      <c r="F18" s="9"/>
      <c r="G18" s="9"/>
      <c r="H18" s="9"/>
      <c r="I18" s="9"/>
      <c r="J18" s="23" t="str">
        <f>J16</f>
        <v>大和</v>
      </c>
      <c r="K18" s="23"/>
      <c r="L18" s="23"/>
      <c r="M18" s="23"/>
      <c r="N18" s="23"/>
      <c r="O18" s="23"/>
      <c r="P18" s="23"/>
      <c r="Q18" s="35"/>
      <c r="R18" s="33"/>
      <c r="S18" s="34"/>
      <c r="T18" s="354" t="s">
        <v>136</v>
      </c>
      <c r="U18" s="34"/>
      <c r="V18" s="33"/>
      <c r="W18" s="32" t="str">
        <f>W17</f>
        <v>八百津</v>
      </c>
      <c r="X18" s="32"/>
      <c r="Y18" s="32"/>
      <c r="Z18" s="32"/>
      <c r="AA18" s="32"/>
      <c r="AB18" s="32"/>
      <c r="AC18" s="32"/>
      <c r="AD18" s="53" t="str">
        <f>W16</f>
        <v>瀬尻</v>
      </c>
      <c r="AE18" s="54"/>
      <c r="AF18" s="54"/>
      <c r="AG18" s="54"/>
      <c r="AH18" s="54"/>
      <c r="AI18" s="68"/>
      <c r="AL18" s="1" t="str">
        <f>W16</f>
        <v>瀬尻</v>
      </c>
      <c r="AM18" s="67">
        <v>0</v>
      </c>
      <c r="AN18" s="67">
        <v>0</v>
      </c>
      <c r="AO18" s="67">
        <v>0</v>
      </c>
      <c r="AP18" s="67">
        <f>U16+U19+S20</f>
        <v>0</v>
      </c>
      <c r="AQ18" s="67">
        <f>S16+S19+U20</f>
        <v>0</v>
      </c>
      <c r="AR18" s="67">
        <f>AP18-AQ18</f>
        <v>0</v>
      </c>
      <c r="AS18" s="67">
        <f>AM18*3+AO18*1</f>
        <v>0</v>
      </c>
      <c r="AT18" s="73">
        <v>3</v>
      </c>
      <c r="BJ18" s="53" t="str">
        <f>$J$7&amp;"・"&amp;$W$6</f>
        <v>桜ヶ丘ＦＣ・今渡</v>
      </c>
      <c r="BK18" s="54"/>
      <c r="BL18" s="54"/>
      <c r="BM18" s="54"/>
      <c r="BN18" s="54"/>
      <c r="BO18" s="68"/>
    </row>
    <row r="19" spans="3:67" s="1" customFormat="1" ht="13.5" customHeight="1">
      <c r="C19" s="8">
        <v>4</v>
      </c>
      <c r="D19" s="9"/>
      <c r="E19" s="13">
        <f>E18+"０：5０"</f>
        <v>0.5972222222222227</v>
      </c>
      <c r="F19" s="14"/>
      <c r="G19" s="14"/>
      <c r="H19" s="14"/>
      <c r="I19" s="14"/>
      <c r="J19" s="24" t="str">
        <f>J17</f>
        <v>中部</v>
      </c>
      <c r="K19" s="24"/>
      <c r="L19" s="24"/>
      <c r="M19" s="24"/>
      <c r="N19" s="24"/>
      <c r="O19" s="24"/>
      <c r="P19" s="24"/>
      <c r="Q19" s="36"/>
      <c r="R19" s="30"/>
      <c r="S19" s="31"/>
      <c r="T19" s="353" t="s">
        <v>136</v>
      </c>
      <c r="U19" s="31"/>
      <c r="V19" s="30"/>
      <c r="W19" s="27" t="str">
        <f>W16</f>
        <v>瀬尻</v>
      </c>
      <c r="X19" s="27"/>
      <c r="Y19" s="27"/>
      <c r="Z19" s="27"/>
      <c r="AA19" s="27"/>
      <c r="AB19" s="27"/>
      <c r="AC19" s="27"/>
      <c r="AD19" s="55" t="str">
        <f>J18</f>
        <v>大和</v>
      </c>
      <c r="AE19" s="56"/>
      <c r="AF19" s="56"/>
      <c r="AG19" s="56"/>
      <c r="AH19" s="56"/>
      <c r="AI19" s="69"/>
      <c r="AL19" s="1" t="str">
        <f>W17</f>
        <v>八百津</v>
      </c>
      <c r="AM19" s="67">
        <v>0</v>
      </c>
      <c r="AN19" s="67">
        <v>0</v>
      </c>
      <c r="AO19" s="67">
        <v>0</v>
      </c>
      <c r="AP19" s="67">
        <f>U17+U18+U20</f>
        <v>0</v>
      </c>
      <c r="AQ19" s="67">
        <f>S17+S18+S20</f>
        <v>0</v>
      </c>
      <c r="AR19" s="67">
        <f>AP19-AQ19</f>
        <v>0</v>
      </c>
      <c r="AS19" s="67">
        <f>AM19*3+AO19*1</f>
        <v>0</v>
      </c>
      <c r="AT19" s="73">
        <v>4</v>
      </c>
      <c r="BJ19" s="55" t="str">
        <f>$J$6&amp;"・"&amp;$W$7</f>
        <v>武芸川・西可児</v>
      </c>
      <c r="BK19" s="56"/>
      <c r="BL19" s="56"/>
      <c r="BM19" s="56"/>
      <c r="BN19" s="56"/>
      <c r="BO19" s="69"/>
    </row>
    <row r="20" spans="3:67" s="1" customFormat="1" ht="13.5" customHeight="1">
      <c r="C20" s="8">
        <v>5</v>
      </c>
      <c r="D20" s="9"/>
      <c r="E20" s="12">
        <f>E19+"１：1０"</f>
        <v>0.6458333333333338</v>
      </c>
      <c r="F20" s="9"/>
      <c r="G20" s="9"/>
      <c r="H20" s="9"/>
      <c r="I20" s="9"/>
      <c r="J20" s="23" t="str">
        <f>W19</f>
        <v>瀬尻</v>
      </c>
      <c r="K20" s="23"/>
      <c r="L20" s="23"/>
      <c r="M20" s="23"/>
      <c r="N20" s="23"/>
      <c r="O20" s="23"/>
      <c r="P20" s="23"/>
      <c r="Q20" s="35"/>
      <c r="R20" s="33"/>
      <c r="S20" s="34"/>
      <c r="T20" s="354" t="s">
        <v>136</v>
      </c>
      <c r="U20" s="34"/>
      <c r="V20" s="33"/>
      <c r="W20" s="32" t="str">
        <f>W18</f>
        <v>八百津</v>
      </c>
      <c r="X20" s="32"/>
      <c r="Y20" s="32"/>
      <c r="Z20" s="32"/>
      <c r="AA20" s="32"/>
      <c r="AB20" s="32"/>
      <c r="AC20" s="32"/>
      <c r="AD20" s="53" t="str">
        <f>J21</f>
        <v>中部</v>
      </c>
      <c r="AE20" s="54"/>
      <c r="AF20" s="54"/>
      <c r="AG20" s="54"/>
      <c r="AH20" s="54"/>
      <c r="AI20" s="68"/>
      <c r="BJ20" s="53" t="str">
        <f>$J$11&amp;"・"&amp;$W$11</f>
        <v>桜ヶ丘ＦＣ・武芸川</v>
      </c>
      <c r="BK20" s="54"/>
      <c r="BL20" s="54"/>
      <c r="BM20" s="54"/>
      <c r="BN20" s="54"/>
      <c r="BO20" s="68"/>
    </row>
    <row r="21" spans="3:67" s="1" customFormat="1" ht="13.5" customHeight="1">
      <c r="C21" s="15">
        <v>6</v>
      </c>
      <c r="D21" s="16"/>
      <c r="E21" s="17">
        <f>E20+"０：5０"</f>
        <v>0.680555555555556</v>
      </c>
      <c r="F21" s="18"/>
      <c r="G21" s="18"/>
      <c r="H21" s="18"/>
      <c r="I21" s="18"/>
      <c r="J21" s="25" t="str">
        <f>J19</f>
        <v>中部</v>
      </c>
      <c r="K21" s="25"/>
      <c r="L21" s="25"/>
      <c r="M21" s="25"/>
      <c r="N21" s="25"/>
      <c r="O21" s="25"/>
      <c r="P21" s="25"/>
      <c r="Q21" s="37"/>
      <c r="R21" s="38"/>
      <c r="S21" s="39"/>
      <c r="T21" s="355" t="s">
        <v>136</v>
      </c>
      <c r="U21" s="39"/>
      <c r="V21" s="38"/>
      <c r="W21" s="40" t="str">
        <f>J18</f>
        <v>大和</v>
      </c>
      <c r="X21" s="40"/>
      <c r="Y21" s="40"/>
      <c r="Z21" s="40"/>
      <c r="AA21" s="40"/>
      <c r="AB21" s="40"/>
      <c r="AC21" s="40"/>
      <c r="AD21" s="57" t="str">
        <f>W20</f>
        <v>八百津</v>
      </c>
      <c r="AE21" s="58"/>
      <c r="AF21" s="58"/>
      <c r="AG21" s="58"/>
      <c r="AH21" s="58"/>
      <c r="AI21" s="70"/>
      <c r="BJ21" s="57" t="str">
        <f>$J$10&amp;"・"&amp;$W$10</f>
        <v>今渡・西可児</v>
      </c>
      <c r="BK21" s="58"/>
      <c r="BL21" s="58"/>
      <c r="BM21" s="58"/>
      <c r="BN21" s="58"/>
      <c r="BO21" s="70"/>
    </row>
    <row r="22" ht="13.5">
      <c r="A22" s="1"/>
    </row>
    <row r="23" spans="3:15" ht="13.5">
      <c r="C23" t="s">
        <v>241</v>
      </c>
      <c r="K23" s="26"/>
      <c r="L23" s="26"/>
      <c r="M23" s="26"/>
      <c r="N23" s="26"/>
      <c r="O23" s="26"/>
    </row>
    <row r="24" spans="7:46" ht="13.5">
      <c r="G24" s="4">
        <f>'リーグ2次'!X6</f>
        <v>44101</v>
      </c>
      <c r="H24" s="5"/>
      <c r="I24" s="5"/>
      <c r="J24" s="5"/>
      <c r="K24" s="5"/>
      <c r="L24" s="5"/>
      <c r="R24" s="28">
        <f>'リーグ2次'!X5</f>
        <v>4</v>
      </c>
      <c r="S24" s="28"/>
      <c r="T24" s="28"/>
      <c r="U24" s="28"/>
      <c r="V24" s="28"/>
      <c r="W24" t="s">
        <v>54</v>
      </c>
      <c r="AD24" s="47">
        <f>'リーグ2次'!X7</f>
        <v>0.520833333333333</v>
      </c>
      <c r="AE24" s="48"/>
      <c r="AF24" s="48"/>
      <c r="AG24" s="48"/>
      <c r="AH24" s="48"/>
      <c r="AL24" s="1"/>
      <c r="AM24" s="63" t="s">
        <v>124</v>
      </c>
      <c r="AN24" s="64" t="s">
        <v>125</v>
      </c>
      <c r="AO24" s="64" t="s">
        <v>126</v>
      </c>
      <c r="AP24" s="64" t="s">
        <v>127</v>
      </c>
      <c r="AQ24" s="64" t="s">
        <v>128</v>
      </c>
      <c r="AR24" s="64" t="s">
        <v>129</v>
      </c>
      <c r="AS24" s="64" t="s">
        <v>130</v>
      </c>
      <c r="AT24" s="64" t="s">
        <v>131</v>
      </c>
    </row>
    <row r="25" spans="3:35" s="1" customFormat="1" ht="13.5">
      <c r="C25" s="6" t="s">
        <v>132</v>
      </c>
      <c r="D25" s="7"/>
      <c r="E25" s="7" t="s">
        <v>133</v>
      </c>
      <c r="F25" s="7"/>
      <c r="G25" s="7"/>
      <c r="H25" s="7"/>
      <c r="I25" s="7"/>
      <c r="J25" s="7" t="s">
        <v>134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59" t="s">
        <v>135</v>
      </c>
      <c r="AE25" s="60"/>
      <c r="AF25" s="60"/>
      <c r="AG25" s="60"/>
      <c r="AH25" s="60"/>
      <c r="AI25" s="71"/>
    </row>
    <row r="26" spans="3:67" s="1" customFormat="1" ht="13.5">
      <c r="C26" s="8">
        <v>1</v>
      </c>
      <c r="D26" s="9"/>
      <c r="E26" s="10">
        <f>AD24</f>
        <v>0.520833333333333</v>
      </c>
      <c r="F26" s="11"/>
      <c r="G26" s="11"/>
      <c r="H26" s="11"/>
      <c r="I26" s="11"/>
      <c r="J26" s="22" t="str">
        <f>'リーグ2次'!Y9</f>
        <v>武儀</v>
      </c>
      <c r="K26" s="22"/>
      <c r="L26" s="22"/>
      <c r="M26" s="22"/>
      <c r="N26" s="22"/>
      <c r="O26" s="22"/>
      <c r="P26" s="22"/>
      <c r="Q26" s="29"/>
      <c r="R26" s="30"/>
      <c r="S26" s="31"/>
      <c r="T26" s="353" t="s">
        <v>136</v>
      </c>
      <c r="U26" s="31"/>
      <c r="V26" s="30"/>
      <c r="W26" s="32" t="str">
        <f>'リーグ2次'!Z9</f>
        <v>金竜</v>
      </c>
      <c r="X26" s="32"/>
      <c r="Y26" s="32"/>
      <c r="Z26" s="32"/>
      <c r="AA26" s="32"/>
      <c r="AB26" s="32"/>
      <c r="AC26" s="50"/>
      <c r="AD26" s="51" t="str">
        <f>J27</f>
        <v>郡上八幡</v>
      </c>
      <c r="AE26" s="52"/>
      <c r="AF26" s="52"/>
      <c r="AG26" s="52"/>
      <c r="AH26" s="52"/>
      <c r="AI26" s="66"/>
      <c r="AL26" s="1" t="str">
        <f>J27</f>
        <v>郡上八幡</v>
      </c>
      <c r="AM26" s="67">
        <v>0</v>
      </c>
      <c r="AN26" s="67">
        <v>0</v>
      </c>
      <c r="AO26" s="67">
        <v>0</v>
      </c>
      <c r="AP26" s="67">
        <f>S27+S29+S31</f>
        <v>0</v>
      </c>
      <c r="AQ26" s="67">
        <f>U27+U29+U31</f>
        <v>0</v>
      </c>
      <c r="AR26" s="67">
        <f>AP26-AQ26</f>
        <v>0</v>
      </c>
      <c r="AS26" s="67">
        <f>AM26*3+AO26*1</f>
        <v>0</v>
      </c>
      <c r="AT26" s="73">
        <v>1</v>
      </c>
      <c r="BJ26" s="51" t="str">
        <f>$J$7&amp;"・"&amp;$W$7</f>
        <v>桜ヶ丘ＦＣ・西可児</v>
      </c>
      <c r="BK26" s="52"/>
      <c r="BL26" s="52"/>
      <c r="BM26" s="52"/>
      <c r="BN26" s="52"/>
      <c r="BO26" s="66"/>
    </row>
    <row r="27" spans="3:67" s="1" customFormat="1" ht="13.5">
      <c r="C27" s="8">
        <v>2</v>
      </c>
      <c r="D27" s="9"/>
      <c r="E27" s="12">
        <f>E26+"０：5０"</f>
        <v>0.5555555555555552</v>
      </c>
      <c r="F27" s="9"/>
      <c r="G27" s="9"/>
      <c r="H27" s="9"/>
      <c r="I27" s="9"/>
      <c r="J27" s="22" t="str">
        <f>'リーグ2次'!X9</f>
        <v>郡上八幡</v>
      </c>
      <c r="K27" s="22"/>
      <c r="L27" s="22"/>
      <c r="M27" s="22"/>
      <c r="N27" s="22"/>
      <c r="O27" s="22"/>
      <c r="P27" s="22"/>
      <c r="Q27" s="29"/>
      <c r="R27" s="33"/>
      <c r="S27" s="34"/>
      <c r="T27" s="354" t="s">
        <v>136</v>
      </c>
      <c r="U27" s="34"/>
      <c r="V27" s="33"/>
      <c r="W27" s="27" t="str">
        <f>'リーグ2次'!AA9</f>
        <v>山手</v>
      </c>
      <c r="X27" s="27"/>
      <c r="Y27" s="27"/>
      <c r="Z27" s="27"/>
      <c r="AA27" s="27"/>
      <c r="AB27" s="27"/>
      <c r="AC27" s="27"/>
      <c r="AD27" s="53" t="str">
        <f>J26</f>
        <v>武儀</v>
      </c>
      <c r="AE27" s="54"/>
      <c r="AF27" s="54"/>
      <c r="AG27" s="54"/>
      <c r="AH27" s="54"/>
      <c r="AI27" s="68"/>
      <c r="AL27" s="1" t="str">
        <f>J26</f>
        <v>武儀</v>
      </c>
      <c r="AM27" s="67">
        <v>0</v>
      </c>
      <c r="AN27" s="67">
        <v>0</v>
      </c>
      <c r="AO27" s="67">
        <v>0</v>
      </c>
      <c r="AP27" s="67">
        <f>S26+S28+U31</f>
        <v>0</v>
      </c>
      <c r="AQ27" s="67">
        <f>U26+U28+S31</f>
        <v>0</v>
      </c>
      <c r="AR27" s="67">
        <f>AP27-AQ27</f>
        <v>0</v>
      </c>
      <c r="AS27" s="67">
        <f>AM27*3+AO27*1</f>
        <v>0</v>
      </c>
      <c r="AT27" s="73">
        <v>2</v>
      </c>
      <c r="BJ27" s="53" t="str">
        <f>$J$6&amp;"・"&amp;$W$6</f>
        <v>武芸川・今渡</v>
      </c>
      <c r="BK27" s="54"/>
      <c r="BL27" s="54"/>
      <c r="BM27" s="54"/>
      <c r="BN27" s="54"/>
      <c r="BO27" s="68"/>
    </row>
    <row r="28" spans="3:67" s="1" customFormat="1" ht="13.5" customHeight="1">
      <c r="C28" s="8">
        <v>3</v>
      </c>
      <c r="D28" s="9"/>
      <c r="E28" s="12">
        <f>E27+"１：1０"</f>
        <v>0.6041666666666664</v>
      </c>
      <c r="F28" s="9"/>
      <c r="G28" s="9"/>
      <c r="H28" s="9"/>
      <c r="I28" s="9"/>
      <c r="J28" s="23" t="str">
        <f>J26</f>
        <v>武儀</v>
      </c>
      <c r="K28" s="23"/>
      <c r="L28" s="23"/>
      <c r="M28" s="23"/>
      <c r="N28" s="23"/>
      <c r="O28" s="23"/>
      <c r="P28" s="23"/>
      <c r="Q28" s="35"/>
      <c r="R28" s="33"/>
      <c r="S28" s="34"/>
      <c r="T28" s="354" t="s">
        <v>136</v>
      </c>
      <c r="U28" s="34"/>
      <c r="V28" s="33"/>
      <c r="W28" s="32" t="str">
        <f>W27</f>
        <v>山手</v>
      </c>
      <c r="X28" s="32"/>
      <c r="Y28" s="32"/>
      <c r="Z28" s="32"/>
      <c r="AA28" s="32"/>
      <c r="AB28" s="32"/>
      <c r="AC28" s="32"/>
      <c r="AD28" s="53" t="str">
        <f>W26</f>
        <v>金竜</v>
      </c>
      <c r="AE28" s="54"/>
      <c r="AF28" s="54"/>
      <c r="AG28" s="54"/>
      <c r="AH28" s="54"/>
      <c r="AI28" s="68"/>
      <c r="AL28" s="1" t="str">
        <f>W26</f>
        <v>金竜</v>
      </c>
      <c r="AM28" s="67">
        <v>0</v>
      </c>
      <c r="AN28" s="67">
        <v>0</v>
      </c>
      <c r="AO28" s="67">
        <v>0</v>
      </c>
      <c r="AP28" s="67">
        <f>U26+U29+S30</f>
        <v>0</v>
      </c>
      <c r="AQ28" s="67">
        <f>S26+S29+U30</f>
        <v>0</v>
      </c>
      <c r="AR28" s="67">
        <f>AP28-AQ28</f>
        <v>0</v>
      </c>
      <c r="AS28" s="67">
        <f>AM28*3+AO28*1</f>
        <v>0</v>
      </c>
      <c r="AT28" s="73">
        <v>3</v>
      </c>
      <c r="BJ28" s="53" t="str">
        <f>$J$7&amp;"・"&amp;$W$6</f>
        <v>桜ヶ丘ＦＣ・今渡</v>
      </c>
      <c r="BK28" s="54"/>
      <c r="BL28" s="54"/>
      <c r="BM28" s="54"/>
      <c r="BN28" s="54"/>
      <c r="BO28" s="68"/>
    </row>
    <row r="29" spans="3:67" s="1" customFormat="1" ht="13.5" customHeight="1">
      <c r="C29" s="8">
        <v>4</v>
      </c>
      <c r="D29" s="9"/>
      <c r="E29" s="13">
        <f>E28+"０：5０"</f>
        <v>0.6388888888888886</v>
      </c>
      <c r="F29" s="14"/>
      <c r="G29" s="14"/>
      <c r="H29" s="14"/>
      <c r="I29" s="14"/>
      <c r="J29" s="24" t="str">
        <f>J27</f>
        <v>郡上八幡</v>
      </c>
      <c r="K29" s="24"/>
      <c r="L29" s="24"/>
      <c r="M29" s="24"/>
      <c r="N29" s="24"/>
      <c r="O29" s="24"/>
      <c r="P29" s="24"/>
      <c r="Q29" s="36"/>
      <c r="R29" s="30"/>
      <c r="S29" s="31"/>
      <c r="T29" s="353" t="s">
        <v>136</v>
      </c>
      <c r="U29" s="31"/>
      <c r="V29" s="30"/>
      <c r="W29" s="27" t="str">
        <f>W26</f>
        <v>金竜</v>
      </c>
      <c r="X29" s="27"/>
      <c r="Y29" s="27"/>
      <c r="Z29" s="27"/>
      <c r="AA29" s="27"/>
      <c r="AB29" s="27"/>
      <c r="AC29" s="27"/>
      <c r="AD29" s="55" t="str">
        <f>J28</f>
        <v>武儀</v>
      </c>
      <c r="AE29" s="56"/>
      <c r="AF29" s="56"/>
      <c r="AG29" s="56"/>
      <c r="AH29" s="56"/>
      <c r="AI29" s="69"/>
      <c r="AL29" s="1" t="str">
        <f>W27</f>
        <v>山手</v>
      </c>
      <c r="AM29" s="67">
        <v>0</v>
      </c>
      <c r="AN29" s="67">
        <v>0</v>
      </c>
      <c r="AO29" s="67">
        <v>0</v>
      </c>
      <c r="AP29" s="67">
        <f>U27+U28+U30</f>
        <v>0</v>
      </c>
      <c r="AQ29" s="67">
        <f>S27+S28+S30</f>
        <v>0</v>
      </c>
      <c r="AR29" s="67">
        <f>AP29-AQ29</f>
        <v>0</v>
      </c>
      <c r="AS29" s="67">
        <f>AM29*3+AO29*1</f>
        <v>0</v>
      </c>
      <c r="AT29" s="73">
        <v>4</v>
      </c>
      <c r="BJ29" s="55" t="str">
        <f>$J$6&amp;"・"&amp;$W$7</f>
        <v>武芸川・西可児</v>
      </c>
      <c r="BK29" s="56"/>
      <c r="BL29" s="56"/>
      <c r="BM29" s="56"/>
      <c r="BN29" s="56"/>
      <c r="BO29" s="69"/>
    </row>
    <row r="30" spans="3:67" s="1" customFormat="1" ht="13.5" customHeight="1">
      <c r="C30" s="8">
        <v>5</v>
      </c>
      <c r="D30" s="9"/>
      <c r="E30" s="12">
        <f>E29+"１：1０"</f>
        <v>0.6874999999999998</v>
      </c>
      <c r="F30" s="9"/>
      <c r="G30" s="9"/>
      <c r="H30" s="9"/>
      <c r="I30" s="9"/>
      <c r="J30" s="23" t="str">
        <f>W29</f>
        <v>金竜</v>
      </c>
      <c r="K30" s="23"/>
      <c r="L30" s="23"/>
      <c r="M30" s="23"/>
      <c r="N30" s="23"/>
      <c r="O30" s="23"/>
      <c r="P30" s="23"/>
      <c r="Q30" s="35"/>
      <c r="R30" s="33"/>
      <c r="S30" s="34"/>
      <c r="T30" s="354" t="s">
        <v>136</v>
      </c>
      <c r="U30" s="34"/>
      <c r="V30" s="33"/>
      <c r="W30" s="32" t="str">
        <f>W28</f>
        <v>山手</v>
      </c>
      <c r="X30" s="32"/>
      <c r="Y30" s="32"/>
      <c r="Z30" s="32"/>
      <c r="AA30" s="32"/>
      <c r="AB30" s="32"/>
      <c r="AC30" s="32"/>
      <c r="AD30" s="53" t="str">
        <f>J31</f>
        <v>郡上八幡</v>
      </c>
      <c r="AE30" s="54"/>
      <c r="AF30" s="54"/>
      <c r="AG30" s="54"/>
      <c r="AH30" s="54"/>
      <c r="AI30" s="68"/>
      <c r="BJ30" s="53" t="str">
        <f>$J$11&amp;"・"&amp;$W$11</f>
        <v>桜ヶ丘ＦＣ・武芸川</v>
      </c>
      <c r="BK30" s="54"/>
      <c r="BL30" s="54"/>
      <c r="BM30" s="54"/>
      <c r="BN30" s="54"/>
      <c r="BO30" s="68"/>
    </row>
    <row r="31" spans="3:67" s="1" customFormat="1" ht="13.5" customHeight="1">
      <c r="C31" s="15">
        <v>6</v>
      </c>
      <c r="D31" s="16"/>
      <c r="E31" s="17">
        <f>E30+"０：5０"</f>
        <v>0.722222222222222</v>
      </c>
      <c r="F31" s="18"/>
      <c r="G31" s="18"/>
      <c r="H31" s="18"/>
      <c r="I31" s="18"/>
      <c r="J31" s="25" t="str">
        <f>J29</f>
        <v>郡上八幡</v>
      </c>
      <c r="K31" s="25"/>
      <c r="L31" s="25"/>
      <c r="M31" s="25"/>
      <c r="N31" s="25"/>
      <c r="O31" s="25"/>
      <c r="P31" s="25"/>
      <c r="Q31" s="37"/>
      <c r="R31" s="38"/>
      <c r="S31" s="39"/>
      <c r="T31" s="355" t="s">
        <v>136</v>
      </c>
      <c r="U31" s="39"/>
      <c r="V31" s="38"/>
      <c r="W31" s="40" t="str">
        <f>J28</f>
        <v>武儀</v>
      </c>
      <c r="X31" s="40"/>
      <c r="Y31" s="40"/>
      <c r="Z31" s="40"/>
      <c r="AA31" s="40"/>
      <c r="AB31" s="40"/>
      <c r="AC31" s="40"/>
      <c r="AD31" s="57" t="str">
        <f>W30</f>
        <v>山手</v>
      </c>
      <c r="AE31" s="58"/>
      <c r="AF31" s="58"/>
      <c r="AG31" s="58"/>
      <c r="AH31" s="58"/>
      <c r="AI31" s="70"/>
      <c r="BJ31" s="57" t="str">
        <f>$J$10&amp;"・"&amp;$W$10</f>
        <v>今渡・西可児</v>
      </c>
      <c r="BK31" s="58"/>
      <c r="BL31" s="58"/>
      <c r="BM31" s="58"/>
      <c r="BN31" s="58"/>
      <c r="BO31" s="70"/>
    </row>
    <row r="32" spans="2:45" s="1" customFormat="1" ht="13.5">
      <c r="B32" s="19"/>
      <c r="C32" s="19"/>
      <c r="D32" s="20"/>
      <c r="E32" s="19"/>
      <c r="F32" s="19"/>
      <c r="G32" s="19"/>
      <c r="H32" s="19"/>
      <c r="I32" s="27"/>
      <c r="J32" s="27"/>
      <c r="K32" s="27"/>
      <c r="L32" s="27"/>
      <c r="M32" s="27"/>
      <c r="N32" s="27"/>
      <c r="O32" s="27"/>
      <c r="P32" s="27"/>
      <c r="Q32" s="41"/>
      <c r="R32" s="42"/>
      <c r="S32" s="41"/>
      <c r="T32" s="42"/>
      <c r="U32" s="41"/>
      <c r="V32" s="27"/>
      <c r="W32" s="27"/>
      <c r="X32" s="27"/>
      <c r="Y32" s="27"/>
      <c r="Z32" s="27"/>
      <c r="AA32" s="27"/>
      <c r="AB32" s="27"/>
      <c r="AC32" s="56"/>
      <c r="AD32" s="56"/>
      <c r="AE32" s="56"/>
      <c r="AF32" s="56"/>
      <c r="AG32" s="56"/>
      <c r="AH32" s="56"/>
      <c r="AI32" s="56"/>
      <c r="AL32" s="67"/>
      <c r="AM32" s="67"/>
      <c r="AN32" s="67"/>
      <c r="AO32" s="67"/>
      <c r="AP32" s="67"/>
      <c r="AQ32" s="67"/>
      <c r="AR32" s="67"/>
      <c r="AS32" s="73"/>
    </row>
    <row r="33" spans="3:15" ht="13.5">
      <c r="C33" t="s">
        <v>242</v>
      </c>
      <c r="K33" s="26"/>
      <c r="L33" s="26"/>
      <c r="M33" s="26"/>
      <c r="N33" s="26"/>
      <c r="O33" s="26"/>
    </row>
    <row r="34" spans="7:46" ht="13.5">
      <c r="G34" s="4">
        <f>'リーグ2次'!AB6</f>
        <v>44101</v>
      </c>
      <c r="H34" s="5"/>
      <c r="I34" s="5"/>
      <c r="J34" s="5"/>
      <c r="K34" s="5"/>
      <c r="L34" s="5"/>
      <c r="R34" s="28">
        <f>'リーグ2次'!AB5</f>
        <v>5</v>
      </c>
      <c r="S34" s="28"/>
      <c r="T34" s="28"/>
      <c r="U34" s="28"/>
      <c r="V34" s="28"/>
      <c r="W34" t="s">
        <v>54</v>
      </c>
      <c r="AD34" s="47">
        <f>'リーグ2次'!AB7</f>
        <v>0.5625</v>
      </c>
      <c r="AE34" s="48"/>
      <c r="AF34" s="48"/>
      <c r="AG34" s="48"/>
      <c r="AH34" s="48"/>
      <c r="AL34" s="1"/>
      <c r="AM34" s="63" t="s">
        <v>124</v>
      </c>
      <c r="AN34" s="64" t="s">
        <v>125</v>
      </c>
      <c r="AO34" s="64" t="s">
        <v>126</v>
      </c>
      <c r="AP34" s="64" t="s">
        <v>127</v>
      </c>
      <c r="AQ34" s="64" t="s">
        <v>128</v>
      </c>
      <c r="AR34" s="64" t="s">
        <v>129</v>
      </c>
      <c r="AS34" s="64" t="s">
        <v>130</v>
      </c>
      <c r="AT34" s="64" t="s">
        <v>131</v>
      </c>
    </row>
    <row r="35" spans="3:35" s="1" customFormat="1" ht="13.5">
      <c r="C35" s="6" t="s">
        <v>132</v>
      </c>
      <c r="D35" s="7"/>
      <c r="E35" s="7" t="s">
        <v>133</v>
      </c>
      <c r="F35" s="7"/>
      <c r="G35" s="7"/>
      <c r="H35" s="7"/>
      <c r="I35" s="7"/>
      <c r="J35" s="7" t="s">
        <v>134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59" t="s">
        <v>135</v>
      </c>
      <c r="AE35" s="60"/>
      <c r="AF35" s="60"/>
      <c r="AG35" s="60"/>
      <c r="AH35" s="60"/>
      <c r="AI35" s="71"/>
    </row>
    <row r="36" spans="3:67" s="1" customFormat="1" ht="13.5">
      <c r="C36" s="8">
        <v>1</v>
      </c>
      <c r="D36" s="9"/>
      <c r="E36" s="10">
        <f>AD34</f>
        <v>0.5625</v>
      </c>
      <c r="F36" s="11"/>
      <c r="G36" s="11"/>
      <c r="H36" s="11"/>
      <c r="I36" s="11"/>
      <c r="J36" s="22" t="str">
        <f>'リーグ2次'!AC9</f>
        <v>旭ヶ丘</v>
      </c>
      <c r="K36" s="22"/>
      <c r="L36" s="22"/>
      <c r="M36" s="22"/>
      <c r="N36" s="22"/>
      <c r="O36" s="22"/>
      <c r="P36" s="22"/>
      <c r="Q36" s="29"/>
      <c r="R36" s="30"/>
      <c r="S36" s="31"/>
      <c r="T36" s="353" t="s">
        <v>136</v>
      </c>
      <c r="U36" s="31"/>
      <c r="V36" s="30"/>
      <c r="W36" s="32" t="str">
        <f>'リーグ2次'!AD9</f>
        <v>アンフィニ青</v>
      </c>
      <c r="X36" s="32"/>
      <c r="Y36" s="32"/>
      <c r="Z36" s="32"/>
      <c r="AA36" s="32"/>
      <c r="AB36" s="32"/>
      <c r="AC36" s="50"/>
      <c r="AD36" s="51" t="str">
        <f>J37</f>
        <v>川辺</v>
      </c>
      <c r="AE36" s="52"/>
      <c r="AF36" s="52"/>
      <c r="AG36" s="52"/>
      <c r="AH36" s="52"/>
      <c r="AI36" s="66"/>
      <c r="AL36" s="1" t="str">
        <f>J37</f>
        <v>川辺</v>
      </c>
      <c r="AM36" s="67">
        <v>0</v>
      </c>
      <c r="AN36" s="67">
        <v>0</v>
      </c>
      <c r="AO36" s="67">
        <v>0</v>
      </c>
      <c r="AP36" s="67">
        <f>S37+S39+S41</f>
        <v>0</v>
      </c>
      <c r="AQ36" s="67">
        <f>U37+U39+U41</f>
        <v>0</v>
      </c>
      <c r="AR36" s="67">
        <f>AP36-AQ36</f>
        <v>0</v>
      </c>
      <c r="AS36" s="67">
        <f>AM36*3+AO36*1</f>
        <v>0</v>
      </c>
      <c r="AT36" s="73">
        <v>1</v>
      </c>
      <c r="BJ36" s="51" t="str">
        <f>$J$7&amp;"・"&amp;$W$7</f>
        <v>桜ヶ丘ＦＣ・西可児</v>
      </c>
      <c r="BK36" s="52"/>
      <c r="BL36" s="52"/>
      <c r="BM36" s="52"/>
      <c r="BN36" s="52"/>
      <c r="BO36" s="66"/>
    </row>
    <row r="37" spans="3:67" s="1" customFormat="1" ht="13.5">
      <c r="C37" s="8">
        <v>2</v>
      </c>
      <c r="D37" s="9"/>
      <c r="E37" s="12">
        <f>E36+"０：5０"</f>
        <v>0.5972222222222222</v>
      </c>
      <c r="F37" s="9"/>
      <c r="G37" s="9"/>
      <c r="H37" s="9"/>
      <c r="I37" s="9"/>
      <c r="J37" s="22" t="str">
        <f>'リーグ2次'!AB9</f>
        <v>川辺</v>
      </c>
      <c r="K37" s="22"/>
      <c r="L37" s="22"/>
      <c r="M37" s="22"/>
      <c r="N37" s="22"/>
      <c r="O37" s="22"/>
      <c r="P37" s="22"/>
      <c r="Q37" s="29"/>
      <c r="R37" s="33"/>
      <c r="S37" s="34"/>
      <c r="T37" s="354" t="s">
        <v>136</v>
      </c>
      <c r="U37" s="34"/>
      <c r="V37" s="33"/>
      <c r="W37" s="27" t="str">
        <f>'リーグ2次'!AE9</f>
        <v>坂祝</v>
      </c>
      <c r="X37" s="27"/>
      <c r="Y37" s="27"/>
      <c r="Z37" s="27"/>
      <c r="AA37" s="27"/>
      <c r="AB37" s="27"/>
      <c r="AC37" s="27"/>
      <c r="AD37" s="53" t="str">
        <f>J36</f>
        <v>旭ヶ丘</v>
      </c>
      <c r="AE37" s="54"/>
      <c r="AF37" s="54"/>
      <c r="AG37" s="54"/>
      <c r="AH37" s="54"/>
      <c r="AI37" s="68"/>
      <c r="AL37" s="1" t="str">
        <f>J36</f>
        <v>旭ヶ丘</v>
      </c>
      <c r="AM37" s="67">
        <v>0</v>
      </c>
      <c r="AN37" s="67">
        <v>0</v>
      </c>
      <c r="AO37" s="67">
        <v>0</v>
      </c>
      <c r="AP37" s="67">
        <f>S36+S38+U41</f>
        <v>0</v>
      </c>
      <c r="AQ37" s="67">
        <f>U36+U38+S41</f>
        <v>0</v>
      </c>
      <c r="AR37" s="67">
        <f>AP37-AQ37</f>
        <v>0</v>
      </c>
      <c r="AS37" s="67">
        <f>AM37*3+AO37*1</f>
        <v>0</v>
      </c>
      <c r="AT37" s="73">
        <v>2</v>
      </c>
      <c r="BJ37" s="53" t="str">
        <f>$J$6&amp;"・"&amp;$W$6</f>
        <v>武芸川・今渡</v>
      </c>
      <c r="BK37" s="54"/>
      <c r="BL37" s="54"/>
      <c r="BM37" s="54"/>
      <c r="BN37" s="54"/>
      <c r="BO37" s="68"/>
    </row>
    <row r="38" spans="3:67" s="1" customFormat="1" ht="13.5" customHeight="1">
      <c r="C38" s="8">
        <v>3</v>
      </c>
      <c r="D38" s="9"/>
      <c r="E38" s="12">
        <f>E37+"１：1０"</f>
        <v>0.6458333333333334</v>
      </c>
      <c r="F38" s="9"/>
      <c r="G38" s="9"/>
      <c r="H38" s="9"/>
      <c r="I38" s="9"/>
      <c r="J38" s="23" t="str">
        <f>J36</f>
        <v>旭ヶ丘</v>
      </c>
      <c r="K38" s="23"/>
      <c r="L38" s="23"/>
      <c r="M38" s="23"/>
      <c r="N38" s="23"/>
      <c r="O38" s="23"/>
      <c r="P38" s="23"/>
      <c r="Q38" s="35"/>
      <c r="R38" s="33"/>
      <c r="S38" s="34"/>
      <c r="T38" s="354" t="s">
        <v>136</v>
      </c>
      <c r="U38" s="34"/>
      <c r="V38" s="33"/>
      <c r="W38" s="32" t="str">
        <f>W37</f>
        <v>坂祝</v>
      </c>
      <c r="X38" s="32"/>
      <c r="Y38" s="32"/>
      <c r="Z38" s="32"/>
      <c r="AA38" s="32"/>
      <c r="AB38" s="32"/>
      <c r="AC38" s="32"/>
      <c r="AD38" s="53" t="str">
        <f>W36</f>
        <v>アンフィニ青</v>
      </c>
      <c r="AE38" s="54"/>
      <c r="AF38" s="54"/>
      <c r="AG38" s="54"/>
      <c r="AH38" s="54"/>
      <c r="AI38" s="68"/>
      <c r="AL38" s="1" t="str">
        <f>W36</f>
        <v>アンフィニ青</v>
      </c>
      <c r="AM38" s="67">
        <v>0</v>
      </c>
      <c r="AN38" s="67">
        <v>0</v>
      </c>
      <c r="AO38" s="67">
        <v>0</v>
      </c>
      <c r="AP38" s="67">
        <f>U36+U39+S40</f>
        <v>0</v>
      </c>
      <c r="AQ38" s="67">
        <f>S36+S39+U40</f>
        <v>0</v>
      </c>
      <c r="AR38" s="67">
        <f>AP38-AQ38</f>
        <v>0</v>
      </c>
      <c r="AS38" s="67">
        <f>AM38*3+AO38*1</f>
        <v>0</v>
      </c>
      <c r="AT38" s="73">
        <v>3</v>
      </c>
      <c r="BJ38" s="53" t="str">
        <f>$J$7&amp;"・"&amp;$W$6</f>
        <v>桜ヶ丘ＦＣ・今渡</v>
      </c>
      <c r="BK38" s="54"/>
      <c r="BL38" s="54"/>
      <c r="BM38" s="54"/>
      <c r="BN38" s="54"/>
      <c r="BO38" s="68"/>
    </row>
    <row r="39" spans="3:67" s="1" customFormat="1" ht="13.5" customHeight="1">
      <c r="C39" s="8">
        <v>4</v>
      </c>
      <c r="D39" s="9"/>
      <c r="E39" s="13">
        <f>E38+"０：5０"</f>
        <v>0.6805555555555556</v>
      </c>
      <c r="F39" s="14"/>
      <c r="G39" s="14"/>
      <c r="H39" s="14"/>
      <c r="I39" s="14"/>
      <c r="J39" s="24" t="str">
        <f>J37</f>
        <v>川辺</v>
      </c>
      <c r="K39" s="24"/>
      <c r="L39" s="24"/>
      <c r="M39" s="24"/>
      <c r="N39" s="24"/>
      <c r="O39" s="24"/>
      <c r="P39" s="24"/>
      <c r="Q39" s="36"/>
      <c r="R39" s="30"/>
      <c r="S39" s="31"/>
      <c r="T39" s="353" t="s">
        <v>136</v>
      </c>
      <c r="U39" s="31"/>
      <c r="V39" s="30"/>
      <c r="W39" s="27" t="str">
        <f>W36</f>
        <v>アンフィニ青</v>
      </c>
      <c r="X39" s="27"/>
      <c r="Y39" s="27"/>
      <c r="Z39" s="27"/>
      <c r="AA39" s="27"/>
      <c r="AB39" s="27"/>
      <c r="AC39" s="27"/>
      <c r="AD39" s="55" t="str">
        <f>J38</f>
        <v>旭ヶ丘</v>
      </c>
      <c r="AE39" s="56"/>
      <c r="AF39" s="56"/>
      <c r="AG39" s="56"/>
      <c r="AH39" s="56"/>
      <c r="AI39" s="69"/>
      <c r="AL39" s="1" t="str">
        <f>W37</f>
        <v>坂祝</v>
      </c>
      <c r="AM39" s="67">
        <v>0</v>
      </c>
      <c r="AN39" s="67">
        <v>0</v>
      </c>
      <c r="AO39" s="67">
        <v>0</v>
      </c>
      <c r="AP39" s="67">
        <f>U37+U38+U40</f>
        <v>0</v>
      </c>
      <c r="AQ39" s="67">
        <f>S37+S38+S40</f>
        <v>0</v>
      </c>
      <c r="AR39" s="67">
        <f>AP39-AQ39</f>
        <v>0</v>
      </c>
      <c r="AS39" s="67">
        <f>AM39*3+AO39*1</f>
        <v>0</v>
      </c>
      <c r="AT39" s="73">
        <v>4</v>
      </c>
      <c r="BJ39" s="55" t="str">
        <f>$J$6&amp;"・"&amp;$W$7</f>
        <v>武芸川・西可児</v>
      </c>
      <c r="BK39" s="56"/>
      <c r="BL39" s="56"/>
      <c r="BM39" s="56"/>
      <c r="BN39" s="56"/>
      <c r="BO39" s="69"/>
    </row>
    <row r="40" spans="3:67" s="1" customFormat="1" ht="13.5" customHeight="1">
      <c r="C40" s="8">
        <v>5</v>
      </c>
      <c r="D40" s="9"/>
      <c r="E40" s="12">
        <f>E39+"１：1０"</f>
        <v>0.7291666666666667</v>
      </c>
      <c r="F40" s="9"/>
      <c r="G40" s="9"/>
      <c r="H40" s="9"/>
      <c r="I40" s="9"/>
      <c r="J40" s="23" t="str">
        <f>W39</f>
        <v>アンフィニ青</v>
      </c>
      <c r="K40" s="23"/>
      <c r="L40" s="23"/>
      <c r="M40" s="23"/>
      <c r="N40" s="23"/>
      <c r="O40" s="23"/>
      <c r="P40" s="23"/>
      <c r="Q40" s="35"/>
      <c r="R40" s="33"/>
      <c r="S40" s="34"/>
      <c r="T40" s="354" t="s">
        <v>136</v>
      </c>
      <c r="U40" s="34"/>
      <c r="V40" s="33"/>
      <c r="W40" s="32" t="str">
        <f>W38</f>
        <v>坂祝</v>
      </c>
      <c r="X40" s="32"/>
      <c r="Y40" s="32"/>
      <c r="Z40" s="32"/>
      <c r="AA40" s="32"/>
      <c r="AB40" s="32"/>
      <c r="AC40" s="32"/>
      <c r="AD40" s="53" t="str">
        <f>J41</f>
        <v>川辺</v>
      </c>
      <c r="AE40" s="54"/>
      <c r="AF40" s="54"/>
      <c r="AG40" s="54"/>
      <c r="AH40" s="54"/>
      <c r="AI40" s="68"/>
      <c r="BJ40" s="53" t="str">
        <f>$J$11&amp;"・"&amp;$W$11</f>
        <v>桜ヶ丘ＦＣ・武芸川</v>
      </c>
      <c r="BK40" s="54"/>
      <c r="BL40" s="54"/>
      <c r="BM40" s="54"/>
      <c r="BN40" s="54"/>
      <c r="BO40" s="68"/>
    </row>
    <row r="41" spans="3:67" s="1" customFormat="1" ht="13.5" customHeight="1">
      <c r="C41" s="15">
        <v>6</v>
      </c>
      <c r="D41" s="16"/>
      <c r="E41" s="17">
        <f>E40+"０：5０"</f>
        <v>0.763888888888889</v>
      </c>
      <c r="F41" s="18"/>
      <c r="G41" s="18"/>
      <c r="H41" s="18"/>
      <c r="I41" s="18"/>
      <c r="J41" s="25" t="str">
        <f>J39</f>
        <v>川辺</v>
      </c>
      <c r="K41" s="25"/>
      <c r="L41" s="25"/>
      <c r="M41" s="25"/>
      <c r="N41" s="25"/>
      <c r="O41" s="25"/>
      <c r="P41" s="25"/>
      <c r="Q41" s="37"/>
      <c r="R41" s="38"/>
      <c r="S41" s="39"/>
      <c r="T41" s="355" t="s">
        <v>136</v>
      </c>
      <c r="U41" s="39"/>
      <c r="V41" s="38"/>
      <c r="W41" s="40" t="str">
        <f>J38</f>
        <v>旭ヶ丘</v>
      </c>
      <c r="X41" s="40"/>
      <c r="Y41" s="40"/>
      <c r="Z41" s="40"/>
      <c r="AA41" s="40"/>
      <c r="AB41" s="40"/>
      <c r="AC41" s="40"/>
      <c r="AD41" s="57" t="str">
        <f>W40</f>
        <v>坂祝</v>
      </c>
      <c r="AE41" s="58"/>
      <c r="AF41" s="58"/>
      <c r="AG41" s="58"/>
      <c r="AH41" s="58"/>
      <c r="AI41" s="70"/>
      <c r="BJ41" s="57" t="str">
        <f>$J$10&amp;"・"&amp;$W$10</f>
        <v>今渡・西可児</v>
      </c>
      <c r="BK41" s="58"/>
      <c r="BL41" s="58"/>
      <c r="BM41" s="58"/>
      <c r="BN41" s="58"/>
      <c r="BO41" s="70"/>
    </row>
    <row r="42" spans="2:45" s="1" customFormat="1" ht="13.5">
      <c r="B42" s="19"/>
      <c r="C42" s="19"/>
      <c r="D42" s="20"/>
      <c r="E42" s="19"/>
      <c r="F42" s="19"/>
      <c r="G42" s="19"/>
      <c r="H42" s="19"/>
      <c r="I42" s="27"/>
      <c r="J42" s="27"/>
      <c r="K42" s="27"/>
      <c r="L42" s="27"/>
      <c r="M42" s="27"/>
      <c r="N42" s="27"/>
      <c r="O42" s="27"/>
      <c r="P42" s="27"/>
      <c r="Q42" s="41"/>
      <c r="R42" s="42"/>
      <c r="S42" s="41"/>
      <c r="T42" s="42"/>
      <c r="U42" s="41"/>
      <c r="V42" s="27"/>
      <c r="W42" s="27"/>
      <c r="X42" s="27"/>
      <c r="Y42" s="27"/>
      <c r="Z42" s="27"/>
      <c r="AA42" s="27"/>
      <c r="AB42" s="27"/>
      <c r="AC42" s="56"/>
      <c r="AD42" s="56"/>
      <c r="AE42" s="56"/>
      <c r="AF42" s="56"/>
      <c r="AG42" s="56"/>
      <c r="AH42" s="56"/>
      <c r="AI42" s="56"/>
      <c r="AL42" s="67"/>
      <c r="AM42" s="67"/>
      <c r="AN42" s="67"/>
      <c r="AO42" s="67"/>
      <c r="AP42" s="67"/>
      <c r="AQ42" s="67"/>
      <c r="AR42" s="67"/>
      <c r="AS42" s="73"/>
    </row>
    <row r="43" spans="3:15" ht="13.5">
      <c r="C43" t="s">
        <v>243</v>
      </c>
      <c r="K43" s="26"/>
      <c r="L43" s="26"/>
      <c r="M43" s="26"/>
      <c r="N43" s="26"/>
      <c r="O43" s="26"/>
    </row>
    <row r="44" spans="7:46" ht="13.5">
      <c r="G44" s="4">
        <f>'リーグ2次'!AF6</f>
        <v>44101</v>
      </c>
      <c r="H44" s="5"/>
      <c r="I44" s="5"/>
      <c r="J44" s="5"/>
      <c r="K44" s="5"/>
      <c r="L44" s="5"/>
      <c r="R44" s="28">
        <f>'リーグ2次'!AF5</f>
        <v>6</v>
      </c>
      <c r="S44" s="28"/>
      <c r="T44" s="28"/>
      <c r="U44" s="28"/>
      <c r="V44" s="28"/>
      <c r="W44" t="s">
        <v>54</v>
      </c>
      <c r="AD44" s="47">
        <f>'リーグ2次'!AF7</f>
        <v>0.6041666666666666</v>
      </c>
      <c r="AE44" s="48"/>
      <c r="AF44" s="48"/>
      <c r="AG44" s="48"/>
      <c r="AH44" s="48"/>
      <c r="AL44" s="1"/>
      <c r="AM44" s="63" t="s">
        <v>124</v>
      </c>
      <c r="AN44" s="64" t="s">
        <v>125</v>
      </c>
      <c r="AO44" s="64" t="s">
        <v>126</v>
      </c>
      <c r="AP44" s="64" t="s">
        <v>127</v>
      </c>
      <c r="AQ44" s="64" t="s">
        <v>128</v>
      </c>
      <c r="AR44" s="64" t="s">
        <v>129</v>
      </c>
      <c r="AS44" s="64" t="s">
        <v>130</v>
      </c>
      <c r="AT44" s="64" t="s">
        <v>131</v>
      </c>
    </row>
    <row r="45" spans="3:35" s="1" customFormat="1" ht="13.5">
      <c r="C45" s="6" t="s">
        <v>132</v>
      </c>
      <c r="D45" s="7"/>
      <c r="E45" s="7" t="s">
        <v>133</v>
      </c>
      <c r="F45" s="7"/>
      <c r="G45" s="7"/>
      <c r="H45" s="7"/>
      <c r="I45" s="7"/>
      <c r="J45" s="7" t="s">
        <v>134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59" t="s">
        <v>135</v>
      </c>
      <c r="AE45" s="60"/>
      <c r="AF45" s="60"/>
      <c r="AG45" s="60"/>
      <c r="AH45" s="60"/>
      <c r="AI45" s="71"/>
    </row>
    <row r="46" spans="3:46" s="1" customFormat="1" ht="13.5">
      <c r="C46" s="8">
        <v>1</v>
      </c>
      <c r="D46" s="9"/>
      <c r="E46" s="10">
        <f>AD44</f>
        <v>0.6041666666666666</v>
      </c>
      <c r="F46" s="11"/>
      <c r="G46" s="11"/>
      <c r="H46" s="11"/>
      <c r="I46" s="11"/>
      <c r="J46" s="22" t="str">
        <f>'リーグ2次'!AF9</f>
        <v>関さくら</v>
      </c>
      <c r="K46" s="22"/>
      <c r="L46" s="22"/>
      <c r="M46" s="22"/>
      <c r="N46" s="22"/>
      <c r="O46" s="22"/>
      <c r="P46" s="22"/>
      <c r="Q46" s="29"/>
      <c r="R46" s="30"/>
      <c r="S46" s="43"/>
      <c r="T46" s="353" t="s">
        <v>136</v>
      </c>
      <c r="U46" s="43"/>
      <c r="V46" s="30"/>
      <c r="W46" s="27" t="str">
        <f>'リーグ2次'!AH9</f>
        <v>アンフィニ白</v>
      </c>
      <c r="X46" s="27"/>
      <c r="Y46" s="27"/>
      <c r="Z46" s="27"/>
      <c r="AA46" s="27"/>
      <c r="AB46" s="27"/>
      <c r="AC46" s="27"/>
      <c r="AD46" s="53" t="str">
        <f>'リーグ2次'!AG9</f>
        <v>安桜</v>
      </c>
      <c r="AE46" s="54"/>
      <c r="AF46" s="54"/>
      <c r="AG46" s="54"/>
      <c r="AH46" s="54"/>
      <c r="AI46" s="68"/>
      <c r="AL46" s="1" t="str">
        <f>AD47</f>
        <v>関さくら</v>
      </c>
      <c r="AM46" s="67">
        <v>0</v>
      </c>
      <c r="AN46" s="67">
        <v>0</v>
      </c>
      <c r="AO46" s="67">
        <v>0</v>
      </c>
      <c r="AP46" s="67">
        <f>S46+S48</f>
        <v>0</v>
      </c>
      <c r="AQ46" s="67">
        <f>U46+U48</f>
        <v>0</v>
      </c>
      <c r="AR46" s="67">
        <f>AP46-AQ46</f>
        <v>0</v>
      </c>
      <c r="AS46" s="67">
        <f>AM46*3+AO46*1</f>
        <v>0</v>
      </c>
      <c r="AT46" s="73">
        <v>1</v>
      </c>
    </row>
    <row r="47" spans="3:46" s="1" customFormat="1" ht="13.5">
      <c r="C47" s="8">
        <v>2</v>
      </c>
      <c r="D47" s="9"/>
      <c r="E47" s="12">
        <f>E46+"０：7０"</f>
        <v>0.6527777777777778</v>
      </c>
      <c r="F47" s="9"/>
      <c r="G47" s="9"/>
      <c r="H47" s="9"/>
      <c r="I47" s="9"/>
      <c r="J47" s="23" t="str">
        <f>AD46</f>
        <v>安桜</v>
      </c>
      <c r="K47" s="23"/>
      <c r="L47" s="23"/>
      <c r="M47" s="23"/>
      <c r="N47" s="23"/>
      <c r="O47" s="23"/>
      <c r="P47" s="23"/>
      <c r="Q47" s="35"/>
      <c r="R47" s="33"/>
      <c r="S47" s="44"/>
      <c r="T47" s="354" t="s">
        <v>136</v>
      </c>
      <c r="U47" s="44"/>
      <c r="V47" s="33"/>
      <c r="W47" s="32" t="str">
        <f>W46</f>
        <v>アンフィニ白</v>
      </c>
      <c r="X47" s="32"/>
      <c r="Y47" s="32"/>
      <c r="Z47" s="32"/>
      <c r="AA47" s="32"/>
      <c r="AB47" s="32"/>
      <c r="AC47" s="32"/>
      <c r="AD47" s="53" t="str">
        <f>J46</f>
        <v>関さくら</v>
      </c>
      <c r="AE47" s="54"/>
      <c r="AF47" s="54"/>
      <c r="AG47" s="54"/>
      <c r="AH47" s="54"/>
      <c r="AI47" s="68"/>
      <c r="AL47" s="1" t="str">
        <f>AD46</f>
        <v>安桜</v>
      </c>
      <c r="AM47" s="67">
        <v>0</v>
      </c>
      <c r="AN47" s="67">
        <v>0</v>
      </c>
      <c r="AO47" s="67">
        <v>0</v>
      </c>
      <c r="AP47" s="67">
        <f>S47+U48</f>
        <v>0</v>
      </c>
      <c r="AQ47" s="67">
        <f>S48+U47</f>
        <v>0</v>
      </c>
      <c r="AR47" s="67">
        <f>AP47-AQ47</f>
        <v>0</v>
      </c>
      <c r="AS47" s="67">
        <f>AM47*3+AO47*1</f>
        <v>0</v>
      </c>
      <c r="AT47" s="73">
        <v>2</v>
      </c>
    </row>
    <row r="48" spans="3:46" s="1" customFormat="1" ht="13.5">
      <c r="C48" s="15">
        <v>3</v>
      </c>
      <c r="D48" s="16"/>
      <c r="E48" s="21">
        <f>E47+"０：7０"</f>
        <v>0.701388888888889</v>
      </c>
      <c r="F48" s="16"/>
      <c r="G48" s="16"/>
      <c r="H48" s="16"/>
      <c r="I48" s="16"/>
      <c r="J48" s="25" t="str">
        <f>J46</f>
        <v>関さくら</v>
      </c>
      <c r="K48" s="25"/>
      <c r="L48" s="25"/>
      <c r="M48" s="25"/>
      <c r="N48" s="25"/>
      <c r="O48" s="25"/>
      <c r="P48" s="25"/>
      <c r="Q48" s="37"/>
      <c r="R48" s="38"/>
      <c r="S48" s="45"/>
      <c r="T48" s="355" t="s">
        <v>136</v>
      </c>
      <c r="U48" s="45"/>
      <c r="V48" s="38"/>
      <c r="W48" s="40" t="str">
        <f>AD46</f>
        <v>安桜</v>
      </c>
      <c r="X48" s="40"/>
      <c r="Y48" s="40"/>
      <c r="Z48" s="40"/>
      <c r="AA48" s="40"/>
      <c r="AB48" s="40"/>
      <c r="AC48" s="40"/>
      <c r="AD48" s="61" t="str">
        <f>W46</f>
        <v>アンフィニ白</v>
      </c>
      <c r="AE48" s="62"/>
      <c r="AF48" s="62"/>
      <c r="AG48" s="62"/>
      <c r="AH48" s="62"/>
      <c r="AI48" s="72"/>
      <c r="AL48" s="1" t="str">
        <f>AD48</f>
        <v>アンフィニ白</v>
      </c>
      <c r="AM48" s="67">
        <v>0</v>
      </c>
      <c r="AN48" s="67">
        <v>0</v>
      </c>
      <c r="AO48" s="67">
        <v>0</v>
      </c>
      <c r="AP48" s="67">
        <f>U46+U47</f>
        <v>0</v>
      </c>
      <c r="AQ48" s="67">
        <f>S46+S47</f>
        <v>0</v>
      </c>
      <c r="AR48" s="67">
        <f>AP48-AQ48</f>
        <v>0</v>
      </c>
      <c r="AS48" s="67">
        <f>AM48*3+AO48*1</f>
        <v>0</v>
      </c>
      <c r="AT48" s="73">
        <v>3</v>
      </c>
    </row>
    <row r="49" spans="2:45" s="1" customFormat="1" ht="13.5">
      <c r="B49" s="19"/>
      <c r="C49" s="19"/>
      <c r="D49" s="20"/>
      <c r="E49" s="19"/>
      <c r="F49" s="19"/>
      <c r="G49" s="19"/>
      <c r="H49" s="19"/>
      <c r="I49" s="27"/>
      <c r="J49" s="27"/>
      <c r="K49" s="27"/>
      <c r="L49" s="27"/>
      <c r="M49" s="27"/>
      <c r="N49" s="27"/>
      <c r="O49" s="27"/>
      <c r="P49" s="27"/>
      <c r="Q49" s="41"/>
      <c r="R49" s="42"/>
      <c r="S49" s="41"/>
      <c r="T49" s="42"/>
      <c r="U49" s="41"/>
      <c r="V49" s="27"/>
      <c r="W49" s="27"/>
      <c r="X49" s="27"/>
      <c r="Y49" s="27"/>
      <c r="Z49" s="27"/>
      <c r="AA49" s="27"/>
      <c r="AB49" s="27"/>
      <c r="AC49" s="56"/>
      <c r="AD49" s="56"/>
      <c r="AE49" s="56"/>
      <c r="AF49" s="56"/>
      <c r="AG49" s="56"/>
      <c r="AH49" s="56"/>
      <c r="AI49" s="56"/>
      <c r="AL49" s="67"/>
      <c r="AM49" s="67"/>
      <c r="AN49" s="67"/>
      <c r="AO49" s="67"/>
      <c r="AP49" s="67"/>
      <c r="AQ49" s="67"/>
      <c r="AR49" s="67"/>
      <c r="AS49" s="73"/>
    </row>
    <row r="50" spans="2:45" s="1" customFormat="1" ht="13.5">
      <c r="B50" s="19"/>
      <c r="C50" s="19"/>
      <c r="D50" s="20"/>
      <c r="E50" s="19"/>
      <c r="F50" s="19"/>
      <c r="G50" s="19"/>
      <c r="H50" s="19"/>
      <c r="I50" s="27"/>
      <c r="J50" s="27"/>
      <c r="K50" s="27"/>
      <c r="L50" s="27"/>
      <c r="M50" s="27"/>
      <c r="N50" s="27"/>
      <c r="O50" s="27"/>
      <c r="P50" s="27"/>
      <c r="Q50" s="41"/>
      <c r="R50" s="42"/>
      <c r="S50" s="41"/>
      <c r="T50" s="42"/>
      <c r="U50" s="41"/>
      <c r="V50" s="27"/>
      <c r="W50" s="27"/>
      <c r="X50" s="27"/>
      <c r="Y50" s="27"/>
      <c r="Z50" s="27"/>
      <c r="AA50" s="27"/>
      <c r="AB50" s="27"/>
      <c r="AC50" s="56"/>
      <c r="AD50" s="56"/>
      <c r="AE50" s="56"/>
      <c r="AF50" s="56"/>
      <c r="AG50" s="56"/>
      <c r="AH50" s="56"/>
      <c r="AI50" s="56"/>
      <c r="AL50" s="67"/>
      <c r="AM50" s="67"/>
      <c r="AN50" s="67"/>
      <c r="AO50" s="67"/>
      <c r="AP50" s="67"/>
      <c r="AQ50" s="67"/>
      <c r="AR50" s="67"/>
      <c r="AS50" s="73"/>
    </row>
    <row r="51" spans="2:45" s="1" customFormat="1" ht="13.5">
      <c r="B51" s="19"/>
      <c r="C51" s="19"/>
      <c r="D51" s="20"/>
      <c r="E51" s="19"/>
      <c r="F51" s="19"/>
      <c r="G51" s="19"/>
      <c r="H51" s="19"/>
      <c r="I51" s="27"/>
      <c r="J51" s="27"/>
      <c r="K51" s="27"/>
      <c r="L51" s="27"/>
      <c r="M51" s="27"/>
      <c r="N51" s="27"/>
      <c r="O51" s="27"/>
      <c r="P51" s="27"/>
      <c r="Q51" s="41"/>
      <c r="R51" s="42"/>
      <c r="S51" s="41"/>
      <c r="T51" s="42"/>
      <c r="U51" s="41"/>
      <c r="V51" s="27"/>
      <c r="W51" s="27"/>
      <c r="X51" s="27"/>
      <c r="Y51" s="27"/>
      <c r="Z51" s="27"/>
      <c r="AA51" s="27"/>
      <c r="AB51" s="27"/>
      <c r="AC51" s="56"/>
      <c r="AD51" s="56"/>
      <c r="AE51" s="56"/>
      <c r="AF51" s="56"/>
      <c r="AG51" s="56"/>
      <c r="AH51" s="56"/>
      <c r="AI51" s="56"/>
      <c r="AL51" s="67"/>
      <c r="AM51" s="67"/>
      <c r="AN51" s="67"/>
      <c r="AO51" s="67"/>
      <c r="AP51" s="67"/>
      <c r="AQ51" s="67"/>
      <c r="AR51" s="67"/>
      <c r="AS51" s="73"/>
    </row>
    <row r="52" spans="2:45" s="1" customFormat="1" ht="13.5">
      <c r="B52" s="19"/>
      <c r="C52" s="19"/>
      <c r="D52" s="20"/>
      <c r="E52" s="19"/>
      <c r="F52" s="19"/>
      <c r="G52" s="19"/>
      <c r="H52" s="19"/>
      <c r="I52" s="27"/>
      <c r="J52" s="27"/>
      <c r="K52" s="27"/>
      <c r="L52" s="27"/>
      <c r="M52" s="27"/>
      <c r="N52" s="27"/>
      <c r="O52" s="27"/>
      <c r="P52" s="27"/>
      <c r="Q52" s="41"/>
      <c r="R52" s="42"/>
      <c r="S52" s="41"/>
      <c r="T52" s="42"/>
      <c r="U52" s="41"/>
      <c r="V52" s="27"/>
      <c r="W52" s="27"/>
      <c r="X52" s="27"/>
      <c r="Y52" s="27"/>
      <c r="Z52" s="27"/>
      <c r="AA52" s="27"/>
      <c r="AB52" s="27"/>
      <c r="AC52" s="56"/>
      <c r="AD52" s="56"/>
      <c r="AE52" s="56"/>
      <c r="AF52" s="56"/>
      <c r="AG52" s="56"/>
      <c r="AH52" s="56"/>
      <c r="AI52" s="56"/>
      <c r="AL52" s="67"/>
      <c r="AM52" s="67"/>
      <c r="AN52" s="67"/>
      <c r="AO52" s="67"/>
      <c r="AP52" s="67"/>
      <c r="AQ52" s="67"/>
      <c r="AR52" s="67"/>
      <c r="AS52" s="73"/>
    </row>
    <row r="53" spans="2:45" s="1" customFormat="1" ht="13.5">
      <c r="B53" s="19"/>
      <c r="C53" s="19"/>
      <c r="D53" s="20"/>
      <c r="E53" s="19"/>
      <c r="F53" s="19"/>
      <c r="G53" s="19"/>
      <c r="H53" s="19"/>
      <c r="I53" s="27"/>
      <c r="J53" s="27"/>
      <c r="K53" s="27"/>
      <c r="L53" s="27"/>
      <c r="M53" s="27"/>
      <c r="N53" s="27"/>
      <c r="O53" s="27"/>
      <c r="P53" s="27"/>
      <c r="Q53" s="41"/>
      <c r="R53" s="42"/>
      <c r="S53" s="41"/>
      <c r="T53" s="42"/>
      <c r="U53" s="41"/>
      <c r="V53" s="27"/>
      <c r="W53" s="27"/>
      <c r="X53" s="27"/>
      <c r="Y53" s="27"/>
      <c r="Z53" s="27"/>
      <c r="AA53" s="27"/>
      <c r="AB53" s="27"/>
      <c r="AC53" s="56"/>
      <c r="AD53" s="56"/>
      <c r="AE53" s="56"/>
      <c r="AF53" s="56"/>
      <c r="AG53" s="56"/>
      <c r="AH53" s="56"/>
      <c r="AI53" s="56"/>
      <c r="AL53" s="67"/>
      <c r="AM53" s="67"/>
      <c r="AN53" s="67"/>
      <c r="AO53" s="67"/>
      <c r="AP53" s="67"/>
      <c r="AQ53" s="67"/>
      <c r="AR53" s="67"/>
      <c r="AS53" s="73"/>
    </row>
    <row r="54" spans="2:45" s="1" customFormat="1" ht="13.5">
      <c r="B54" s="19"/>
      <c r="C54" s="19"/>
      <c r="D54" s="20"/>
      <c r="E54" s="19"/>
      <c r="F54" s="19"/>
      <c r="G54" s="19"/>
      <c r="H54" s="19"/>
      <c r="I54" s="27"/>
      <c r="J54" s="27"/>
      <c r="K54" s="27"/>
      <c r="L54" s="27"/>
      <c r="M54" s="27"/>
      <c r="N54" s="27"/>
      <c r="O54" s="27"/>
      <c r="P54" s="27"/>
      <c r="Q54" s="41"/>
      <c r="R54" s="42"/>
      <c r="S54" s="41"/>
      <c r="T54" s="42"/>
      <c r="U54" s="41"/>
      <c r="V54" s="27"/>
      <c r="W54" s="27"/>
      <c r="X54" s="27"/>
      <c r="Y54" s="27"/>
      <c r="Z54" s="27"/>
      <c r="AA54" s="27"/>
      <c r="AB54" s="27"/>
      <c r="AC54" s="56"/>
      <c r="AD54" s="56"/>
      <c r="AE54" s="56"/>
      <c r="AF54" s="56"/>
      <c r="AG54" s="56"/>
      <c r="AH54" s="56"/>
      <c r="AI54" s="56"/>
      <c r="AL54" s="67"/>
      <c r="AM54" s="67"/>
      <c r="AN54" s="67"/>
      <c r="AO54" s="67"/>
      <c r="AP54" s="67"/>
      <c r="AQ54" s="67"/>
      <c r="AR54" s="67"/>
      <c r="AS54" s="73"/>
    </row>
    <row r="55" spans="2:45" s="1" customFormat="1" ht="13.5">
      <c r="B55" s="19"/>
      <c r="C55" s="19"/>
      <c r="D55" s="20"/>
      <c r="E55" s="19"/>
      <c r="F55" s="19"/>
      <c r="G55" s="19"/>
      <c r="H55" s="19"/>
      <c r="I55" s="27"/>
      <c r="J55" s="27"/>
      <c r="K55" s="27"/>
      <c r="L55" s="27"/>
      <c r="M55" s="27"/>
      <c r="N55" s="27"/>
      <c r="O55" s="27"/>
      <c r="P55" s="27"/>
      <c r="Q55" s="41"/>
      <c r="R55" s="42"/>
      <c r="S55" s="41"/>
      <c r="T55" s="42"/>
      <c r="U55" s="41"/>
      <c r="V55" s="27"/>
      <c r="W55" s="27"/>
      <c r="X55" s="27"/>
      <c r="Y55" s="27"/>
      <c r="Z55" s="27"/>
      <c r="AA55" s="27"/>
      <c r="AB55" s="27"/>
      <c r="AC55" s="56"/>
      <c r="AD55" s="56"/>
      <c r="AE55" s="56"/>
      <c r="AF55" s="56"/>
      <c r="AG55" s="56"/>
      <c r="AH55" s="56"/>
      <c r="AI55" s="56"/>
      <c r="AL55" s="67"/>
      <c r="AM55" s="67"/>
      <c r="AN55" s="67"/>
      <c r="AO55" s="67"/>
      <c r="AP55" s="67"/>
      <c r="AQ55" s="67"/>
      <c r="AR55" s="67"/>
      <c r="AS55" s="73"/>
    </row>
    <row r="56" spans="2:45" s="1" customFormat="1" ht="13.5">
      <c r="B56" s="19"/>
      <c r="C56" s="19"/>
      <c r="D56" s="20"/>
      <c r="E56" s="19"/>
      <c r="F56" s="19"/>
      <c r="G56" s="19"/>
      <c r="H56" s="19"/>
      <c r="I56" s="27"/>
      <c r="J56" s="27"/>
      <c r="K56" s="27"/>
      <c r="L56" s="27"/>
      <c r="M56" s="27"/>
      <c r="N56" s="27"/>
      <c r="O56" s="27"/>
      <c r="P56" s="27"/>
      <c r="Q56" s="41"/>
      <c r="R56" s="42"/>
      <c r="S56" s="41"/>
      <c r="T56" s="42"/>
      <c r="U56" s="41"/>
      <c r="V56" s="27"/>
      <c r="W56" s="27"/>
      <c r="X56" s="27"/>
      <c r="Y56" s="27"/>
      <c r="Z56" s="27"/>
      <c r="AA56" s="27"/>
      <c r="AB56" s="27"/>
      <c r="AC56" s="56"/>
      <c r="AD56" s="56"/>
      <c r="AE56" s="56"/>
      <c r="AF56" s="56"/>
      <c r="AG56" s="56"/>
      <c r="AH56" s="56"/>
      <c r="AI56" s="56"/>
      <c r="AL56" s="67"/>
      <c r="AM56" s="67"/>
      <c r="AN56" s="67"/>
      <c r="AO56" s="67"/>
      <c r="AP56" s="67"/>
      <c r="AQ56" s="67"/>
      <c r="AR56" s="67"/>
      <c r="AS56" s="73"/>
    </row>
    <row r="57" spans="2:45" s="1" customFormat="1" ht="13.5">
      <c r="B57" s="19"/>
      <c r="C57" s="19"/>
      <c r="D57" s="20"/>
      <c r="E57" s="19"/>
      <c r="F57" s="19"/>
      <c r="G57" s="19"/>
      <c r="H57" s="19"/>
      <c r="I57" s="27"/>
      <c r="J57" s="27"/>
      <c r="K57" s="27"/>
      <c r="L57" s="27"/>
      <c r="M57" s="27"/>
      <c r="N57" s="27"/>
      <c r="O57" s="27"/>
      <c r="P57" s="27"/>
      <c r="Q57" s="41"/>
      <c r="R57" s="42"/>
      <c r="S57" s="41"/>
      <c r="T57" s="42"/>
      <c r="U57" s="41"/>
      <c r="V57" s="27"/>
      <c r="W57" s="27"/>
      <c r="X57" s="27"/>
      <c r="Y57" s="27"/>
      <c r="Z57" s="27"/>
      <c r="AA57" s="27"/>
      <c r="AB57" s="27"/>
      <c r="AC57" s="56"/>
      <c r="AD57" s="56"/>
      <c r="AE57" s="56"/>
      <c r="AF57" s="56"/>
      <c r="AG57" s="56"/>
      <c r="AH57" s="56"/>
      <c r="AI57" s="56"/>
      <c r="AL57" s="67"/>
      <c r="AM57" s="67"/>
      <c r="AN57" s="67"/>
      <c r="AO57" s="67"/>
      <c r="AP57" s="67"/>
      <c r="AQ57" s="67"/>
      <c r="AR57" s="67"/>
      <c r="AS57" s="73"/>
    </row>
    <row r="58" ht="13.5">
      <c r="A58" s="1"/>
    </row>
    <row r="59" spans="3:15" ht="13.5">
      <c r="C59" t="s">
        <v>244</v>
      </c>
      <c r="K59" s="26"/>
      <c r="L59" s="26"/>
      <c r="M59" s="26"/>
      <c r="N59" s="26"/>
      <c r="O59" s="26"/>
    </row>
    <row r="60" spans="7:46" ht="13.5">
      <c r="G60" s="4" t="e">
        <f>リーグ2次!#REF!</f>
        <v>#REF!</v>
      </c>
      <c r="H60" s="5"/>
      <c r="I60" s="5"/>
      <c r="J60" s="5"/>
      <c r="K60" s="5"/>
      <c r="L60" s="5"/>
      <c r="R60" s="28" t="e">
        <f>リーグ2次!#REF!</f>
        <v>#REF!</v>
      </c>
      <c r="S60" s="28"/>
      <c r="T60" s="28"/>
      <c r="U60" s="28"/>
      <c r="V60" s="28"/>
      <c r="W60" t="s">
        <v>54</v>
      </c>
      <c r="AD60" s="47" t="e">
        <f>リーグ2次!#REF!</f>
        <v>#REF!</v>
      </c>
      <c r="AE60" s="48"/>
      <c r="AF60" s="48"/>
      <c r="AG60" s="48"/>
      <c r="AH60" s="48"/>
      <c r="AL60" s="1"/>
      <c r="AM60" s="63" t="s">
        <v>124</v>
      </c>
      <c r="AN60" s="64" t="s">
        <v>125</v>
      </c>
      <c r="AO60" s="64" t="s">
        <v>126</v>
      </c>
      <c r="AP60" s="64" t="s">
        <v>127</v>
      </c>
      <c r="AQ60" s="64" t="s">
        <v>128</v>
      </c>
      <c r="AR60" s="64" t="s">
        <v>129</v>
      </c>
      <c r="AS60" s="64" t="s">
        <v>130</v>
      </c>
      <c r="AT60" s="64" t="s">
        <v>131</v>
      </c>
    </row>
    <row r="61" spans="3:35" s="1" customFormat="1" ht="13.5">
      <c r="C61" s="6" t="s">
        <v>132</v>
      </c>
      <c r="D61" s="7"/>
      <c r="E61" s="7" t="s">
        <v>133</v>
      </c>
      <c r="F61" s="7"/>
      <c r="G61" s="7"/>
      <c r="H61" s="7"/>
      <c r="I61" s="7"/>
      <c r="J61" s="7" t="s">
        <v>134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59" t="s">
        <v>135</v>
      </c>
      <c r="AE61" s="60"/>
      <c r="AF61" s="60"/>
      <c r="AG61" s="60"/>
      <c r="AH61" s="60"/>
      <c r="AI61" s="71"/>
    </row>
    <row r="62" spans="3:46" s="1" customFormat="1" ht="13.5">
      <c r="C62" s="8">
        <v>1</v>
      </c>
      <c r="D62" s="9"/>
      <c r="E62" s="10" t="e">
        <f>AD60</f>
        <v>#REF!</v>
      </c>
      <c r="F62" s="11"/>
      <c r="G62" s="11"/>
      <c r="H62" s="11"/>
      <c r="I62" s="11"/>
      <c r="J62" s="22" t="e">
        <f>リーグ2次!#REF!</f>
        <v>#REF!</v>
      </c>
      <c r="K62" s="22"/>
      <c r="L62" s="22"/>
      <c r="M62" s="22"/>
      <c r="N62" s="22"/>
      <c r="O62" s="22"/>
      <c r="P62" s="22"/>
      <c r="Q62" s="29"/>
      <c r="R62" s="30"/>
      <c r="S62" s="43">
        <v>0</v>
      </c>
      <c r="T62" s="353" t="s">
        <v>136</v>
      </c>
      <c r="U62" s="43">
        <v>0</v>
      </c>
      <c r="V62" s="30"/>
      <c r="W62" s="27" t="e">
        <f>リーグ2次!#REF!</f>
        <v>#REF!</v>
      </c>
      <c r="X62" s="27"/>
      <c r="Y62" s="27"/>
      <c r="Z62" s="27"/>
      <c r="AA62" s="27"/>
      <c r="AB62" s="27"/>
      <c r="AC62" s="27"/>
      <c r="AD62" s="53" t="e">
        <f>リーグ2次!#REF!</f>
        <v>#REF!</v>
      </c>
      <c r="AE62" s="54"/>
      <c r="AF62" s="54"/>
      <c r="AG62" s="54"/>
      <c r="AH62" s="54"/>
      <c r="AI62" s="68"/>
      <c r="AL62" s="1" t="e">
        <f>AD63</f>
        <v>#REF!</v>
      </c>
      <c r="AM62" s="67">
        <v>0</v>
      </c>
      <c r="AN62" s="67">
        <v>0</v>
      </c>
      <c r="AO62" s="67">
        <v>0</v>
      </c>
      <c r="AP62" s="67">
        <f>S62+S64</f>
        <v>0</v>
      </c>
      <c r="AQ62" s="67">
        <f>U62+U64</f>
        <v>0</v>
      </c>
      <c r="AR62" s="67">
        <f>AP62-AQ62</f>
        <v>0</v>
      </c>
      <c r="AS62" s="67">
        <f>AM62*3+AO62*1</f>
        <v>0</v>
      </c>
      <c r="AT62" s="73">
        <v>1</v>
      </c>
    </row>
    <row r="63" spans="3:46" s="1" customFormat="1" ht="13.5">
      <c r="C63" s="8">
        <v>2</v>
      </c>
      <c r="D63" s="9"/>
      <c r="E63" s="12" t="e">
        <f>E62+"０：６０"</f>
        <v>#REF!</v>
      </c>
      <c r="F63" s="9"/>
      <c r="G63" s="9"/>
      <c r="H63" s="9"/>
      <c r="I63" s="9"/>
      <c r="J63" s="23" t="e">
        <f>AD62</f>
        <v>#REF!</v>
      </c>
      <c r="K63" s="23"/>
      <c r="L63" s="23"/>
      <c r="M63" s="23"/>
      <c r="N63" s="23"/>
      <c r="O63" s="23"/>
      <c r="P63" s="23"/>
      <c r="Q63" s="35"/>
      <c r="R63" s="33"/>
      <c r="S63" s="44">
        <v>0</v>
      </c>
      <c r="T63" s="354" t="s">
        <v>136</v>
      </c>
      <c r="U63" s="44">
        <v>0</v>
      </c>
      <c r="V63" s="33"/>
      <c r="W63" s="32" t="e">
        <f>W62</f>
        <v>#REF!</v>
      </c>
      <c r="X63" s="32"/>
      <c r="Y63" s="32"/>
      <c r="Z63" s="32"/>
      <c r="AA63" s="32"/>
      <c r="AB63" s="32"/>
      <c r="AC63" s="32"/>
      <c r="AD63" s="53" t="e">
        <f>J62</f>
        <v>#REF!</v>
      </c>
      <c r="AE63" s="54"/>
      <c r="AF63" s="54"/>
      <c r="AG63" s="54"/>
      <c r="AH63" s="54"/>
      <c r="AI63" s="68"/>
      <c r="AL63" s="1" t="e">
        <f>AD62</f>
        <v>#REF!</v>
      </c>
      <c r="AM63" s="67">
        <v>0</v>
      </c>
      <c r="AN63" s="67">
        <v>0</v>
      </c>
      <c r="AO63" s="67">
        <v>0</v>
      </c>
      <c r="AP63" s="67">
        <f>S63+U64</f>
        <v>0</v>
      </c>
      <c r="AQ63" s="67">
        <f>S64+U63</f>
        <v>0</v>
      </c>
      <c r="AR63" s="67">
        <f>AP63-AQ63</f>
        <v>0</v>
      </c>
      <c r="AS63" s="67">
        <f>AM63*3+AO63*1</f>
        <v>0</v>
      </c>
      <c r="AT63" s="73">
        <v>2</v>
      </c>
    </row>
    <row r="64" spans="3:46" s="1" customFormat="1" ht="13.5">
      <c r="C64" s="15">
        <v>3</v>
      </c>
      <c r="D64" s="16"/>
      <c r="E64" s="21" t="e">
        <f>E63+"０：６０"</f>
        <v>#REF!</v>
      </c>
      <c r="F64" s="16"/>
      <c r="G64" s="16"/>
      <c r="H64" s="16"/>
      <c r="I64" s="16"/>
      <c r="J64" s="25" t="e">
        <f>J62</f>
        <v>#REF!</v>
      </c>
      <c r="K64" s="25"/>
      <c r="L64" s="25"/>
      <c r="M64" s="25"/>
      <c r="N64" s="25"/>
      <c r="O64" s="25"/>
      <c r="P64" s="25"/>
      <c r="Q64" s="37"/>
      <c r="R64" s="38"/>
      <c r="S64" s="45">
        <v>0</v>
      </c>
      <c r="T64" s="355" t="s">
        <v>136</v>
      </c>
      <c r="U64" s="45">
        <v>0</v>
      </c>
      <c r="V64" s="38"/>
      <c r="W64" s="40" t="e">
        <f>AD62</f>
        <v>#REF!</v>
      </c>
      <c r="X64" s="40"/>
      <c r="Y64" s="40"/>
      <c r="Z64" s="40"/>
      <c r="AA64" s="40"/>
      <c r="AB64" s="40"/>
      <c r="AC64" s="40"/>
      <c r="AD64" s="61" t="e">
        <f>W62</f>
        <v>#REF!</v>
      </c>
      <c r="AE64" s="62"/>
      <c r="AF64" s="62"/>
      <c r="AG64" s="62"/>
      <c r="AH64" s="62"/>
      <c r="AI64" s="72"/>
      <c r="AL64" s="1" t="e">
        <f>AD64</f>
        <v>#REF!</v>
      </c>
      <c r="AM64" s="67">
        <v>0</v>
      </c>
      <c r="AN64" s="67">
        <v>0</v>
      </c>
      <c r="AO64" s="67">
        <v>0</v>
      </c>
      <c r="AP64" s="67">
        <f>U62+U63</f>
        <v>0</v>
      </c>
      <c r="AQ64" s="67">
        <f>S62+S63</f>
        <v>0</v>
      </c>
      <c r="AR64" s="67">
        <f>AP64-AQ64</f>
        <v>0</v>
      </c>
      <c r="AS64" s="67">
        <f>AM64*3+AO64*1</f>
        <v>0</v>
      </c>
      <c r="AT64" s="73">
        <v>3</v>
      </c>
    </row>
    <row r="65" spans="2:45" s="1" customFormat="1" ht="13.5">
      <c r="B65" s="19"/>
      <c r="C65" s="19"/>
      <c r="D65" s="20"/>
      <c r="E65" s="19"/>
      <c r="F65" s="19"/>
      <c r="G65" s="19"/>
      <c r="H65" s="19"/>
      <c r="I65" s="27"/>
      <c r="J65" s="27"/>
      <c r="K65" s="27"/>
      <c r="L65" s="27"/>
      <c r="M65" s="27"/>
      <c r="N65" s="27"/>
      <c r="O65" s="27"/>
      <c r="P65" s="27"/>
      <c r="Q65" s="41"/>
      <c r="R65" s="42"/>
      <c r="S65" s="41"/>
      <c r="T65" s="42"/>
      <c r="U65" s="41"/>
      <c r="V65" s="27"/>
      <c r="W65" s="27"/>
      <c r="X65" s="27"/>
      <c r="Y65" s="27"/>
      <c r="Z65" s="27"/>
      <c r="AA65" s="27"/>
      <c r="AB65" s="27"/>
      <c r="AC65" s="56"/>
      <c r="AD65" s="56"/>
      <c r="AE65" s="56"/>
      <c r="AF65" s="56"/>
      <c r="AG65" s="56"/>
      <c r="AH65" s="56"/>
      <c r="AI65" s="56"/>
      <c r="AL65" s="67"/>
      <c r="AM65" s="67"/>
      <c r="AN65" s="67"/>
      <c r="AO65" s="67"/>
      <c r="AP65" s="67"/>
      <c r="AQ65" s="67"/>
      <c r="AR65" s="67"/>
      <c r="AS65" s="73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C85" t="s">
        <v>245</v>
      </c>
    </row>
    <row r="86" spans="7:46" ht="13.5">
      <c r="G86" s="4" t="e">
        <f>リーグ2次!#REF!</f>
        <v>#REF!</v>
      </c>
      <c r="H86" s="5"/>
      <c r="I86" s="5"/>
      <c r="J86" s="5"/>
      <c r="K86" s="5"/>
      <c r="L86" s="5"/>
      <c r="R86" s="28">
        <f>'リーグ2次'!X5</f>
        <v>4</v>
      </c>
      <c r="S86" s="28"/>
      <c r="T86" s="28"/>
      <c r="U86" s="28"/>
      <c r="V86" s="28"/>
      <c r="W86" t="s">
        <v>54</v>
      </c>
      <c r="AL86" s="1"/>
      <c r="AM86" s="63" t="s">
        <v>124</v>
      </c>
      <c r="AN86" s="64" t="s">
        <v>125</v>
      </c>
      <c r="AO86" s="64" t="s">
        <v>126</v>
      </c>
      <c r="AP86" s="64" t="s">
        <v>127</v>
      </c>
      <c r="AQ86" s="64" t="s">
        <v>128</v>
      </c>
      <c r="AR86" s="64" t="s">
        <v>129</v>
      </c>
      <c r="AS86" s="64" t="s">
        <v>130</v>
      </c>
      <c r="AT86" s="64" t="s">
        <v>131</v>
      </c>
    </row>
    <row r="87" spans="1:67" s="1" customFormat="1" ht="13.5">
      <c r="A87"/>
      <c r="C87" s="6" t="s">
        <v>132</v>
      </c>
      <c r="D87" s="7"/>
      <c r="E87" s="7" t="s">
        <v>133</v>
      </c>
      <c r="F87" s="7"/>
      <c r="G87" s="7"/>
      <c r="H87" s="7"/>
      <c r="I87" s="7"/>
      <c r="J87" s="7" t="s">
        <v>134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49" t="s">
        <v>135</v>
      </c>
      <c r="AE87" s="49"/>
      <c r="AF87" s="49"/>
      <c r="AG87" s="49"/>
      <c r="AH87" s="49"/>
      <c r="AI87" s="65"/>
      <c r="BJ87" s="49" t="s">
        <v>135</v>
      </c>
      <c r="BK87" s="49"/>
      <c r="BL87" s="49"/>
      <c r="BM87" s="49"/>
      <c r="BN87" s="49"/>
      <c r="BO87" s="65"/>
    </row>
    <row r="88" spans="1:67" s="1" customFormat="1" ht="13.5">
      <c r="A88"/>
      <c r="C88" s="8">
        <v>1</v>
      </c>
      <c r="D88" s="9"/>
      <c r="E88" s="10">
        <v>0.3958333333333333</v>
      </c>
      <c r="F88" s="11"/>
      <c r="G88" s="11"/>
      <c r="H88" s="11"/>
      <c r="I88" s="11"/>
      <c r="J88" s="22" t="str">
        <f>'2次リーグ組合せ'!E18</f>
        <v>郡上八幡</v>
      </c>
      <c r="K88" s="22"/>
      <c r="L88" s="22"/>
      <c r="M88" s="22"/>
      <c r="N88" s="22"/>
      <c r="O88" s="22"/>
      <c r="P88" s="22"/>
      <c r="Q88" s="29"/>
      <c r="R88" s="30"/>
      <c r="S88" s="43"/>
      <c r="T88" s="353" t="s">
        <v>136</v>
      </c>
      <c r="U88" s="43"/>
      <c r="V88" s="30"/>
      <c r="W88" s="27" t="str">
        <f>'2次リーグ組合せ'!E21</f>
        <v>山手</v>
      </c>
      <c r="X88" s="27"/>
      <c r="Y88" s="27"/>
      <c r="Z88" s="27"/>
      <c r="AA88" s="27"/>
      <c r="AB88" s="27"/>
      <c r="AC88" s="27"/>
      <c r="AD88" s="51" t="str">
        <f>'2次リーグ組合せ'!E19</f>
        <v>武儀</v>
      </c>
      <c r="AE88" s="52"/>
      <c r="AF88" s="52"/>
      <c r="AG88" s="52"/>
      <c r="AH88" s="52"/>
      <c r="AI88" s="66"/>
      <c r="AL88" s="1" t="str">
        <f>AD89</f>
        <v>郡上八幡</v>
      </c>
      <c r="AM88" s="67">
        <v>0</v>
      </c>
      <c r="AN88" s="67">
        <v>0</v>
      </c>
      <c r="AO88" s="67">
        <v>0</v>
      </c>
      <c r="AP88" s="67">
        <f>S88+S90</f>
        <v>0</v>
      </c>
      <c r="AQ88" s="67">
        <f>U88+U90</f>
        <v>0</v>
      </c>
      <c r="AR88" s="67">
        <f>AP88-AQ88</f>
        <v>0</v>
      </c>
      <c r="AS88" s="67">
        <f>AM88*3+AO88*1</f>
        <v>0</v>
      </c>
      <c r="AT88" s="73">
        <v>1</v>
      </c>
      <c r="BJ88" s="51" t="str">
        <f>$J$89</f>
        <v>武儀</v>
      </c>
      <c r="BK88" s="52"/>
      <c r="BL88" s="52"/>
      <c r="BM88" s="52"/>
      <c r="BN88" s="52"/>
      <c r="BO88" s="66"/>
    </row>
    <row r="89" spans="3:67" s="1" customFormat="1" ht="13.5">
      <c r="C89" s="8">
        <v>2</v>
      </c>
      <c r="D89" s="9"/>
      <c r="E89" s="12">
        <v>0.4513888888888889</v>
      </c>
      <c r="F89" s="9"/>
      <c r="G89" s="9"/>
      <c r="H89" s="9"/>
      <c r="I89" s="9"/>
      <c r="J89" s="23" t="str">
        <f>AD88</f>
        <v>武儀</v>
      </c>
      <c r="K89" s="23"/>
      <c r="L89" s="23"/>
      <c r="M89" s="23"/>
      <c r="N89" s="23"/>
      <c r="O89" s="23"/>
      <c r="P89" s="23"/>
      <c r="Q89" s="35"/>
      <c r="R89" s="33"/>
      <c r="S89" s="44"/>
      <c r="T89" s="354" t="s">
        <v>136</v>
      </c>
      <c r="U89" s="44"/>
      <c r="V89" s="33"/>
      <c r="W89" s="32" t="str">
        <f>W88</f>
        <v>山手</v>
      </c>
      <c r="X89" s="32"/>
      <c r="Y89" s="32"/>
      <c r="Z89" s="32"/>
      <c r="AA89" s="32"/>
      <c r="AB89" s="32"/>
      <c r="AC89" s="32"/>
      <c r="AD89" s="53" t="str">
        <f>J88</f>
        <v>郡上八幡</v>
      </c>
      <c r="AE89" s="54"/>
      <c r="AF89" s="54"/>
      <c r="AG89" s="54"/>
      <c r="AH89" s="54"/>
      <c r="AI89" s="68"/>
      <c r="AL89" s="1" t="str">
        <f>AD88</f>
        <v>武儀</v>
      </c>
      <c r="AM89" s="67">
        <v>0</v>
      </c>
      <c r="AN89" s="67">
        <v>0</v>
      </c>
      <c r="AO89" s="67">
        <v>0</v>
      </c>
      <c r="AP89" s="67">
        <f>S89+U90</f>
        <v>0</v>
      </c>
      <c r="AQ89" s="67">
        <f>S90+U89</f>
        <v>0</v>
      </c>
      <c r="AR89" s="67">
        <f>AP89-AQ89</f>
        <v>0</v>
      </c>
      <c r="AS89" s="67">
        <f>AM89*3+AO89*1</f>
        <v>0</v>
      </c>
      <c r="AT89" s="73">
        <v>2</v>
      </c>
      <c r="BJ89" s="51" t="str">
        <f>$J$88</f>
        <v>郡上八幡</v>
      </c>
      <c r="BK89" s="52"/>
      <c r="BL89" s="52"/>
      <c r="BM89" s="52"/>
      <c r="BN89" s="52"/>
      <c r="BO89" s="66"/>
    </row>
    <row r="90" spans="1:67" s="1" customFormat="1" ht="13.5">
      <c r="A90" s="19"/>
      <c r="C90" s="15">
        <v>3</v>
      </c>
      <c r="D90" s="16"/>
      <c r="E90" s="17">
        <v>0.5069444444444444</v>
      </c>
      <c r="F90" s="18"/>
      <c r="G90" s="18"/>
      <c r="H90" s="18"/>
      <c r="I90" s="18"/>
      <c r="J90" s="25" t="str">
        <f>J88</f>
        <v>郡上八幡</v>
      </c>
      <c r="K90" s="25"/>
      <c r="L90" s="25"/>
      <c r="M90" s="25"/>
      <c r="N90" s="25"/>
      <c r="O90" s="25"/>
      <c r="P90" s="25"/>
      <c r="Q90" s="37"/>
      <c r="R90" s="38"/>
      <c r="S90" s="45"/>
      <c r="T90" s="355" t="s">
        <v>136</v>
      </c>
      <c r="U90" s="45"/>
      <c r="V90" s="38"/>
      <c r="W90" s="40" t="str">
        <f>AD88</f>
        <v>武儀</v>
      </c>
      <c r="X90" s="40"/>
      <c r="Y90" s="40"/>
      <c r="Z90" s="40"/>
      <c r="AA90" s="40"/>
      <c r="AB90" s="40"/>
      <c r="AC90" s="40"/>
      <c r="AD90" s="57" t="str">
        <f>W88</f>
        <v>山手</v>
      </c>
      <c r="AE90" s="58"/>
      <c r="AF90" s="58"/>
      <c r="AG90" s="58"/>
      <c r="AH90" s="58"/>
      <c r="AI90" s="70"/>
      <c r="AL90" s="1" t="str">
        <f>AD90</f>
        <v>山手</v>
      </c>
      <c r="AM90" s="67">
        <v>0</v>
      </c>
      <c r="AN90" s="67">
        <v>0</v>
      </c>
      <c r="AO90" s="67">
        <v>0</v>
      </c>
      <c r="AP90" s="67">
        <f>U88+U89</f>
        <v>0</v>
      </c>
      <c r="AQ90" s="67">
        <f>S88+S89</f>
        <v>0</v>
      </c>
      <c r="AR90" s="67">
        <f>AP90-AQ90</f>
        <v>0</v>
      </c>
      <c r="AS90" s="67">
        <f>AM90*3+AO90*1</f>
        <v>0</v>
      </c>
      <c r="AT90" s="73">
        <v>3</v>
      </c>
      <c r="BJ90" s="61" t="str">
        <f>$W$88</f>
        <v>山手</v>
      </c>
      <c r="BK90" s="62"/>
      <c r="BL90" s="62"/>
      <c r="BM90" s="62"/>
      <c r="BN90" s="62"/>
      <c r="BO90" s="72"/>
    </row>
    <row r="91" ht="13.5">
      <c r="A91" s="19"/>
    </row>
    <row r="92" spans="1:3" ht="13.5">
      <c r="A92" s="19"/>
      <c r="C92" t="s">
        <v>246</v>
      </c>
    </row>
    <row r="93" spans="1:46" ht="13.5">
      <c r="A93" s="74"/>
      <c r="G93" s="4" t="e">
        <f>リーグ2次!#REF!</f>
        <v>#REF!</v>
      </c>
      <c r="H93" s="5"/>
      <c r="I93" s="5"/>
      <c r="J93" s="5"/>
      <c r="K93" s="5"/>
      <c r="L93" s="5"/>
      <c r="R93" s="28" t="e">
        <f>リーグ2次!#REF!</f>
        <v>#REF!</v>
      </c>
      <c r="S93" s="28"/>
      <c r="T93" s="28"/>
      <c r="U93" s="28"/>
      <c r="V93" s="28"/>
      <c r="W93" t="s">
        <v>54</v>
      </c>
      <c r="AL93" s="1"/>
      <c r="AM93" s="63" t="s">
        <v>124</v>
      </c>
      <c r="AN93" s="64" t="s">
        <v>125</v>
      </c>
      <c r="AO93" s="64" t="s">
        <v>126</v>
      </c>
      <c r="AP93" s="64" t="s">
        <v>127</v>
      </c>
      <c r="AQ93" s="64" t="s">
        <v>128</v>
      </c>
      <c r="AR93" s="64" t="s">
        <v>129</v>
      </c>
      <c r="AS93" s="64" t="s">
        <v>130</v>
      </c>
      <c r="AT93" s="64" t="s">
        <v>131</v>
      </c>
    </row>
    <row r="94" spans="1:67" s="1" customFormat="1" ht="13.5">
      <c r="A94" s="74"/>
      <c r="C94" s="6" t="s">
        <v>132</v>
      </c>
      <c r="D94" s="7"/>
      <c r="E94" s="7" t="s">
        <v>133</v>
      </c>
      <c r="F94" s="7"/>
      <c r="G94" s="7"/>
      <c r="H94" s="7"/>
      <c r="I94" s="7"/>
      <c r="J94" s="7" t="s">
        <v>134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49" t="s">
        <v>135</v>
      </c>
      <c r="AE94" s="49"/>
      <c r="AF94" s="49"/>
      <c r="AG94" s="49"/>
      <c r="AH94" s="49"/>
      <c r="AI94" s="65"/>
      <c r="BJ94" s="49" t="s">
        <v>135</v>
      </c>
      <c r="BK94" s="49"/>
      <c r="BL94" s="49"/>
      <c r="BM94" s="49"/>
      <c r="BN94" s="49"/>
      <c r="BO94" s="65"/>
    </row>
    <row r="95" spans="1:67" s="1" customFormat="1" ht="13.5">
      <c r="A95" s="74"/>
      <c r="C95" s="8">
        <v>1</v>
      </c>
      <c r="D95" s="9"/>
      <c r="E95" s="10">
        <v>0.3958333333333333</v>
      </c>
      <c r="F95" s="11"/>
      <c r="G95" s="11"/>
      <c r="H95" s="11"/>
      <c r="I95" s="11"/>
      <c r="J95" s="22" t="str">
        <f>'2次リーグ組合せ'!E22</f>
        <v>川辺</v>
      </c>
      <c r="K95" s="22"/>
      <c r="L95" s="22"/>
      <c r="M95" s="22"/>
      <c r="N95" s="22"/>
      <c r="O95" s="22"/>
      <c r="P95" s="22"/>
      <c r="Q95" s="29"/>
      <c r="R95" s="30"/>
      <c r="S95" s="43">
        <v>5</v>
      </c>
      <c r="T95" s="353" t="s">
        <v>136</v>
      </c>
      <c r="U95" s="43">
        <v>0</v>
      </c>
      <c r="V95" s="30"/>
      <c r="W95" s="27" t="e">
        <f>2次リーグ組合せ!#REF!</f>
        <v>#REF!</v>
      </c>
      <c r="X95" s="27"/>
      <c r="Y95" s="27"/>
      <c r="Z95" s="27"/>
      <c r="AA95" s="27"/>
      <c r="AB95" s="27"/>
      <c r="AC95" s="27"/>
      <c r="AD95" s="51" t="str">
        <f>'2次リーグ組合せ'!E25</f>
        <v>坂祝</v>
      </c>
      <c r="AE95" s="52"/>
      <c r="AF95" s="52"/>
      <c r="AG95" s="52"/>
      <c r="AH95" s="52"/>
      <c r="AI95" s="66"/>
      <c r="AL95" s="1" t="str">
        <f>AD96</f>
        <v>川辺</v>
      </c>
      <c r="AM95" s="67">
        <v>2</v>
      </c>
      <c r="AN95" s="67">
        <v>0</v>
      </c>
      <c r="AO95" s="67">
        <v>0</v>
      </c>
      <c r="AP95" s="67">
        <f>S95+S97</f>
        <v>10</v>
      </c>
      <c r="AQ95" s="67">
        <f>U95+U97</f>
        <v>0</v>
      </c>
      <c r="AR95" s="67">
        <f>AP95-AQ95</f>
        <v>10</v>
      </c>
      <c r="AS95" s="67">
        <f>AM95*3+AO95*1</f>
        <v>6</v>
      </c>
      <c r="AT95" s="73">
        <v>1</v>
      </c>
      <c r="BJ95" s="51" t="str">
        <f>$J$96</f>
        <v>坂祝</v>
      </c>
      <c r="BK95" s="52"/>
      <c r="BL95" s="52"/>
      <c r="BM95" s="52"/>
      <c r="BN95" s="52"/>
      <c r="BO95" s="66"/>
    </row>
    <row r="96" spans="1:67" s="1" customFormat="1" ht="13.5">
      <c r="A96" s="74"/>
      <c r="C96" s="8">
        <v>2</v>
      </c>
      <c r="D96" s="9"/>
      <c r="E96" s="12">
        <v>0.4513888888888889</v>
      </c>
      <c r="F96" s="9"/>
      <c r="G96" s="9"/>
      <c r="H96" s="9"/>
      <c r="I96" s="9"/>
      <c r="J96" s="23" t="str">
        <f>AD95</f>
        <v>坂祝</v>
      </c>
      <c r="K96" s="23"/>
      <c r="L96" s="23"/>
      <c r="M96" s="23"/>
      <c r="N96" s="23"/>
      <c r="O96" s="23"/>
      <c r="P96" s="23"/>
      <c r="Q96" s="35"/>
      <c r="R96" s="33"/>
      <c r="S96" s="44">
        <v>4</v>
      </c>
      <c r="T96" s="354" t="s">
        <v>136</v>
      </c>
      <c r="U96" s="44">
        <v>2</v>
      </c>
      <c r="V96" s="33"/>
      <c r="W96" s="32" t="e">
        <f>W95</f>
        <v>#REF!</v>
      </c>
      <c r="X96" s="32"/>
      <c r="Y96" s="32"/>
      <c r="Z96" s="32"/>
      <c r="AA96" s="32"/>
      <c r="AB96" s="32"/>
      <c r="AC96" s="32"/>
      <c r="AD96" s="53" t="str">
        <f>J95</f>
        <v>川辺</v>
      </c>
      <c r="AE96" s="54"/>
      <c r="AF96" s="54"/>
      <c r="AG96" s="54"/>
      <c r="AH96" s="54"/>
      <c r="AI96" s="68"/>
      <c r="AL96" s="1" t="str">
        <f>AD95</f>
        <v>坂祝</v>
      </c>
      <c r="AM96" s="67">
        <v>1</v>
      </c>
      <c r="AN96" s="67">
        <v>1</v>
      </c>
      <c r="AO96" s="67">
        <v>0</v>
      </c>
      <c r="AP96" s="67">
        <f>S96+U97</f>
        <v>4</v>
      </c>
      <c r="AQ96" s="67">
        <f>S97+U96</f>
        <v>7</v>
      </c>
      <c r="AR96" s="67">
        <f>AP96-AQ96</f>
        <v>-3</v>
      </c>
      <c r="AS96" s="67">
        <f>AM96*3+AO96*1</f>
        <v>3</v>
      </c>
      <c r="AT96" s="73">
        <v>2</v>
      </c>
      <c r="BJ96" s="51" t="str">
        <f>J95</f>
        <v>川辺</v>
      </c>
      <c r="BK96" s="52"/>
      <c r="BL96" s="52"/>
      <c r="BM96" s="52"/>
      <c r="BN96" s="52"/>
      <c r="BO96" s="66"/>
    </row>
    <row r="97" spans="1:67" s="1" customFormat="1" ht="13.5">
      <c r="A97" s="19"/>
      <c r="C97" s="15">
        <v>3</v>
      </c>
      <c r="D97" s="16"/>
      <c r="E97" s="17">
        <v>0.5069444444444444</v>
      </c>
      <c r="F97" s="18"/>
      <c r="G97" s="18"/>
      <c r="H97" s="18"/>
      <c r="I97" s="18"/>
      <c r="J97" s="25" t="str">
        <f>J95</f>
        <v>川辺</v>
      </c>
      <c r="K97" s="25"/>
      <c r="L97" s="25"/>
      <c r="M97" s="25"/>
      <c r="N97" s="25"/>
      <c r="O97" s="25"/>
      <c r="P97" s="25"/>
      <c r="Q97" s="37"/>
      <c r="R97" s="38"/>
      <c r="S97" s="45">
        <v>5</v>
      </c>
      <c r="T97" s="355" t="s">
        <v>136</v>
      </c>
      <c r="U97" s="45">
        <v>0</v>
      </c>
      <c r="V97" s="38"/>
      <c r="W97" s="40" t="str">
        <f>AD95</f>
        <v>坂祝</v>
      </c>
      <c r="X97" s="40"/>
      <c r="Y97" s="40"/>
      <c r="Z97" s="40"/>
      <c r="AA97" s="40"/>
      <c r="AB97" s="40"/>
      <c r="AC97" s="40"/>
      <c r="AD97" s="57" t="e">
        <f>W95</f>
        <v>#REF!</v>
      </c>
      <c r="AE97" s="58"/>
      <c r="AF97" s="58"/>
      <c r="AG97" s="58"/>
      <c r="AH97" s="58"/>
      <c r="AI97" s="70"/>
      <c r="AL97" s="1" t="e">
        <f>AD97</f>
        <v>#REF!</v>
      </c>
      <c r="AM97" s="67">
        <v>0</v>
      </c>
      <c r="AN97" s="67">
        <v>2</v>
      </c>
      <c r="AO97" s="67">
        <v>0</v>
      </c>
      <c r="AP97" s="67">
        <f>U95+U96</f>
        <v>2</v>
      </c>
      <c r="AQ97" s="67">
        <f>S95+S96</f>
        <v>9</v>
      </c>
      <c r="AR97" s="67">
        <f>AP97-AQ97</f>
        <v>-7</v>
      </c>
      <c r="AS97" s="67">
        <f>AM97*3+AO97*1</f>
        <v>0</v>
      </c>
      <c r="AT97" s="73">
        <v>3</v>
      </c>
      <c r="BJ97" s="61" t="e">
        <f>$W$95</f>
        <v>#REF!</v>
      </c>
      <c r="BK97" s="62"/>
      <c r="BL97" s="62"/>
      <c r="BM97" s="62"/>
      <c r="BN97" s="62"/>
      <c r="BO97" s="72"/>
    </row>
    <row r="98" ht="13.5">
      <c r="A98" s="19"/>
    </row>
    <row r="99" spans="1:3" ht="13.5">
      <c r="A99" s="19"/>
      <c r="C99" t="s">
        <v>247</v>
      </c>
    </row>
    <row r="100" spans="1:46" ht="13.5">
      <c r="A100" s="19"/>
      <c r="G100" s="4">
        <f>'リーグ2次'!AB6</f>
        <v>44101</v>
      </c>
      <c r="H100" s="5"/>
      <c r="I100" s="5"/>
      <c r="J100" s="5"/>
      <c r="K100" s="5"/>
      <c r="L100" s="5"/>
      <c r="R100" s="28">
        <f>'リーグ2次'!AB5</f>
        <v>5</v>
      </c>
      <c r="S100" s="28"/>
      <c r="T100" s="28"/>
      <c r="U100" s="28"/>
      <c r="V100" s="28"/>
      <c r="W100" t="s">
        <v>54</v>
      </c>
      <c r="AL100" s="1"/>
      <c r="AM100" s="63" t="s">
        <v>124</v>
      </c>
      <c r="AN100" s="64" t="s">
        <v>125</v>
      </c>
      <c r="AO100" s="64" t="s">
        <v>126</v>
      </c>
      <c r="AP100" s="64" t="s">
        <v>127</v>
      </c>
      <c r="AQ100" s="64" t="s">
        <v>128</v>
      </c>
      <c r="AR100" s="64" t="s">
        <v>129</v>
      </c>
      <c r="AS100" s="64" t="s">
        <v>130</v>
      </c>
      <c r="AT100" s="64" t="s">
        <v>131</v>
      </c>
    </row>
    <row r="101" spans="1:67" s="1" customFormat="1" ht="13.5">
      <c r="A101" s="19"/>
      <c r="C101" s="6" t="s">
        <v>132</v>
      </c>
      <c r="D101" s="7"/>
      <c r="E101" s="7" t="s">
        <v>133</v>
      </c>
      <c r="F101" s="7"/>
      <c r="G101" s="7"/>
      <c r="H101" s="7"/>
      <c r="I101" s="7"/>
      <c r="J101" s="7" t="s">
        <v>134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49" t="s">
        <v>135</v>
      </c>
      <c r="AE101" s="49"/>
      <c r="AF101" s="49"/>
      <c r="AG101" s="49"/>
      <c r="AH101" s="49"/>
      <c r="AI101" s="65"/>
      <c r="BJ101" s="49" t="s">
        <v>135</v>
      </c>
      <c r="BK101" s="49"/>
      <c r="BL101" s="49"/>
      <c r="BM101" s="49"/>
      <c r="BN101" s="49"/>
      <c r="BO101" s="65"/>
    </row>
    <row r="102" spans="1:67" s="1" customFormat="1" ht="13.5">
      <c r="A102" s="19"/>
      <c r="C102" s="8">
        <v>1</v>
      </c>
      <c r="D102" s="9"/>
      <c r="E102" s="10">
        <v>0.4166666666666667</v>
      </c>
      <c r="F102" s="11"/>
      <c r="G102" s="11"/>
      <c r="H102" s="11"/>
      <c r="I102" s="11"/>
      <c r="J102" s="22" t="e">
        <f>2次リーグ組合せ!#REF!</f>
        <v>#REF!</v>
      </c>
      <c r="K102" s="22"/>
      <c r="L102" s="22"/>
      <c r="M102" s="22"/>
      <c r="N102" s="22"/>
      <c r="O102" s="22"/>
      <c r="P102" s="22"/>
      <c r="Q102" s="29"/>
      <c r="R102" s="30"/>
      <c r="S102" s="43">
        <v>2</v>
      </c>
      <c r="T102" s="353" t="s">
        <v>136</v>
      </c>
      <c r="U102" s="43">
        <v>0</v>
      </c>
      <c r="V102" s="30"/>
      <c r="W102" s="27" t="e">
        <f>2次リーグ組合せ!#REF!</f>
        <v>#REF!</v>
      </c>
      <c r="X102" s="27"/>
      <c r="Y102" s="27"/>
      <c r="Z102" s="27"/>
      <c r="AA102" s="27"/>
      <c r="AB102" s="27"/>
      <c r="AC102" s="27"/>
      <c r="AD102" s="51" t="e">
        <f>2次リーグ組合せ!#REF!</f>
        <v>#REF!</v>
      </c>
      <c r="AE102" s="52"/>
      <c r="AF102" s="52"/>
      <c r="AG102" s="52"/>
      <c r="AH102" s="52"/>
      <c r="AI102" s="66"/>
      <c r="AL102" s="1" t="e">
        <f>AD103</f>
        <v>#REF!</v>
      </c>
      <c r="AM102" s="67">
        <v>1</v>
      </c>
      <c r="AN102" s="67">
        <v>1</v>
      </c>
      <c r="AO102" s="67">
        <v>0</v>
      </c>
      <c r="AP102" s="67">
        <f>S102+S104</f>
        <v>3</v>
      </c>
      <c r="AQ102" s="67">
        <f>U102+U104</f>
        <v>4</v>
      </c>
      <c r="AR102" s="67">
        <f>AP102-AQ102</f>
        <v>-1</v>
      </c>
      <c r="AS102" s="67">
        <f>AM102*3+AO102*1</f>
        <v>3</v>
      </c>
      <c r="AT102" s="73">
        <v>2</v>
      </c>
      <c r="BJ102" s="51" t="e">
        <f>$J$103</f>
        <v>#REF!</v>
      </c>
      <c r="BK102" s="52"/>
      <c r="BL102" s="52"/>
      <c r="BM102" s="52"/>
      <c r="BN102" s="52"/>
      <c r="BO102" s="66"/>
    </row>
    <row r="103" spans="1:67" s="1" customFormat="1" ht="13.5">
      <c r="A103" s="19"/>
      <c r="C103" s="8">
        <v>2</v>
      </c>
      <c r="D103" s="9"/>
      <c r="E103" s="12">
        <v>0.47222222222222227</v>
      </c>
      <c r="F103" s="9"/>
      <c r="G103" s="9"/>
      <c r="H103" s="9"/>
      <c r="I103" s="9"/>
      <c r="J103" s="23" t="e">
        <f>AD102</f>
        <v>#REF!</v>
      </c>
      <c r="K103" s="23"/>
      <c r="L103" s="23"/>
      <c r="M103" s="23"/>
      <c r="N103" s="23"/>
      <c r="O103" s="23"/>
      <c r="P103" s="23"/>
      <c r="Q103" s="35"/>
      <c r="R103" s="33"/>
      <c r="S103" s="44">
        <v>9</v>
      </c>
      <c r="T103" s="354" t="s">
        <v>136</v>
      </c>
      <c r="U103" s="44">
        <v>1</v>
      </c>
      <c r="V103" s="33"/>
      <c r="W103" s="32" t="e">
        <f>W102</f>
        <v>#REF!</v>
      </c>
      <c r="X103" s="32"/>
      <c r="Y103" s="32"/>
      <c r="Z103" s="32"/>
      <c r="AA103" s="32"/>
      <c r="AB103" s="32"/>
      <c r="AC103" s="32"/>
      <c r="AD103" s="53" t="e">
        <f>J102</f>
        <v>#REF!</v>
      </c>
      <c r="AE103" s="54"/>
      <c r="AF103" s="54"/>
      <c r="AG103" s="54"/>
      <c r="AH103" s="54"/>
      <c r="AI103" s="68"/>
      <c r="AL103" s="1" t="e">
        <f>AD102</f>
        <v>#REF!</v>
      </c>
      <c r="AM103" s="67">
        <v>2</v>
      </c>
      <c r="AN103" s="67">
        <v>0</v>
      </c>
      <c r="AO103" s="67">
        <v>0</v>
      </c>
      <c r="AP103" s="67">
        <f>S103+U104</f>
        <v>13</v>
      </c>
      <c r="AQ103" s="67">
        <f>S104+U103</f>
        <v>2</v>
      </c>
      <c r="AR103" s="67">
        <f>AP103-AQ103</f>
        <v>11</v>
      </c>
      <c r="AS103" s="67">
        <f>AM103*3+AO103*1</f>
        <v>6</v>
      </c>
      <c r="AT103" s="73">
        <v>1</v>
      </c>
      <c r="BJ103" s="51" t="e">
        <f>$J$102</f>
        <v>#REF!</v>
      </c>
      <c r="BK103" s="52"/>
      <c r="BL103" s="52"/>
      <c r="BM103" s="52"/>
      <c r="BN103" s="52"/>
      <c r="BO103" s="66"/>
    </row>
    <row r="104" spans="1:67" s="1" customFormat="1" ht="13.5">
      <c r="A104"/>
      <c r="C104" s="15">
        <v>3</v>
      </c>
      <c r="D104" s="16"/>
      <c r="E104" s="17">
        <f>E103+"1:20"</f>
        <v>0.5277777777777778</v>
      </c>
      <c r="F104" s="18"/>
      <c r="G104" s="18"/>
      <c r="H104" s="18"/>
      <c r="I104" s="18"/>
      <c r="J104" s="25" t="e">
        <f>J102</f>
        <v>#REF!</v>
      </c>
      <c r="K104" s="25"/>
      <c r="L104" s="25"/>
      <c r="M104" s="25"/>
      <c r="N104" s="25"/>
      <c r="O104" s="25"/>
      <c r="P104" s="25"/>
      <c r="Q104" s="37"/>
      <c r="R104" s="38"/>
      <c r="S104" s="45">
        <v>1</v>
      </c>
      <c r="T104" s="355" t="s">
        <v>136</v>
      </c>
      <c r="U104" s="45">
        <v>4</v>
      </c>
      <c r="V104" s="38"/>
      <c r="W104" s="40" t="e">
        <f>AD102</f>
        <v>#REF!</v>
      </c>
      <c r="X104" s="40"/>
      <c r="Y104" s="40"/>
      <c r="Z104" s="40"/>
      <c r="AA104" s="40"/>
      <c r="AB104" s="40"/>
      <c r="AC104" s="40"/>
      <c r="AD104" s="57" t="e">
        <f>W102</f>
        <v>#REF!</v>
      </c>
      <c r="AE104" s="58"/>
      <c r="AF104" s="58"/>
      <c r="AG104" s="58"/>
      <c r="AH104" s="58"/>
      <c r="AI104" s="70"/>
      <c r="AL104" s="1" t="e">
        <f>AD104</f>
        <v>#REF!</v>
      </c>
      <c r="AM104" s="67">
        <v>0</v>
      </c>
      <c r="AN104" s="67">
        <v>2</v>
      </c>
      <c r="AO104" s="67">
        <v>0</v>
      </c>
      <c r="AP104" s="67">
        <f>U102+U103</f>
        <v>1</v>
      </c>
      <c r="AQ104" s="67">
        <f>S102+S103</f>
        <v>11</v>
      </c>
      <c r="AR104" s="67">
        <f>AP104-AQ104</f>
        <v>-10</v>
      </c>
      <c r="AS104" s="67">
        <f>AM104*3+AO104*1</f>
        <v>0</v>
      </c>
      <c r="AT104" s="73">
        <v>3</v>
      </c>
      <c r="BJ104" s="61" t="e">
        <f>$W$102</f>
        <v>#REF!</v>
      </c>
      <c r="BK104" s="62"/>
      <c r="BL104" s="62"/>
      <c r="BM104" s="62"/>
      <c r="BN104" s="62"/>
      <c r="BO104" s="72"/>
    </row>
  </sheetData>
  <sheetProtection/>
  <mergeCells count="295">
    <mergeCell ref="C1:AC1"/>
    <mergeCell ref="C2:U2"/>
    <mergeCell ref="G4:L4"/>
    <mergeCell ref="R4:V4"/>
    <mergeCell ref="AD4:AH4"/>
    <mergeCell ref="C5:D5"/>
    <mergeCell ref="E5:I5"/>
    <mergeCell ref="J5:AC5"/>
    <mergeCell ref="AD5:AI5"/>
    <mergeCell ref="BJ5:BO5"/>
    <mergeCell ref="C6:D6"/>
    <mergeCell ref="E6:I6"/>
    <mergeCell ref="J6:Q6"/>
    <mergeCell ref="W6:AC6"/>
    <mergeCell ref="AD6:AI6"/>
    <mergeCell ref="BJ6:BO6"/>
    <mergeCell ref="C7:D7"/>
    <mergeCell ref="E7:I7"/>
    <mergeCell ref="J7:Q7"/>
    <mergeCell ref="W7:AC7"/>
    <mergeCell ref="AD7:AI7"/>
    <mergeCell ref="BJ7:BO7"/>
    <mergeCell ref="C8:D8"/>
    <mergeCell ref="E8:I8"/>
    <mergeCell ref="J8:Q8"/>
    <mergeCell ref="W8:AC8"/>
    <mergeCell ref="AD8:AI8"/>
    <mergeCell ref="BJ8:BO8"/>
    <mergeCell ref="C9:D9"/>
    <mergeCell ref="E9:I9"/>
    <mergeCell ref="J9:Q9"/>
    <mergeCell ref="W9:AC9"/>
    <mergeCell ref="AD9:AI9"/>
    <mergeCell ref="BJ9:BO9"/>
    <mergeCell ref="C10:D10"/>
    <mergeCell ref="E10:I10"/>
    <mergeCell ref="J10:Q10"/>
    <mergeCell ref="W10:AC10"/>
    <mergeCell ref="AD10:AI10"/>
    <mergeCell ref="BJ10:BO10"/>
    <mergeCell ref="C11:D11"/>
    <mergeCell ref="E11:I11"/>
    <mergeCell ref="J11:Q11"/>
    <mergeCell ref="W11:AC11"/>
    <mergeCell ref="AD11:AI11"/>
    <mergeCell ref="BJ11:BO11"/>
    <mergeCell ref="G14:L14"/>
    <mergeCell ref="R14:V14"/>
    <mergeCell ref="AD14:AH14"/>
    <mergeCell ref="C15:D15"/>
    <mergeCell ref="E15:I15"/>
    <mergeCell ref="J15:AC15"/>
    <mergeCell ref="AD15:AI15"/>
    <mergeCell ref="BJ15:BO15"/>
    <mergeCell ref="C16:D16"/>
    <mergeCell ref="E16:I16"/>
    <mergeCell ref="J16:Q16"/>
    <mergeCell ref="W16:AC16"/>
    <mergeCell ref="AD16:AI16"/>
    <mergeCell ref="BJ16:BO16"/>
    <mergeCell ref="C17:D17"/>
    <mergeCell ref="E17:I17"/>
    <mergeCell ref="J17:Q17"/>
    <mergeCell ref="W17:AC17"/>
    <mergeCell ref="AD17:AI17"/>
    <mergeCell ref="BJ17:BO17"/>
    <mergeCell ref="C18:D18"/>
    <mergeCell ref="E18:I18"/>
    <mergeCell ref="J18:Q18"/>
    <mergeCell ref="W18:AC18"/>
    <mergeCell ref="AD18:AI18"/>
    <mergeCell ref="BJ18:BO18"/>
    <mergeCell ref="C19:D19"/>
    <mergeCell ref="E19:I19"/>
    <mergeCell ref="J19:Q19"/>
    <mergeCell ref="W19:AC19"/>
    <mergeCell ref="AD19:AI19"/>
    <mergeCell ref="BJ19:BO19"/>
    <mergeCell ref="C20:D20"/>
    <mergeCell ref="E20:I20"/>
    <mergeCell ref="J20:Q20"/>
    <mergeCell ref="W20:AC20"/>
    <mergeCell ref="AD20:AI20"/>
    <mergeCell ref="BJ20:BO20"/>
    <mergeCell ref="C21:D21"/>
    <mergeCell ref="E21:I21"/>
    <mergeCell ref="J21:Q21"/>
    <mergeCell ref="W21:AC21"/>
    <mergeCell ref="AD21:AI21"/>
    <mergeCell ref="BJ21:BO21"/>
    <mergeCell ref="G24:L24"/>
    <mergeCell ref="R24:V24"/>
    <mergeCell ref="AD24:AH24"/>
    <mergeCell ref="C25:D25"/>
    <mergeCell ref="E25:I25"/>
    <mergeCell ref="J25:AC25"/>
    <mergeCell ref="AD25:AI25"/>
    <mergeCell ref="C26:D26"/>
    <mergeCell ref="E26:I26"/>
    <mergeCell ref="J26:Q26"/>
    <mergeCell ref="W26:AC26"/>
    <mergeCell ref="AD26:AI26"/>
    <mergeCell ref="BJ26:BO26"/>
    <mergeCell ref="C27:D27"/>
    <mergeCell ref="E27:I27"/>
    <mergeCell ref="J27:Q27"/>
    <mergeCell ref="W27:AC27"/>
    <mergeCell ref="AD27:AI27"/>
    <mergeCell ref="BJ27:BO27"/>
    <mergeCell ref="C28:D28"/>
    <mergeCell ref="E28:I28"/>
    <mergeCell ref="J28:Q28"/>
    <mergeCell ref="W28:AC28"/>
    <mergeCell ref="AD28:AI28"/>
    <mergeCell ref="BJ28:BO28"/>
    <mergeCell ref="C29:D29"/>
    <mergeCell ref="E29:I29"/>
    <mergeCell ref="J29:Q29"/>
    <mergeCell ref="W29:AC29"/>
    <mergeCell ref="AD29:AI29"/>
    <mergeCell ref="BJ29:BO29"/>
    <mergeCell ref="C30:D30"/>
    <mergeCell ref="E30:I30"/>
    <mergeCell ref="J30:Q30"/>
    <mergeCell ref="W30:AC30"/>
    <mergeCell ref="AD30:AI30"/>
    <mergeCell ref="BJ30:BO30"/>
    <mergeCell ref="C31:D31"/>
    <mergeCell ref="E31:I31"/>
    <mergeCell ref="J31:Q31"/>
    <mergeCell ref="W31:AC31"/>
    <mergeCell ref="AD31:AI31"/>
    <mergeCell ref="BJ31:BO31"/>
    <mergeCell ref="G34:L34"/>
    <mergeCell ref="R34:V34"/>
    <mergeCell ref="AD34:AH34"/>
    <mergeCell ref="C35:D35"/>
    <mergeCell ref="E35:I35"/>
    <mergeCell ref="J35:AC35"/>
    <mergeCell ref="AD35:AI35"/>
    <mergeCell ref="C36:D36"/>
    <mergeCell ref="E36:I36"/>
    <mergeCell ref="J36:Q36"/>
    <mergeCell ref="W36:AC36"/>
    <mergeCell ref="AD36:AI36"/>
    <mergeCell ref="BJ36:BO36"/>
    <mergeCell ref="C37:D37"/>
    <mergeCell ref="E37:I37"/>
    <mergeCell ref="J37:Q37"/>
    <mergeCell ref="W37:AC37"/>
    <mergeCell ref="AD37:AI37"/>
    <mergeCell ref="BJ37:BO37"/>
    <mergeCell ref="C38:D38"/>
    <mergeCell ref="E38:I38"/>
    <mergeCell ref="J38:Q38"/>
    <mergeCell ref="W38:AC38"/>
    <mergeCell ref="AD38:AI38"/>
    <mergeCell ref="BJ38:BO38"/>
    <mergeCell ref="C39:D39"/>
    <mergeCell ref="E39:I39"/>
    <mergeCell ref="J39:Q39"/>
    <mergeCell ref="W39:AC39"/>
    <mergeCell ref="AD39:AI39"/>
    <mergeCell ref="BJ39:BO39"/>
    <mergeCell ref="C40:D40"/>
    <mergeCell ref="E40:I40"/>
    <mergeCell ref="J40:Q40"/>
    <mergeCell ref="W40:AC40"/>
    <mergeCell ref="AD40:AI40"/>
    <mergeCell ref="BJ40:BO40"/>
    <mergeCell ref="C41:D41"/>
    <mergeCell ref="E41:I41"/>
    <mergeCell ref="J41:Q41"/>
    <mergeCell ref="W41:AC41"/>
    <mergeCell ref="AD41:AI41"/>
    <mergeCell ref="BJ41:BO41"/>
    <mergeCell ref="G44:L44"/>
    <mergeCell ref="R44:V44"/>
    <mergeCell ref="AD44:AH44"/>
    <mergeCell ref="C45:D45"/>
    <mergeCell ref="E45:I45"/>
    <mergeCell ref="J45:AC45"/>
    <mergeCell ref="AD45:AI45"/>
    <mergeCell ref="C46:D46"/>
    <mergeCell ref="E46:I46"/>
    <mergeCell ref="J46:Q46"/>
    <mergeCell ref="W46:AC46"/>
    <mergeCell ref="AD46:AI46"/>
    <mergeCell ref="C47:D47"/>
    <mergeCell ref="E47:I47"/>
    <mergeCell ref="J47:Q47"/>
    <mergeCell ref="W47:AC47"/>
    <mergeCell ref="AD47:AI47"/>
    <mergeCell ref="C48:D48"/>
    <mergeCell ref="E48:I48"/>
    <mergeCell ref="J48:Q48"/>
    <mergeCell ref="W48:AC48"/>
    <mergeCell ref="AD48:AI48"/>
    <mergeCell ref="G60:L60"/>
    <mergeCell ref="R60:V60"/>
    <mergeCell ref="AD60:AH60"/>
    <mergeCell ref="C61:D61"/>
    <mergeCell ref="E61:I61"/>
    <mergeCell ref="J61:AC61"/>
    <mergeCell ref="AD61:AI61"/>
    <mergeCell ref="C62:D62"/>
    <mergeCell ref="E62:I62"/>
    <mergeCell ref="J62:Q62"/>
    <mergeCell ref="W62:AC62"/>
    <mergeCell ref="AD62:AI62"/>
    <mergeCell ref="C63:D63"/>
    <mergeCell ref="E63:I63"/>
    <mergeCell ref="J63:Q63"/>
    <mergeCell ref="W63:AC63"/>
    <mergeCell ref="AD63:AI63"/>
    <mergeCell ref="C64:D64"/>
    <mergeCell ref="E64:I64"/>
    <mergeCell ref="J64:Q64"/>
    <mergeCell ref="W64:AC64"/>
    <mergeCell ref="AD64:AI64"/>
    <mergeCell ref="G86:L86"/>
    <mergeCell ref="R86:V86"/>
    <mergeCell ref="C87:D87"/>
    <mergeCell ref="E87:I87"/>
    <mergeCell ref="J87:AC87"/>
    <mergeCell ref="AD87:AI87"/>
    <mergeCell ref="BJ87:BO87"/>
    <mergeCell ref="C88:D88"/>
    <mergeCell ref="E88:I88"/>
    <mergeCell ref="J88:Q88"/>
    <mergeCell ref="W88:AC88"/>
    <mergeCell ref="AD88:AI88"/>
    <mergeCell ref="BJ88:BO88"/>
    <mergeCell ref="C89:D89"/>
    <mergeCell ref="E89:I89"/>
    <mergeCell ref="J89:Q89"/>
    <mergeCell ref="W89:AC89"/>
    <mergeCell ref="AD89:AI89"/>
    <mergeCell ref="BJ89:BO89"/>
    <mergeCell ref="C90:D90"/>
    <mergeCell ref="E90:I90"/>
    <mergeCell ref="J90:Q90"/>
    <mergeCell ref="W90:AC90"/>
    <mergeCell ref="AD90:AI90"/>
    <mergeCell ref="BJ90:BO90"/>
    <mergeCell ref="G93:L93"/>
    <mergeCell ref="R93:V93"/>
    <mergeCell ref="C94:D94"/>
    <mergeCell ref="E94:I94"/>
    <mergeCell ref="J94:AC94"/>
    <mergeCell ref="AD94:AI94"/>
    <mergeCell ref="BJ94:BO94"/>
    <mergeCell ref="C95:D95"/>
    <mergeCell ref="E95:I95"/>
    <mergeCell ref="J95:Q95"/>
    <mergeCell ref="W95:AC95"/>
    <mergeCell ref="AD95:AI95"/>
    <mergeCell ref="BJ95:BO95"/>
    <mergeCell ref="C96:D96"/>
    <mergeCell ref="E96:I96"/>
    <mergeCell ref="J96:Q96"/>
    <mergeCell ref="W96:AC96"/>
    <mergeCell ref="AD96:AI96"/>
    <mergeCell ref="BJ96:BO96"/>
    <mergeCell ref="C97:D97"/>
    <mergeCell ref="E97:I97"/>
    <mergeCell ref="J97:Q97"/>
    <mergeCell ref="W97:AC97"/>
    <mergeCell ref="AD97:AI97"/>
    <mergeCell ref="BJ97:BO97"/>
    <mergeCell ref="G100:L100"/>
    <mergeCell ref="R100:V100"/>
    <mergeCell ref="C101:D101"/>
    <mergeCell ref="E101:I101"/>
    <mergeCell ref="J101:AC101"/>
    <mergeCell ref="AD101:AI101"/>
    <mergeCell ref="BJ101:BO101"/>
    <mergeCell ref="C102:D102"/>
    <mergeCell ref="E102:I102"/>
    <mergeCell ref="J102:Q102"/>
    <mergeCell ref="W102:AC102"/>
    <mergeCell ref="AD102:AI102"/>
    <mergeCell ref="BJ102:BO102"/>
    <mergeCell ref="C103:D103"/>
    <mergeCell ref="E103:I103"/>
    <mergeCell ref="J103:Q103"/>
    <mergeCell ref="W103:AC103"/>
    <mergeCell ref="AD103:AI103"/>
    <mergeCell ref="BJ103:BO103"/>
    <mergeCell ref="C104:D104"/>
    <mergeCell ref="E104:I104"/>
    <mergeCell ref="J104:Q104"/>
    <mergeCell ref="W104:AC104"/>
    <mergeCell ref="AD104:AI104"/>
    <mergeCell ref="BJ104:BO104"/>
  </mergeCells>
  <printOptions/>
  <pageMargins left="0.787" right="0.787" top="0.984" bottom="0.984" header="0.512" footer="0.512"/>
  <pageSetup horizontalDpi="600" verticalDpi="600" orientation="portrait" paperSize="9" scale="88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2010-03-18T15:53:27Z</cp:lastPrinted>
  <dcterms:created xsi:type="dcterms:W3CDTF">2009-07-05T15:09:22Z</dcterms:created>
  <dcterms:modified xsi:type="dcterms:W3CDTF">2020-09-10T01:30:50Z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