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15" tabRatio="773" activeTab="6"/>
  </bookViews>
  <sheets>
    <sheet name="予選リーグ組合せ" sheetId="1" r:id="rId1"/>
    <sheet name="リーグ１次" sheetId="2" r:id="rId2"/>
    <sheet name="予選リーグ対戦表" sheetId="3" r:id="rId3"/>
    <sheet name="2次リーグ組合せ" sheetId="4" r:id="rId4"/>
    <sheet name="決勝トーナメント" sheetId="5" r:id="rId5"/>
    <sheet name="リーグ2次" sheetId="6" r:id="rId6"/>
    <sheet name="2次リーグ対戦表" sheetId="7" r:id="rId7"/>
  </sheets>
  <externalReferences>
    <externalReference r:id="rId10"/>
  </externalReferences>
  <definedNames>
    <definedName name="ku">#REF!</definedName>
    <definedName name="_xlnm.Print_Area" localSheetId="6">'2次リーグ対戦表'!$A$1:$BO$109</definedName>
    <definedName name="_xlnm.Print_Area" localSheetId="1">'リーグ１次'!$A$1:$AW$59</definedName>
    <definedName name="_xlnm.Print_Area" localSheetId="5">'リーグ2次'!$A$1:$AV$31</definedName>
    <definedName name="_xlnm.Print_Area" localSheetId="4">'決勝トーナメント'!$A$1:$BB$78</definedName>
    <definedName name="_xlnm.Print_Area" localSheetId="2">'予選リーグ対戦表'!$A$3:$AG$84</definedName>
    <definedName name="組合せ" localSheetId="4">'[1]予選リーグ組合せ'!$A$2:$E$27</definedName>
    <definedName name="組合せ">'予選リーグ組合せ'!$A$2:$E$24</definedName>
    <definedName name="組合せ2次" localSheetId="3">#REF!</definedName>
    <definedName name="組合せ2次">#REF!</definedName>
    <definedName name="組合せ3次">'2次リーグ組合せ'!$B$2:$E$27</definedName>
  </definedNames>
  <calcPr fullCalcOnLoad="1"/>
</workbook>
</file>

<file path=xl/sharedStrings.xml><?xml version="1.0" encoding="utf-8"?>
<sst xmlns="http://schemas.openxmlformats.org/spreadsheetml/2006/main" count="747" uniqueCount="270">
  <si>
    <t>中部</t>
  </si>
  <si>
    <t>御嵩</t>
  </si>
  <si>
    <t>旭ヶ丘</t>
  </si>
  <si>
    <t>今渡</t>
  </si>
  <si>
    <t>太田</t>
  </si>
  <si>
    <t>川辺</t>
  </si>
  <si>
    <t>坂祝</t>
  </si>
  <si>
    <t>金竜</t>
  </si>
  <si>
    <t>武芸川</t>
  </si>
  <si>
    <t>西可児</t>
  </si>
  <si>
    <t>土田</t>
  </si>
  <si>
    <t>安桜</t>
  </si>
  <si>
    <t>武儀</t>
  </si>
  <si>
    <t>チーム名</t>
  </si>
  <si>
    <t>試合時間</t>
  </si>
  <si>
    <t>対　　戦</t>
  </si>
  <si>
    <t>審　　判</t>
  </si>
  <si>
    <t>A1</t>
  </si>
  <si>
    <t>B1</t>
  </si>
  <si>
    <t>B2</t>
  </si>
  <si>
    <t>C1</t>
  </si>
  <si>
    <t>ブロック</t>
  </si>
  <si>
    <t>N01</t>
  </si>
  <si>
    <t>順位</t>
  </si>
  <si>
    <t>Ａブロック</t>
  </si>
  <si>
    <t>ＮＯ</t>
  </si>
  <si>
    <t>－</t>
  </si>
  <si>
    <t>－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</si>
  <si>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</si>
  <si>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</si>
  <si>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</si>
  <si>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</si>
  <si>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</si>
  <si>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</si>
  <si>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</si>
  <si>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－</t>
  </si>
  <si>
    <t>ＮＯ</t>
  </si>
  <si>
    <t>E1</t>
  </si>
  <si>
    <t>H1</t>
  </si>
  <si>
    <t>D1</t>
  </si>
  <si>
    <t>F1</t>
  </si>
  <si>
    <t>G1</t>
  </si>
  <si>
    <t>F2</t>
  </si>
  <si>
    <t>G2</t>
  </si>
  <si>
    <t>ブロック</t>
  </si>
  <si>
    <t>No</t>
  </si>
  <si>
    <t>A</t>
  </si>
  <si>
    <t>B</t>
  </si>
  <si>
    <t>C</t>
  </si>
  <si>
    <t>D</t>
  </si>
  <si>
    <t>E</t>
  </si>
  <si>
    <t>F</t>
  </si>
  <si>
    <t>G</t>
  </si>
  <si>
    <t>－</t>
  </si>
  <si>
    <t>抽選</t>
  </si>
  <si>
    <t>結果報告責任チーム</t>
  </si>
  <si>
    <t>Ａ</t>
  </si>
  <si>
    <t>Ｂ</t>
  </si>
  <si>
    <t>Ｃ</t>
  </si>
  <si>
    <t>Ｄ</t>
  </si>
  <si>
    <t>Ｅ</t>
  </si>
  <si>
    <t>Ｆ</t>
  </si>
  <si>
    <t>Ｇ</t>
  </si>
  <si>
    <t>Ｈ</t>
  </si>
  <si>
    <t>会場</t>
  </si>
  <si>
    <t>試合日</t>
  </si>
  <si>
    <t>キックオフ</t>
  </si>
  <si>
    <t>３次リーグ</t>
  </si>
  <si>
    <t>中濃＝旧中濃高校</t>
  </si>
  <si>
    <t>坂祝総＝坂祝町総合運動場</t>
  </si>
  <si>
    <t>１次リーグ</t>
  </si>
  <si>
    <t>八幡＝八幡総合グランド</t>
  </si>
  <si>
    <t>美並＝まん真ん中広場</t>
  </si>
  <si>
    <t>台山＝美濃台山ヒロック</t>
  </si>
  <si>
    <t>白鳥＝郡上市合併記念公園</t>
  </si>
  <si>
    <t>市民総合運動広場</t>
  </si>
  <si>
    <t>Ｂ１</t>
  </si>
  <si>
    <t>Ｃ１</t>
  </si>
  <si>
    <t>Ｃ２</t>
  </si>
  <si>
    <t>Ｃ３</t>
  </si>
  <si>
    <t>*</t>
  </si>
  <si>
    <t>白山＝御嵩町白山多目的グランド</t>
  </si>
  <si>
    <t>蘇水＝蘇水公園多目的広場</t>
  </si>
  <si>
    <t>エコパ＝あじさいエコパーク</t>
  </si>
  <si>
    <t>川辺北＝川辺町立川辺北小学校</t>
  </si>
  <si>
    <t>南帷子＝可児市立南帷子小学校</t>
  </si>
  <si>
    <t>片倉＝片倉グラウンド</t>
  </si>
  <si>
    <t>中池＝中池公園多目的広場</t>
  </si>
  <si>
    <t>今渡北＝可児市立今渡北小学校</t>
  </si>
  <si>
    <t>１次リーグブロック順位想定</t>
  </si>
  <si>
    <t>勝</t>
  </si>
  <si>
    <t>負</t>
  </si>
  <si>
    <t>引分</t>
  </si>
  <si>
    <t>得点</t>
  </si>
  <si>
    <t>失点</t>
  </si>
  <si>
    <t>得失点差</t>
  </si>
  <si>
    <t>勝点</t>
  </si>
  <si>
    <t>Ｌポート</t>
  </si>
  <si>
    <t>中濃１</t>
  </si>
  <si>
    <t>中濃２</t>
  </si>
  <si>
    <t>中濃３</t>
  </si>
  <si>
    <t>中濃４</t>
  </si>
  <si>
    <t>中濃５</t>
  </si>
  <si>
    <t>中濃６</t>
  </si>
  <si>
    <t>中濃７</t>
  </si>
  <si>
    <t>中濃８</t>
  </si>
  <si>
    <t>中濃９</t>
  </si>
  <si>
    <t>中濃１０</t>
  </si>
  <si>
    <t>中濃１１</t>
  </si>
  <si>
    <t>中濃１２</t>
  </si>
  <si>
    <t>中濃１３</t>
  </si>
  <si>
    <t>中濃１４</t>
  </si>
  <si>
    <t>中濃１５</t>
  </si>
  <si>
    <t>中濃１６</t>
  </si>
  <si>
    <t>中濃１７</t>
  </si>
  <si>
    <t>中濃１８</t>
  </si>
  <si>
    <t>中濃１９</t>
  </si>
  <si>
    <t>中濃２０</t>
  </si>
  <si>
    <t>中濃２１</t>
  </si>
  <si>
    <t>中濃２２</t>
  </si>
  <si>
    <t>中濃２３</t>
  </si>
  <si>
    <t>中濃２４</t>
  </si>
  <si>
    <t>中濃２５</t>
  </si>
  <si>
    <t>中濃２６</t>
  </si>
  <si>
    <t>瀬尻</t>
  </si>
  <si>
    <t>桜ヶ丘ＦＣ</t>
  </si>
  <si>
    <t>郡上八幡</t>
  </si>
  <si>
    <t>中濃２７</t>
  </si>
  <si>
    <t>主管チームでお願いします。</t>
  </si>
  <si>
    <t>（ピッチ提供チーム）</t>
  </si>
  <si>
    <t>塩河グランド</t>
  </si>
  <si>
    <t>川辺町川辺北小学校</t>
  </si>
  <si>
    <t>武芸川南＝武芸川南Ｇ</t>
  </si>
  <si>
    <t>桜ヶ丘＝可児市桜ヶ丘小学校</t>
  </si>
  <si>
    <t>東明＝可児市東明小学校</t>
  </si>
  <si>
    <t>大和＝古今伝授の里Ｇ</t>
  </si>
  <si>
    <t>土田＝可児市土田小学校</t>
  </si>
  <si>
    <t>坂戸＝可児市坂戸グランド</t>
  </si>
  <si>
    <t>D2</t>
  </si>
  <si>
    <t>H2</t>
  </si>
  <si>
    <t>E2</t>
  </si>
  <si>
    <t>A3</t>
  </si>
  <si>
    <t>１次ブロック順位</t>
  </si>
  <si>
    <t>決勝トーナメント</t>
  </si>
  <si>
    <t>⑧</t>
  </si>
  <si>
    <t>⑦</t>
  </si>
  <si>
    <t>⑤</t>
  </si>
  <si>
    <t>⑥</t>
  </si>
  <si>
    <t>①</t>
  </si>
  <si>
    <t>②</t>
  </si>
  <si>
    <t>③</t>
  </si>
  <si>
    <t>④</t>
  </si>
  <si>
    <t>①</t>
  </si>
  <si>
    <t>－</t>
  </si>
  <si>
    <t>③</t>
  </si>
  <si>
    <t>②</t>
  </si>
  <si>
    <t>④</t>
  </si>
  <si>
    <t>⑤</t>
  </si>
  <si>
    <t>⑥</t>
  </si>
  <si>
    <t>１位</t>
  </si>
  <si>
    <t>２位</t>
  </si>
  <si>
    <t>３位</t>
  </si>
  <si>
    <t>N01</t>
  </si>
  <si>
    <t>E2</t>
  </si>
  <si>
    <t>G2</t>
  </si>
  <si>
    <t>H2</t>
  </si>
  <si>
    <t>Ｅ２</t>
  </si>
  <si>
    <t>Ｆ２</t>
  </si>
  <si>
    <t>Ｇ２</t>
  </si>
  <si>
    <t>Ｈ２</t>
  </si>
  <si>
    <t>B3</t>
  </si>
  <si>
    <t>C3</t>
  </si>
  <si>
    <t>H2</t>
  </si>
  <si>
    <t>I2</t>
  </si>
  <si>
    <t>Ｉ２</t>
  </si>
  <si>
    <t>Ｉ ２</t>
  </si>
  <si>
    <t>中濃２８</t>
  </si>
  <si>
    <t>中濃２９</t>
  </si>
  <si>
    <t>中濃３０</t>
  </si>
  <si>
    <t>牧野グランド</t>
  </si>
  <si>
    <t>＊１次リーグ会場は、各ブロック「１」のチームが調整・決定すること。</t>
  </si>
  <si>
    <t>＊２次リーグ会場は、各ブロック「１」のチームが調整・決定すること。</t>
  </si>
  <si>
    <t>＊３次リーグ、決勝トーナメント会場は、各ブロック「１」のチームが調整・決定すること。</t>
  </si>
  <si>
    <t>C2</t>
  </si>
  <si>
    <t>H</t>
  </si>
  <si>
    <t>J ２</t>
  </si>
  <si>
    <t>加茂野</t>
  </si>
  <si>
    <t>D3</t>
  </si>
  <si>
    <t>G3</t>
  </si>
  <si>
    <t>E3</t>
  </si>
  <si>
    <t>F3</t>
  </si>
  <si>
    <t>H4</t>
  </si>
  <si>
    <t>G4</t>
  </si>
  <si>
    <t>関さくら</t>
  </si>
  <si>
    <t>コヴィーダ１</t>
  </si>
  <si>
    <t>コヴィーダ２</t>
  </si>
  <si>
    <t>下有知</t>
  </si>
  <si>
    <t>ティグレイ</t>
  </si>
  <si>
    <t>白鳥</t>
  </si>
  <si>
    <t>大和</t>
  </si>
  <si>
    <t>Ｃクラス</t>
  </si>
  <si>
    <t>８人制</t>
  </si>
  <si>
    <t>*</t>
  </si>
  <si>
    <t>試合時間</t>
  </si>
  <si>
    <t>＊</t>
  </si>
  <si>
    <t>自由な交代</t>
  </si>
  <si>
    <t>再出場可</t>
  </si>
  <si>
    <t>中濃ルール有</t>
  </si>
  <si>
    <t>ピッチサイズ　　</t>
  </si>
  <si>
    <t>*　審判２人制</t>
  </si>
  <si>
    <t>*少年用ゴール</t>
  </si>
  <si>
    <t>*自由な交代</t>
  </si>
  <si>
    <t>*再出場可</t>
  </si>
  <si>
    <t>*中濃ルール有</t>
  </si>
  <si>
    <t>審判２人制</t>
  </si>
  <si>
    <t>トイレ掃除</t>
  </si>
  <si>
    <t>引分け</t>
  </si>
  <si>
    <t>ＰＫ3人　サドンデス</t>
  </si>
  <si>
    <t>５⋆５分延長</t>
  </si>
  <si>
    <t>男子トイレ</t>
  </si>
  <si>
    <t>女子トイレ</t>
  </si>
  <si>
    <t>多目トイレ</t>
  </si>
  <si>
    <t>メンバー表必要</t>
  </si>
  <si>
    <t>*審判・指導者証必要</t>
  </si>
  <si>
    <t>審判部</t>
  </si>
  <si>
    <t>審判部　　　　　③負</t>
  </si>
  <si>
    <t>審判部　　　　　④負</t>
  </si>
  <si>
    <t>①勝</t>
  </si>
  <si>
    <t>②勝</t>
  </si>
  <si>
    <t>③勝</t>
  </si>
  <si>
    <t>④勝</t>
  </si>
  <si>
    <t>➀負</t>
  </si>
  <si>
    <t>②負</t>
  </si>
  <si>
    <t>③負</t>
  </si>
  <si>
    <t>④負</t>
  </si>
  <si>
    <t>①②勝</t>
  </si>
  <si>
    <t>③④勝</t>
  </si>
  <si>
    <t>⑤負</t>
  </si>
  <si>
    <t>⑥負</t>
  </si>
  <si>
    <t>⑨</t>
  </si>
  <si>
    <t>⑩</t>
  </si>
  <si>
    <t>⑤勝</t>
  </si>
  <si>
    <t>⑥勝</t>
  </si>
  <si>
    <t>Ｇ</t>
  </si>
  <si>
    <t>1次ブロック順位</t>
  </si>
  <si>
    <t>A2</t>
  </si>
  <si>
    <t>H3</t>
  </si>
  <si>
    <r>
      <rPr>
        <b/>
        <sz val="11"/>
        <color indexed="10"/>
        <rFont val="ＭＳ Ｐゴシック"/>
        <family val="3"/>
      </rPr>
      <t>2次リーグ</t>
    </r>
    <r>
      <rPr>
        <b/>
        <sz val="11"/>
        <rFont val="ＭＳ Ｐゴシック"/>
        <family val="3"/>
      </rPr>
      <t>ブロック順位</t>
    </r>
  </si>
  <si>
    <t>各ブロック1位上り</t>
  </si>
  <si>
    <t>美濃</t>
  </si>
  <si>
    <t>山手</t>
  </si>
  <si>
    <t>⑦</t>
  </si>
  <si>
    <t>⑧</t>
  </si>
  <si>
    <t>*決勝・３決</t>
  </si>
  <si>
    <t>*　選手証必要</t>
  </si>
  <si>
    <t>ピッチサイズ　68×50</t>
  </si>
  <si>
    <t>20*5*20</t>
  </si>
  <si>
    <t>C１</t>
  </si>
  <si>
    <t>D１</t>
  </si>
  <si>
    <t>A１</t>
  </si>
  <si>
    <t>2次リーグ</t>
  </si>
  <si>
    <t>６８×５０</t>
  </si>
  <si>
    <t>ティグレイ</t>
  </si>
  <si>
    <t>コヴィーダ１</t>
  </si>
  <si>
    <t>コヴィーダ２</t>
  </si>
  <si>
    <t>第15回めぐみのカップ・第4回たんどーるカップ中濃地区大会　一次リーグ</t>
  </si>
  <si>
    <t>第15回めぐみのカップ・第4回たんどーるカップ中濃地区大会一次リーグ　対戦表</t>
  </si>
  <si>
    <t>第15回めぐみのカップ・第4回たんどーるカップ中濃地区大会決勝トーナメントＣクラス</t>
  </si>
  <si>
    <t>第15回めぐみのカップ・第4回たんどーるカップ中濃地区大会　二次リーグ</t>
  </si>
  <si>
    <t>第15回めぐみのカップ・第4回たんどーるカップ中濃地区大会二次リーグ対戦表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</si>
</sst>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[$€-2]\ #,##0.00_);[Red]\([$€-2]\ #,##0.00\)"/>
  </numFmts>
  <fonts count="8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20"/>
      <name val="ＭＳ 明朝"/>
      <family val="1"/>
    </font>
    <font>
      <b/>
      <sz val="12"/>
      <name val="ＭＳ 明朝"/>
      <family val="1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6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明朝"/>
      <family val="1"/>
    </font>
    <font>
      <b/>
      <sz val="10"/>
      <name val="ＭＳ 明朝"/>
      <family val="1"/>
    </font>
    <font>
      <b/>
      <sz val="11"/>
      <color indexed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6"/>
      <name val="ＭＳ 明朝"/>
      <family val="1"/>
    </font>
    <font>
      <b/>
      <sz val="12"/>
      <name val="ＭＳ ゴシック"/>
      <family val="3"/>
    </font>
    <font>
      <b/>
      <sz val="16"/>
      <color indexed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b/>
      <sz val="14"/>
      <color indexed="10"/>
      <name val="ＭＳ 明朝"/>
      <family val="1"/>
    </font>
    <font>
      <b/>
      <sz val="14"/>
      <color indexed="17"/>
      <name val="ＭＳ 明朝"/>
      <family val="1"/>
    </font>
    <font>
      <b/>
      <sz val="14"/>
      <color indexed="12"/>
      <name val="ＭＳ 明朝"/>
      <family val="1"/>
    </font>
    <font>
      <sz val="11"/>
      <color indexed="10"/>
      <name val="ＭＳ 明朝"/>
      <family val="1"/>
    </font>
    <font>
      <sz val="14"/>
      <color indexed="10"/>
      <name val="ＭＳ 明朝"/>
      <family val="1"/>
    </font>
    <font>
      <sz val="10"/>
      <color indexed="10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b/>
      <sz val="11"/>
      <color rgb="FF0070C0"/>
      <name val="ＭＳ Ｐゴシック"/>
      <family val="3"/>
    </font>
    <font>
      <b/>
      <sz val="14"/>
      <color rgb="FFFF0000"/>
      <name val="ＭＳ 明朝"/>
      <family val="1"/>
    </font>
    <font>
      <b/>
      <sz val="14"/>
      <color rgb="FF008000"/>
      <name val="ＭＳ 明朝"/>
      <family val="1"/>
    </font>
    <font>
      <b/>
      <sz val="14"/>
      <color rgb="FF0000FF"/>
      <name val="ＭＳ 明朝"/>
      <family val="1"/>
    </font>
    <font>
      <b/>
      <sz val="16"/>
      <color rgb="FFFF0000"/>
      <name val="ＭＳ 明朝"/>
      <family val="1"/>
    </font>
    <font>
      <sz val="11"/>
      <color rgb="FFFF0000"/>
      <name val="ＭＳ 明朝"/>
      <family val="1"/>
    </font>
    <font>
      <sz val="14"/>
      <color rgb="FFFF0000"/>
      <name val="ＭＳ 明朝"/>
      <family val="1"/>
    </font>
    <font>
      <sz val="10"/>
      <color rgb="FFFF0000"/>
      <name val="ＭＳ 明朝"/>
      <family val="1"/>
    </font>
    <font>
      <sz val="11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4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2" fillId="0" borderId="15" xfId="0" applyFont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0" borderId="15" xfId="0" applyFont="1" applyBorder="1" applyAlignment="1" quotePrefix="1">
      <alignment vertical="center"/>
    </xf>
    <xf numFmtId="0" fontId="2" fillId="0" borderId="14" xfId="0" applyFont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0" borderId="14" xfId="0" applyFont="1" applyBorder="1" applyAlignment="1" quotePrefix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58" fontId="6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0" xfId="0" applyFont="1" applyAlignment="1">
      <alignment horizontal="distributed" vertical="distributed"/>
    </xf>
    <xf numFmtId="0" fontId="12" fillId="0" borderId="0" xfId="0" applyFont="1" applyAlignment="1">
      <alignment horizontal="distributed" vertical="distributed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74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56" fontId="0" fillId="0" borderId="0" xfId="0" applyNumberFormat="1" applyFill="1" applyAlignment="1">
      <alignment horizontal="center" vertical="center"/>
    </xf>
    <xf numFmtId="0" fontId="0" fillId="0" borderId="14" xfId="0" applyFont="1" applyBorder="1" applyAlignment="1">
      <alignment/>
    </xf>
    <xf numFmtId="56" fontId="0" fillId="0" borderId="1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34" borderId="20" xfId="0" applyFont="1" applyFill="1" applyBorder="1" applyAlignment="1">
      <alignment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 shrinkToFit="1"/>
    </xf>
    <xf numFmtId="0" fontId="75" fillId="0" borderId="0" xfId="0" applyFont="1" applyAlignment="1">
      <alignment/>
    </xf>
    <xf numFmtId="0" fontId="6" fillId="35" borderId="21" xfId="0" applyFont="1" applyFill="1" applyBorder="1" applyAlignment="1">
      <alignment/>
    </xf>
    <xf numFmtId="0" fontId="6" fillId="35" borderId="22" xfId="0" applyFont="1" applyFill="1" applyBorder="1" applyAlignment="1">
      <alignment/>
    </xf>
    <xf numFmtId="0" fontId="6" fillId="35" borderId="23" xfId="0" applyFont="1" applyFill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2" xfId="0" applyFont="1" applyBorder="1" applyAlignment="1">
      <alignment/>
    </xf>
    <xf numFmtId="0" fontId="19" fillId="0" borderId="11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distributed"/>
    </xf>
    <xf numFmtId="0" fontId="9" fillId="0" borderId="0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20" fillId="0" borderId="0" xfId="0" applyFont="1" applyBorder="1" applyAlignment="1" quotePrefix="1">
      <alignment vertical="center"/>
    </xf>
    <xf numFmtId="0" fontId="9" fillId="0" borderId="15" xfId="0" applyFont="1" applyBorder="1" applyAlignment="1">
      <alignment horizontal="distributed" vertical="center"/>
    </xf>
    <xf numFmtId="0" fontId="20" fillId="0" borderId="15" xfId="0" applyFont="1" applyBorder="1" applyAlignment="1" quotePrefix="1">
      <alignment vertical="center"/>
    </xf>
    <xf numFmtId="0" fontId="8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0" fontId="6" fillId="0" borderId="1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 vertical="center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58" fontId="11" fillId="0" borderId="0" xfId="0" applyNumberFormat="1" applyFont="1" applyAlignment="1">
      <alignment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24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20" fillId="0" borderId="25" xfId="0" applyFont="1" applyBorder="1" applyAlignment="1" quotePrefix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/>
    </xf>
    <xf numFmtId="0" fontId="9" fillId="0" borderId="28" xfId="0" applyFont="1" applyBorder="1" applyAlignment="1">
      <alignment horizontal="distributed" vertical="center"/>
    </xf>
    <xf numFmtId="0" fontId="14" fillId="0" borderId="30" xfId="0" applyFont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20" fillId="0" borderId="29" xfId="0" applyFont="1" applyBorder="1" applyAlignment="1" quotePrefix="1">
      <alignment vertical="center"/>
    </xf>
    <xf numFmtId="0" fontId="13" fillId="0" borderId="14" xfId="0" applyFont="1" applyBorder="1" applyAlignment="1">
      <alignment vertical="distributed"/>
    </xf>
    <xf numFmtId="0" fontId="13" fillId="0" borderId="0" xfId="0" applyFont="1" applyBorder="1" applyAlignment="1">
      <alignment vertical="distributed"/>
    </xf>
    <xf numFmtId="0" fontId="13" fillId="0" borderId="31" xfId="0" applyFont="1" applyBorder="1" applyAlignment="1">
      <alignment vertical="distributed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0" xfId="0" applyFont="1" applyAlignment="1">
      <alignment/>
    </xf>
    <xf numFmtId="0" fontId="25" fillId="0" borderId="0" xfId="0" applyFont="1" applyAlignment="1">
      <alignment/>
    </xf>
    <xf numFmtId="0" fontId="14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33" xfId="0" applyFont="1" applyBorder="1" applyAlignment="1">
      <alignment horizontal="distributed" vertical="distributed" wrapText="1"/>
    </xf>
    <xf numFmtId="0" fontId="11" fillId="0" borderId="34" xfId="0" applyFont="1" applyBorder="1" applyAlignment="1">
      <alignment horizontal="distributed" vertical="distributed" wrapText="1"/>
    </xf>
    <xf numFmtId="0" fontId="11" fillId="0" borderId="35" xfId="0" applyFont="1" applyBorder="1" applyAlignment="1">
      <alignment horizontal="distributed" vertical="distributed" wrapText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56" fontId="6" fillId="0" borderId="24" xfId="0" applyNumberFormat="1" applyFont="1" applyBorder="1" applyAlignment="1">
      <alignment horizontal="center"/>
    </xf>
    <xf numFmtId="56" fontId="6" fillId="0" borderId="15" xfId="0" applyNumberFormat="1" applyFont="1" applyBorder="1" applyAlignment="1">
      <alignment horizontal="center"/>
    </xf>
    <xf numFmtId="56" fontId="6" fillId="0" borderId="41" xfId="0" applyNumberFormat="1" applyFont="1" applyBorder="1" applyAlignment="1">
      <alignment horizontal="center"/>
    </xf>
    <xf numFmtId="20" fontId="6" fillId="0" borderId="18" xfId="0" applyNumberFormat="1" applyFont="1" applyBorder="1" applyAlignment="1">
      <alignment horizontal="center"/>
    </xf>
    <xf numFmtId="20" fontId="6" fillId="0" borderId="42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1" fillId="0" borderId="43" xfId="0" applyFont="1" applyBorder="1" applyAlignment="1">
      <alignment horizontal="distributed" vertical="distributed" wrapText="1"/>
    </xf>
    <xf numFmtId="0" fontId="11" fillId="0" borderId="44" xfId="0" applyFont="1" applyBorder="1" applyAlignment="1">
      <alignment horizontal="distributed" vertical="distributed" wrapText="1"/>
    </xf>
    <xf numFmtId="0" fontId="11" fillId="0" borderId="45" xfId="0" applyFont="1" applyBorder="1" applyAlignment="1">
      <alignment horizontal="distributed" vertical="distributed" wrapText="1"/>
    </xf>
    <xf numFmtId="0" fontId="11" fillId="0" borderId="33" xfId="0" applyFont="1" applyBorder="1" applyAlignment="1">
      <alignment horizontal="center" vertical="distributed" wrapText="1"/>
    </xf>
    <xf numFmtId="0" fontId="11" fillId="0" borderId="34" xfId="0" applyFont="1" applyBorder="1" applyAlignment="1">
      <alignment horizontal="center" vertical="distributed" wrapText="1"/>
    </xf>
    <xf numFmtId="0" fontId="11" fillId="0" borderId="35" xfId="0" applyFont="1" applyBorder="1" applyAlignment="1">
      <alignment horizontal="center" vertical="distributed" wrapText="1"/>
    </xf>
    <xf numFmtId="0" fontId="11" fillId="0" borderId="12" xfId="0" applyFont="1" applyBorder="1" applyAlignment="1">
      <alignment horizontal="distributed" vertical="distributed" wrapText="1"/>
    </xf>
    <xf numFmtId="0" fontId="11" fillId="0" borderId="0" xfId="0" applyFont="1" applyBorder="1" applyAlignment="1">
      <alignment horizontal="distributed" vertical="distributed" wrapText="1"/>
    </xf>
    <xf numFmtId="56" fontId="6" fillId="0" borderId="0" xfId="0" applyNumberFormat="1" applyFont="1" applyAlignment="1">
      <alignment horizontal="center"/>
    </xf>
    <xf numFmtId="56" fontId="6" fillId="0" borderId="22" xfId="0" applyNumberFormat="1" applyFont="1" applyBorder="1" applyAlignment="1">
      <alignment horizontal="center"/>
    </xf>
    <xf numFmtId="0" fontId="11" fillId="34" borderId="46" xfId="0" applyFont="1" applyFill="1" applyBorder="1" applyAlignment="1">
      <alignment horizontal="distributed" vertical="distributed" wrapText="1"/>
    </xf>
    <xf numFmtId="0" fontId="11" fillId="34" borderId="47" xfId="0" applyFont="1" applyFill="1" applyBorder="1" applyAlignment="1">
      <alignment horizontal="distributed" vertical="distributed" wrapText="1"/>
    </xf>
    <xf numFmtId="0" fontId="11" fillId="34" borderId="48" xfId="0" applyFont="1" applyFill="1" applyBorder="1" applyAlignment="1">
      <alignment horizontal="distributed" vertical="distributed" wrapText="1"/>
    </xf>
    <xf numFmtId="0" fontId="11" fillId="0" borderId="43" xfId="0" applyFont="1" applyFill="1" applyBorder="1" applyAlignment="1">
      <alignment horizontal="distributed" vertical="distributed" wrapText="1"/>
    </xf>
    <xf numFmtId="0" fontId="11" fillId="0" borderId="44" xfId="0" applyFont="1" applyFill="1" applyBorder="1" applyAlignment="1">
      <alignment horizontal="distributed" vertical="distributed" wrapText="1"/>
    </xf>
    <xf numFmtId="0" fontId="11" fillId="0" borderId="45" xfId="0" applyFont="1" applyFill="1" applyBorder="1" applyAlignment="1">
      <alignment horizontal="distributed" vertical="distributed" wrapText="1"/>
    </xf>
    <xf numFmtId="0" fontId="11" fillId="0" borderId="16" xfId="0" applyFont="1" applyBorder="1" applyAlignment="1">
      <alignment horizontal="distributed" vertical="distributed" wrapText="1"/>
    </xf>
    <xf numFmtId="0" fontId="11" fillId="0" borderId="49" xfId="0" applyFont="1" applyBorder="1" applyAlignment="1">
      <alignment horizontal="distributed" vertical="distributed" wrapText="1"/>
    </xf>
    <xf numFmtId="0" fontId="11" fillId="0" borderId="50" xfId="0" applyFont="1" applyBorder="1" applyAlignment="1">
      <alignment horizontal="center" vertical="distributed" wrapText="1"/>
    </xf>
    <xf numFmtId="0" fontId="11" fillId="0" borderId="51" xfId="0" applyFont="1" applyBorder="1" applyAlignment="1">
      <alignment horizontal="center" vertical="distributed" wrapText="1"/>
    </xf>
    <xf numFmtId="0" fontId="11" fillId="0" borderId="52" xfId="0" applyFont="1" applyBorder="1" applyAlignment="1">
      <alignment horizontal="center" vertical="distributed" wrapText="1"/>
    </xf>
    <xf numFmtId="0" fontId="11" fillId="0" borderId="50" xfId="0" applyFont="1" applyBorder="1" applyAlignment="1">
      <alignment horizontal="distributed" vertical="distributed" wrapText="1"/>
    </xf>
    <xf numFmtId="0" fontId="11" fillId="0" borderId="51" xfId="0" applyFont="1" applyBorder="1" applyAlignment="1">
      <alignment horizontal="distributed" vertical="distributed" wrapText="1"/>
    </xf>
    <xf numFmtId="0" fontId="11" fillId="0" borderId="52" xfId="0" applyFont="1" applyBorder="1" applyAlignment="1">
      <alignment horizontal="distributed" vertical="distributed" wrapText="1"/>
    </xf>
    <xf numFmtId="0" fontId="11" fillId="34" borderId="16" xfId="0" applyFont="1" applyFill="1" applyBorder="1" applyAlignment="1">
      <alignment horizontal="distributed" vertical="distributed" wrapText="1"/>
    </xf>
    <xf numFmtId="0" fontId="11" fillId="34" borderId="49" xfId="0" applyFont="1" applyFill="1" applyBorder="1" applyAlignment="1">
      <alignment horizontal="distributed" vertical="distributed" wrapText="1"/>
    </xf>
    <xf numFmtId="0" fontId="11" fillId="0" borderId="42" xfId="0" applyFont="1" applyBorder="1" applyAlignment="1">
      <alignment horizontal="distributed" vertical="distributed" wrapText="1"/>
    </xf>
    <xf numFmtId="0" fontId="11" fillId="0" borderId="53" xfId="0" applyFont="1" applyBorder="1" applyAlignment="1">
      <alignment horizontal="distributed" vertical="distributed" wrapText="1"/>
    </xf>
    <xf numFmtId="0" fontId="11" fillId="34" borderId="42" xfId="0" applyFont="1" applyFill="1" applyBorder="1" applyAlignment="1">
      <alignment horizontal="distributed" vertical="distributed" wrapText="1"/>
    </xf>
    <xf numFmtId="0" fontId="11" fillId="34" borderId="53" xfId="0" applyFont="1" applyFill="1" applyBorder="1" applyAlignment="1">
      <alignment horizontal="distributed" vertical="distributed" wrapText="1"/>
    </xf>
    <xf numFmtId="0" fontId="11" fillId="0" borderId="43" xfId="0" applyFont="1" applyBorder="1" applyAlignment="1">
      <alignment horizontal="center" vertical="distributed" wrapText="1"/>
    </xf>
    <xf numFmtId="0" fontId="11" fillId="0" borderId="44" xfId="0" applyFont="1" applyBorder="1" applyAlignment="1">
      <alignment horizontal="center" vertical="distributed" wrapText="1"/>
    </xf>
    <xf numFmtId="0" fontId="11" fillId="0" borderId="45" xfId="0" applyFont="1" applyBorder="1" applyAlignment="1">
      <alignment horizontal="center" vertical="distributed" wrapText="1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56" fontId="6" fillId="0" borderId="18" xfId="0" applyNumberFormat="1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9" fillId="0" borderId="0" xfId="0" applyFont="1" applyAlignment="1">
      <alignment/>
    </xf>
    <xf numFmtId="31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1" fillId="0" borderId="55" xfId="0" applyFont="1" applyBorder="1" applyAlignment="1">
      <alignment horizontal="distributed" vertical="distributed" wrapText="1"/>
    </xf>
    <xf numFmtId="0" fontId="11" fillId="0" borderId="56" xfId="0" applyFont="1" applyBorder="1" applyAlignment="1">
      <alignment horizontal="distributed" vertical="distributed" wrapText="1"/>
    </xf>
    <xf numFmtId="0" fontId="11" fillId="0" borderId="57" xfId="0" applyFont="1" applyBorder="1" applyAlignment="1">
      <alignment horizontal="distributed" vertical="distributed" wrapText="1"/>
    </xf>
    <xf numFmtId="56" fontId="6" fillId="0" borderId="42" xfId="0" applyNumberFormat="1" applyFont="1" applyBorder="1" applyAlignment="1">
      <alignment horizontal="center"/>
    </xf>
    <xf numFmtId="0" fontId="11" fillId="34" borderId="58" xfId="0" applyFont="1" applyFill="1" applyBorder="1" applyAlignment="1">
      <alignment horizontal="distributed" vertical="distributed" wrapText="1"/>
    </xf>
    <xf numFmtId="0" fontId="11" fillId="34" borderId="12" xfId="0" applyFont="1" applyFill="1" applyBorder="1" applyAlignment="1">
      <alignment horizontal="distributed" vertical="distributed" wrapText="1"/>
    </xf>
    <xf numFmtId="0" fontId="11" fillId="34" borderId="13" xfId="0" applyFont="1" applyFill="1" applyBorder="1" applyAlignment="1">
      <alignment horizontal="distributed" vertical="distributed" wrapText="1"/>
    </xf>
    <xf numFmtId="0" fontId="9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20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35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0" fontId="0" fillId="0" borderId="43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3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60" xfId="0" applyFont="1" applyBorder="1" applyAlignment="1">
      <alignment horizontal="right" vertical="center"/>
    </xf>
    <xf numFmtId="20" fontId="0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9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0" fillId="0" borderId="3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56" fontId="0" fillId="0" borderId="14" xfId="0" applyNumberFormat="1" applyFont="1" applyBorder="1" applyAlignment="1">
      <alignment horizontal="center"/>
    </xf>
    <xf numFmtId="20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61" xfId="0" applyFont="1" applyBorder="1" applyAlignment="1">
      <alignment horizontal="right" vertical="center" shrinkToFit="1"/>
    </xf>
    <xf numFmtId="0" fontId="2" fillId="0" borderId="29" xfId="0" applyFont="1" applyBorder="1" applyAlignment="1">
      <alignment horizontal="right" vertical="center" shrinkToFit="1"/>
    </xf>
    <xf numFmtId="0" fontId="2" fillId="0" borderId="62" xfId="0" applyFont="1" applyBorder="1" applyAlignment="1">
      <alignment horizontal="right" vertical="center" shrinkToFit="1"/>
    </xf>
    <xf numFmtId="20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" fillId="0" borderId="44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19" xfId="0" applyFont="1" applyBorder="1" applyAlignment="1">
      <alignment horizontal="righ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41" xfId="0" applyFont="1" applyBorder="1" applyAlignment="1">
      <alignment horizontal="right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20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42" xfId="0" applyFont="1" applyBorder="1" applyAlignment="1">
      <alignment horizontal="distributed" vertical="center"/>
    </xf>
    <xf numFmtId="20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14" fillId="0" borderId="2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31" fontId="11" fillId="0" borderId="0" xfId="0" applyNumberFormat="1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6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20" fontId="13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20" fontId="13" fillId="0" borderId="24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14" fillId="0" borderId="15" xfId="0" applyFont="1" applyBorder="1" applyAlignment="1">
      <alignment horizontal="distributed" vertical="center"/>
    </xf>
    <xf numFmtId="20" fontId="13" fillId="0" borderId="1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41" xfId="0" applyFont="1" applyBorder="1" applyAlignment="1">
      <alignment horizontal="distributed" vertical="center"/>
    </xf>
    <xf numFmtId="0" fontId="14" fillId="0" borderId="64" xfId="0" applyFont="1" applyBorder="1" applyAlignment="1">
      <alignment horizontal="distributed" vertical="center"/>
    </xf>
    <xf numFmtId="0" fontId="14" fillId="0" borderId="64" xfId="0" applyFont="1" applyBorder="1" applyAlignment="1">
      <alignment horizontal="center" vertical="center"/>
    </xf>
    <xf numFmtId="0" fontId="14" fillId="0" borderId="25" xfId="0" applyFont="1" applyBorder="1" applyAlignment="1">
      <alignment horizontal="distributed" vertical="center"/>
    </xf>
    <xf numFmtId="0" fontId="11" fillId="0" borderId="14" xfId="0" applyFont="1" applyBorder="1" applyAlignment="1">
      <alignment horizontal="center"/>
    </xf>
    <xf numFmtId="0" fontId="13" fillId="0" borderId="3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1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1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distributed"/>
    </xf>
    <xf numFmtId="0" fontId="13" fillId="0" borderId="21" xfId="0" applyFont="1" applyBorder="1" applyAlignment="1">
      <alignment horizontal="center" vertical="distributed"/>
    </xf>
    <xf numFmtId="0" fontId="13" fillId="0" borderId="12" xfId="0" applyFont="1" applyBorder="1" applyAlignment="1">
      <alignment horizontal="center" vertical="distributed"/>
    </xf>
    <xf numFmtId="0" fontId="13" fillId="0" borderId="22" xfId="0" applyFont="1" applyBorder="1" applyAlignment="1">
      <alignment horizontal="center" vertical="distributed"/>
    </xf>
    <xf numFmtId="0" fontId="13" fillId="0" borderId="13" xfId="0" applyFont="1" applyBorder="1" applyAlignment="1">
      <alignment horizontal="center" vertical="distributed"/>
    </xf>
    <xf numFmtId="0" fontId="13" fillId="0" borderId="23" xfId="0" applyFont="1" applyBorder="1" applyAlignment="1">
      <alignment horizontal="center" vertical="distributed"/>
    </xf>
    <xf numFmtId="0" fontId="13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79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20" fontId="83" fillId="0" borderId="24" xfId="0" applyNumberFormat="1" applyFont="1" applyBorder="1" applyAlignment="1">
      <alignment horizontal="center"/>
    </xf>
    <xf numFmtId="20" fontId="83" fillId="0" borderId="15" xfId="0" applyNumberFormat="1" applyFont="1" applyBorder="1" applyAlignment="1">
      <alignment horizontal="center"/>
    </xf>
    <xf numFmtId="20" fontId="83" fillId="0" borderId="41" xfId="0" applyNumberFormat="1" applyFont="1" applyBorder="1" applyAlignment="1">
      <alignment horizontal="center"/>
    </xf>
    <xf numFmtId="0" fontId="11" fillId="34" borderId="55" xfId="0" applyFont="1" applyFill="1" applyBorder="1" applyAlignment="1">
      <alignment horizontal="distributed" vertical="distributed" wrapText="1"/>
    </xf>
    <xf numFmtId="0" fontId="11" fillId="34" borderId="56" xfId="0" applyFont="1" applyFill="1" applyBorder="1" applyAlignment="1">
      <alignment horizontal="distributed" vertical="distributed" wrapText="1"/>
    </xf>
    <xf numFmtId="0" fontId="11" fillId="34" borderId="57" xfId="0" applyFont="1" applyFill="1" applyBorder="1" applyAlignment="1">
      <alignment horizontal="distributed" vertical="distributed" wrapText="1"/>
    </xf>
    <xf numFmtId="0" fontId="6" fillId="0" borderId="19" xfId="0" applyFont="1" applyBorder="1" applyAlignment="1">
      <alignment horizontal="center"/>
    </xf>
    <xf numFmtId="0" fontId="11" fillId="0" borderId="46" xfId="0" applyFont="1" applyBorder="1" applyAlignment="1">
      <alignment horizontal="distributed" vertical="distributed" wrapText="1"/>
    </xf>
    <xf numFmtId="0" fontId="11" fillId="0" borderId="47" xfId="0" applyFont="1" applyBorder="1" applyAlignment="1">
      <alignment horizontal="distributed" vertical="distributed" wrapText="1"/>
    </xf>
    <xf numFmtId="0" fontId="11" fillId="0" borderId="48" xfId="0" applyFont="1" applyBorder="1" applyAlignment="1">
      <alignment horizontal="distributed" vertical="distributed" wrapText="1"/>
    </xf>
    <xf numFmtId="20" fontId="6" fillId="0" borderId="24" xfId="0" applyNumberFormat="1" applyFont="1" applyBorder="1" applyAlignment="1">
      <alignment horizontal="center"/>
    </xf>
    <xf numFmtId="20" fontId="6" fillId="0" borderId="15" xfId="0" applyNumberFormat="1" applyFont="1" applyBorder="1" applyAlignment="1">
      <alignment horizontal="center"/>
    </xf>
    <xf numFmtId="20" fontId="6" fillId="0" borderId="4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63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20" fontId="0" fillId="0" borderId="49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right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20" fontId="0" fillId="0" borderId="14" xfId="0" applyNumberFormat="1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2" fillId="0" borderId="34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right" vertical="center" shrinkToFit="1"/>
    </xf>
    <xf numFmtId="0" fontId="2" fillId="0" borderId="33" xfId="0" applyFont="1" applyBorder="1" applyAlignment="1">
      <alignment horizontal="right" vertical="center" shrinkToFit="1"/>
    </xf>
    <xf numFmtId="0" fontId="2" fillId="0" borderId="28" xfId="0" applyFont="1" applyBorder="1" applyAlignment="1">
      <alignment horizontal="right" vertical="center" shrinkToFit="1"/>
    </xf>
    <xf numFmtId="0" fontId="2" fillId="0" borderId="60" xfId="0" applyFont="1" applyBorder="1" applyAlignment="1">
      <alignment horizontal="right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56" fillId="0" borderId="0" xfId="0" applyFont="1" applyAlignment="1">
      <alignment/>
    </xf>
    <xf numFmtId="0" fontId="29" fillId="0" borderId="43" xfId="0" applyFont="1" applyBorder="1" applyAlignment="1">
      <alignment horizontal="distributed" vertical="distributed" wrapText="1"/>
    </xf>
    <xf numFmtId="0" fontId="29" fillId="0" borderId="44" xfId="0" applyFont="1" applyBorder="1" applyAlignment="1">
      <alignment horizontal="distributed" vertical="distributed" wrapText="1"/>
    </xf>
    <xf numFmtId="0" fontId="29" fillId="0" borderId="45" xfId="0" applyFont="1" applyBorder="1" applyAlignment="1">
      <alignment horizontal="distributed" vertical="distributed" wrapText="1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85725</xdr:rowOff>
    </xdr:from>
    <xdr:to>
      <xdr:col>6</xdr:col>
      <xdr:colOff>600075</xdr:colOff>
      <xdr:row>8</xdr:row>
      <xdr:rowOff>123825</xdr:rowOff>
    </xdr:to>
    <xdr:sp>
      <xdr:nvSpPr>
        <xdr:cNvPr id="1" name="右中かっこ 1"/>
        <xdr:cNvSpPr>
          <a:spLocks/>
        </xdr:cNvSpPr>
      </xdr:nvSpPr>
      <xdr:spPr>
        <a:xfrm>
          <a:off x="5210175" y="257175"/>
          <a:ext cx="447675" cy="12858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65299;&#27425;&#12522;&#12540;&#12464;&#23550;&#25126;&#34920;\&#65299;&#27425;&#12522;&#12540;&#12464;&#65288;&#65298;&#65302;&#12539;&#12488;&#12540;&#12490;&#12513;&#12531;&#12488;&#65289;&#23550;&#2512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リーグ組合せ"/>
      <sheetName val="リーグ１次（決定）"/>
      <sheetName val="予選リーグ対戦表"/>
      <sheetName val="2次リーグ組合せ"/>
      <sheetName val="リーグ２次"/>
      <sheetName val="2次リーグ対戦表"/>
      <sheetName val="トーナメント組合せ"/>
      <sheetName val="決勝トーナメント"/>
    </sheetNames>
    <sheetDataSet>
      <sheetData sheetId="0">
        <row r="2">
          <cell r="A2" t="str">
            <v>A1</v>
          </cell>
          <cell r="B2" t="str">
            <v>A</v>
          </cell>
          <cell r="C2">
            <v>1</v>
          </cell>
          <cell r="D2" t="str">
            <v>中濃１</v>
          </cell>
          <cell r="E2">
            <v>1</v>
          </cell>
        </row>
        <row r="3">
          <cell r="A3" t="str">
            <v>A2</v>
          </cell>
          <cell r="B3" t="str">
            <v>A</v>
          </cell>
          <cell r="C3">
            <v>2</v>
          </cell>
          <cell r="D3" t="str">
            <v>中濃２</v>
          </cell>
          <cell r="E3">
            <v>2</v>
          </cell>
        </row>
        <row r="4">
          <cell r="A4" t="str">
            <v>A3</v>
          </cell>
          <cell r="B4" t="str">
            <v>A</v>
          </cell>
          <cell r="C4">
            <v>3</v>
          </cell>
          <cell r="D4" t="str">
            <v>中濃３</v>
          </cell>
          <cell r="E4">
            <v>3</v>
          </cell>
        </row>
        <row r="5">
          <cell r="A5" t="str">
            <v>B1</v>
          </cell>
          <cell r="B5" t="str">
            <v>B</v>
          </cell>
          <cell r="C5">
            <v>4</v>
          </cell>
          <cell r="D5" t="str">
            <v>中濃４</v>
          </cell>
          <cell r="E5">
            <v>1</v>
          </cell>
        </row>
        <row r="6">
          <cell r="A6" t="str">
            <v>B2</v>
          </cell>
          <cell r="B6" t="str">
            <v>B</v>
          </cell>
          <cell r="C6">
            <v>5</v>
          </cell>
          <cell r="D6" t="str">
            <v>中濃５</v>
          </cell>
          <cell r="E6">
            <v>2</v>
          </cell>
        </row>
        <row r="7">
          <cell r="A7" t="str">
            <v>B3</v>
          </cell>
          <cell r="B7" t="str">
            <v>B</v>
          </cell>
          <cell r="C7">
            <v>6</v>
          </cell>
          <cell r="D7" t="str">
            <v>中濃６</v>
          </cell>
          <cell r="E7">
            <v>3</v>
          </cell>
        </row>
        <row r="8">
          <cell r="A8" t="str">
            <v>C1</v>
          </cell>
          <cell r="B8" t="str">
            <v>C</v>
          </cell>
          <cell r="C8">
            <v>7</v>
          </cell>
          <cell r="D8" t="str">
            <v>中濃７</v>
          </cell>
          <cell r="E8">
            <v>1</v>
          </cell>
        </row>
        <row r="9">
          <cell r="A9" t="str">
            <v>C2</v>
          </cell>
          <cell r="B9" t="str">
            <v>C</v>
          </cell>
          <cell r="C9">
            <v>8</v>
          </cell>
          <cell r="D9" t="str">
            <v>中濃８</v>
          </cell>
          <cell r="E9">
            <v>2</v>
          </cell>
        </row>
        <row r="10">
          <cell r="A10" t="str">
            <v>C3</v>
          </cell>
          <cell r="B10" t="str">
            <v>C</v>
          </cell>
          <cell r="C10">
            <v>9</v>
          </cell>
          <cell r="D10" t="str">
            <v>中濃９</v>
          </cell>
          <cell r="E10">
            <v>3</v>
          </cell>
        </row>
        <row r="11">
          <cell r="A11" t="str">
            <v>D1</v>
          </cell>
          <cell r="B11" t="str">
            <v>D</v>
          </cell>
          <cell r="C11">
            <v>10</v>
          </cell>
          <cell r="D11" t="str">
            <v>中濃１０</v>
          </cell>
          <cell r="E11">
            <v>1</v>
          </cell>
        </row>
        <row r="12">
          <cell r="A12" t="str">
            <v>D2</v>
          </cell>
          <cell r="B12" t="str">
            <v>D</v>
          </cell>
          <cell r="C12">
            <v>11</v>
          </cell>
          <cell r="D12" t="str">
            <v>中濃１１</v>
          </cell>
          <cell r="E12">
            <v>2</v>
          </cell>
        </row>
        <row r="13">
          <cell r="A13" t="str">
            <v>D3</v>
          </cell>
          <cell r="B13" t="str">
            <v>D</v>
          </cell>
          <cell r="C13">
            <v>12</v>
          </cell>
          <cell r="D13" t="str">
            <v>中濃１２</v>
          </cell>
          <cell r="E13">
            <v>3</v>
          </cell>
        </row>
        <row r="14">
          <cell r="A14" t="str">
            <v>E1</v>
          </cell>
          <cell r="B14" t="str">
            <v>E</v>
          </cell>
          <cell r="C14">
            <v>13</v>
          </cell>
          <cell r="D14" t="str">
            <v>中濃１３</v>
          </cell>
          <cell r="E14">
            <v>1</v>
          </cell>
        </row>
        <row r="15">
          <cell r="A15" t="str">
            <v>E2</v>
          </cell>
          <cell r="B15" t="str">
            <v>E</v>
          </cell>
          <cell r="C15">
            <v>14</v>
          </cell>
          <cell r="D15" t="str">
            <v>中濃１４</v>
          </cell>
          <cell r="E15">
            <v>2</v>
          </cell>
        </row>
        <row r="16">
          <cell r="A16" t="str">
            <v>E3</v>
          </cell>
          <cell r="B16" t="str">
            <v>E</v>
          </cell>
          <cell r="C16">
            <v>15</v>
          </cell>
          <cell r="D16" t="str">
            <v>中濃１５</v>
          </cell>
          <cell r="E16">
            <v>3</v>
          </cell>
        </row>
        <row r="17">
          <cell r="A17" t="str">
            <v>F1</v>
          </cell>
          <cell r="B17" t="str">
            <v>F</v>
          </cell>
          <cell r="C17">
            <v>16</v>
          </cell>
          <cell r="D17" t="str">
            <v>中濃１６</v>
          </cell>
          <cell r="E17">
            <v>1</v>
          </cell>
        </row>
        <row r="18">
          <cell r="A18" t="str">
            <v>F2</v>
          </cell>
          <cell r="B18" t="str">
            <v>F</v>
          </cell>
          <cell r="C18">
            <v>17</v>
          </cell>
          <cell r="D18" t="str">
            <v>中濃１７</v>
          </cell>
          <cell r="E18">
            <v>2</v>
          </cell>
        </row>
        <row r="19">
          <cell r="A19" t="str">
            <v>F3</v>
          </cell>
          <cell r="B19" t="str">
            <v>F</v>
          </cell>
          <cell r="C19">
            <v>18</v>
          </cell>
          <cell r="D19" t="str">
            <v>中濃１８</v>
          </cell>
          <cell r="E19">
            <v>3</v>
          </cell>
        </row>
        <row r="20">
          <cell r="A20" t="str">
            <v>G1</v>
          </cell>
          <cell r="B20" t="str">
            <v>G</v>
          </cell>
          <cell r="C20">
            <v>19</v>
          </cell>
          <cell r="D20" t="str">
            <v>中濃１９</v>
          </cell>
          <cell r="E20">
            <v>1</v>
          </cell>
        </row>
        <row r="21">
          <cell r="A21" t="str">
            <v>G2</v>
          </cell>
          <cell r="B21" t="str">
            <v>G</v>
          </cell>
          <cell r="C21">
            <v>20</v>
          </cell>
          <cell r="D21" t="str">
            <v>中濃２０</v>
          </cell>
          <cell r="E21">
            <v>2</v>
          </cell>
        </row>
        <row r="22">
          <cell r="A22" t="str">
            <v>G3</v>
          </cell>
          <cell r="B22" t="str">
            <v>G</v>
          </cell>
          <cell r="C22">
            <v>21</v>
          </cell>
          <cell r="D22" t="str">
            <v>中濃２１</v>
          </cell>
          <cell r="E22">
            <v>3</v>
          </cell>
        </row>
        <row r="23">
          <cell r="A23" t="str">
            <v>G4</v>
          </cell>
          <cell r="B23" t="str">
            <v>G</v>
          </cell>
          <cell r="C23">
            <v>22</v>
          </cell>
          <cell r="D23" t="str">
            <v>中濃２２</v>
          </cell>
          <cell r="E23">
            <v>4</v>
          </cell>
        </row>
        <row r="24">
          <cell r="A24" t="str">
            <v>H1</v>
          </cell>
          <cell r="B24" t="str">
            <v>H</v>
          </cell>
          <cell r="C24">
            <v>23</v>
          </cell>
          <cell r="D24" t="str">
            <v>中濃２３</v>
          </cell>
          <cell r="E24">
            <v>1</v>
          </cell>
        </row>
        <row r="25">
          <cell r="A25" t="str">
            <v>H2</v>
          </cell>
          <cell r="B25" t="str">
            <v>H</v>
          </cell>
          <cell r="C25">
            <v>24</v>
          </cell>
          <cell r="D25" t="str">
            <v>中濃２４</v>
          </cell>
          <cell r="E25">
            <v>2</v>
          </cell>
        </row>
        <row r="26">
          <cell r="A26" t="str">
            <v>H3</v>
          </cell>
          <cell r="B26" t="str">
            <v>H</v>
          </cell>
          <cell r="C26">
            <v>25</v>
          </cell>
          <cell r="D26" t="str">
            <v>中濃２５</v>
          </cell>
          <cell r="E26">
            <v>3</v>
          </cell>
        </row>
        <row r="27">
          <cell r="A27" t="str">
            <v>H4</v>
          </cell>
          <cell r="B27" t="str">
            <v>H</v>
          </cell>
          <cell r="C27">
            <v>26</v>
          </cell>
          <cell r="D27" t="str">
            <v>中濃２６</v>
          </cell>
          <cell r="E2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="88" zoomScaleNormal="88" zoomScalePageLayoutView="0" workbookViewId="0" topLeftCell="A1">
      <selection activeCell="D16" sqref="D16"/>
    </sheetView>
  </sheetViews>
  <sheetFormatPr defaultColWidth="9.00390625" defaultRowHeight="13.5"/>
  <cols>
    <col min="1" max="1" width="19.00390625" style="23" customWidth="1"/>
    <col min="2" max="2" width="8.75390625" style="23" customWidth="1"/>
    <col min="3" max="3" width="4.00390625" style="23" bestFit="1" customWidth="1"/>
    <col min="4" max="4" width="10.50390625" style="23" bestFit="1" customWidth="1"/>
    <col min="5" max="5" width="23.125" style="23" customWidth="1"/>
    <col min="6" max="7" width="9.00390625" style="23" customWidth="1"/>
    <col min="8" max="16384" width="9.00390625" style="23" customWidth="1"/>
  </cols>
  <sheetData>
    <row r="1" spans="1:5" ht="13.5">
      <c r="A1" s="23" t="s">
        <v>142</v>
      </c>
      <c r="B1" s="24" t="s">
        <v>44</v>
      </c>
      <c r="C1" s="24" t="s">
        <v>45</v>
      </c>
      <c r="D1" s="73" t="s">
        <v>13</v>
      </c>
      <c r="E1" s="49" t="s">
        <v>89</v>
      </c>
    </row>
    <row r="2" spans="1:10" ht="13.5">
      <c r="A2" s="23" t="str">
        <f>B2&amp;ASC(E2)</f>
        <v>A1</v>
      </c>
      <c r="B2" s="25" t="s">
        <v>46</v>
      </c>
      <c r="C2" s="26">
        <v>1</v>
      </c>
      <c r="D2" s="23" t="s">
        <v>3</v>
      </c>
      <c r="E2" s="69">
        <v>1</v>
      </c>
      <c r="G2"/>
      <c r="H2" s="23" t="s">
        <v>98</v>
      </c>
      <c r="J2" s="29" t="s">
        <v>2</v>
      </c>
    </row>
    <row r="3" spans="1:10" ht="13.5">
      <c r="A3" s="23" t="str">
        <f aca="true" t="shared" si="0" ref="A3:A27">B3&amp;ASC(E3)</f>
        <v>A2</v>
      </c>
      <c r="B3" s="27" t="s">
        <v>46</v>
      </c>
      <c r="C3" s="28">
        <v>2</v>
      </c>
      <c r="D3" s="23" t="s">
        <v>186</v>
      </c>
      <c r="E3" s="70">
        <v>2</v>
      </c>
      <c r="G3"/>
      <c r="H3" s="23" t="s">
        <v>99</v>
      </c>
      <c r="J3" s="29" t="s">
        <v>11</v>
      </c>
    </row>
    <row r="4" spans="1:10" ht="13.5">
      <c r="A4" s="23" t="str">
        <f t="shared" si="0"/>
        <v>A3</v>
      </c>
      <c r="B4" s="30" t="s">
        <v>46</v>
      </c>
      <c r="C4" s="31">
        <v>3</v>
      </c>
      <c r="D4" s="31" t="s">
        <v>250</v>
      </c>
      <c r="E4" s="71">
        <v>3</v>
      </c>
      <c r="G4"/>
      <c r="H4" s="23" t="s">
        <v>100</v>
      </c>
      <c r="J4" s="29" t="s">
        <v>193</v>
      </c>
    </row>
    <row r="5" spans="1:10" ht="13.5">
      <c r="A5" s="23" t="str">
        <f t="shared" si="0"/>
        <v>B1</v>
      </c>
      <c r="B5" s="27" t="s">
        <v>47</v>
      </c>
      <c r="C5" s="26">
        <v>4</v>
      </c>
      <c r="D5" s="28" t="s">
        <v>198</v>
      </c>
      <c r="E5" s="70">
        <v>1</v>
      </c>
      <c r="G5"/>
      <c r="H5" s="23" t="s">
        <v>101</v>
      </c>
      <c r="J5" s="23" t="s">
        <v>124</v>
      </c>
    </row>
    <row r="6" spans="1:10" ht="13.5">
      <c r="A6" s="23" t="str">
        <f t="shared" si="0"/>
        <v>B2</v>
      </c>
      <c r="B6" s="27" t="s">
        <v>47</v>
      </c>
      <c r="C6" s="28">
        <v>5</v>
      </c>
      <c r="D6" s="28" t="s">
        <v>193</v>
      </c>
      <c r="E6" s="70">
        <v>2</v>
      </c>
      <c r="G6"/>
      <c r="H6" s="23" t="s">
        <v>102</v>
      </c>
      <c r="J6" s="29" t="s">
        <v>7</v>
      </c>
    </row>
    <row r="7" spans="1:10" ht="13.5">
      <c r="A7" s="23" t="str">
        <f t="shared" si="0"/>
        <v>B3</v>
      </c>
      <c r="B7" s="30" t="s">
        <v>47</v>
      </c>
      <c r="C7" s="31">
        <v>6</v>
      </c>
      <c r="D7" s="31" t="s">
        <v>0</v>
      </c>
      <c r="E7" s="71">
        <v>3</v>
      </c>
      <c r="G7"/>
      <c r="H7" s="23" t="s">
        <v>103</v>
      </c>
      <c r="J7" s="29" t="s">
        <v>12</v>
      </c>
    </row>
    <row r="8" spans="1:10" ht="13.5">
      <c r="A8" s="23" t="str">
        <f t="shared" si="0"/>
        <v>C1</v>
      </c>
      <c r="B8" s="27" t="s">
        <v>48</v>
      </c>
      <c r="C8" s="26">
        <v>7</v>
      </c>
      <c r="D8" s="28" t="s">
        <v>249</v>
      </c>
      <c r="E8" s="70">
        <v>1</v>
      </c>
      <c r="G8"/>
      <c r="H8" s="23" t="s">
        <v>104</v>
      </c>
      <c r="J8" s="29" t="s">
        <v>8</v>
      </c>
    </row>
    <row r="9" spans="1:10" ht="13.5">
      <c r="A9" s="23" t="str">
        <f t="shared" si="0"/>
        <v>C2</v>
      </c>
      <c r="B9" s="27" t="s">
        <v>48</v>
      </c>
      <c r="C9" s="28">
        <v>8</v>
      </c>
      <c r="D9" s="28" t="s">
        <v>1</v>
      </c>
      <c r="E9" s="70">
        <v>2</v>
      </c>
      <c r="G9"/>
      <c r="H9" s="23" t="s">
        <v>105</v>
      </c>
      <c r="J9" s="29" t="s">
        <v>249</v>
      </c>
    </row>
    <row r="10" spans="1:10" ht="13.5">
      <c r="A10" s="23" t="str">
        <f t="shared" si="0"/>
        <v>C3</v>
      </c>
      <c r="B10" s="30" t="s">
        <v>48</v>
      </c>
      <c r="C10" s="31">
        <v>9</v>
      </c>
      <c r="D10" s="31" t="s">
        <v>12</v>
      </c>
      <c r="E10" s="71">
        <v>3</v>
      </c>
      <c r="G10"/>
      <c r="H10" s="23" t="s">
        <v>106</v>
      </c>
      <c r="J10" s="29" t="s">
        <v>4</v>
      </c>
    </row>
    <row r="11" spans="1:10" ht="13.5">
      <c r="A11" s="23" t="str">
        <f t="shared" si="0"/>
        <v>D1</v>
      </c>
      <c r="B11" s="32" t="s">
        <v>49</v>
      </c>
      <c r="C11" s="26">
        <v>10</v>
      </c>
      <c r="D11" s="28" t="s">
        <v>6</v>
      </c>
      <c r="E11" s="70">
        <v>1</v>
      </c>
      <c r="G11"/>
      <c r="H11" s="23" t="s">
        <v>107</v>
      </c>
      <c r="J11" s="29" t="s">
        <v>186</v>
      </c>
    </row>
    <row r="12" spans="1:10" ht="13.5">
      <c r="A12" s="23" t="str">
        <f t="shared" si="0"/>
        <v>D2</v>
      </c>
      <c r="B12" s="32" t="s">
        <v>49</v>
      </c>
      <c r="C12" s="28">
        <v>11</v>
      </c>
      <c r="D12" s="28" t="s">
        <v>124</v>
      </c>
      <c r="E12" s="70">
        <v>2</v>
      </c>
      <c r="G12"/>
      <c r="H12" s="23" t="s">
        <v>108</v>
      </c>
      <c r="J12" s="29" t="s">
        <v>250</v>
      </c>
    </row>
    <row r="13" spans="1:10" ht="13.5">
      <c r="A13" s="23" t="str">
        <f t="shared" si="0"/>
        <v>D3</v>
      </c>
      <c r="B13" s="33" t="s">
        <v>49</v>
      </c>
      <c r="C13" s="31">
        <v>12</v>
      </c>
      <c r="D13" s="31" t="s">
        <v>10</v>
      </c>
      <c r="E13" s="71">
        <v>3</v>
      </c>
      <c r="G13"/>
      <c r="H13" s="23" t="s">
        <v>109</v>
      </c>
      <c r="J13" s="112" t="s">
        <v>194</v>
      </c>
    </row>
    <row r="14" spans="1:10" ht="13.5">
      <c r="A14" s="23" t="str">
        <f t="shared" si="0"/>
        <v>E1</v>
      </c>
      <c r="B14" s="32" t="s">
        <v>50</v>
      </c>
      <c r="C14" s="26">
        <v>13</v>
      </c>
      <c r="D14" s="28" t="s">
        <v>4</v>
      </c>
      <c r="E14" s="70">
        <v>1</v>
      </c>
      <c r="G14"/>
      <c r="H14" s="23" t="s">
        <v>110</v>
      </c>
      <c r="J14" s="112" t="s">
        <v>195</v>
      </c>
    </row>
    <row r="15" spans="1:10" ht="13.5">
      <c r="A15" s="23" t="str">
        <f t="shared" si="0"/>
        <v>E2</v>
      </c>
      <c r="B15" s="32" t="s">
        <v>50</v>
      </c>
      <c r="C15" s="28">
        <v>14</v>
      </c>
      <c r="D15" s="28" t="s">
        <v>199</v>
      </c>
      <c r="E15" s="70">
        <v>2</v>
      </c>
      <c r="G15"/>
      <c r="H15" s="23" t="s">
        <v>111</v>
      </c>
      <c r="J15" s="29" t="s">
        <v>5</v>
      </c>
    </row>
    <row r="16" spans="1:10" ht="13.5">
      <c r="A16" s="23" t="str">
        <f t="shared" si="0"/>
        <v>E3</v>
      </c>
      <c r="B16" s="33" t="s">
        <v>50</v>
      </c>
      <c r="C16" s="31">
        <v>15</v>
      </c>
      <c r="D16" s="31" t="s">
        <v>5</v>
      </c>
      <c r="E16" s="71">
        <v>3</v>
      </c>
      <c r="G16"/>
      <c r="H16" s="23" t="s">
        <v>112</v>
      </c>
      <c r="J16" s="29" t="s">
        <v>6</v>
      </c>
    </row>
    <row r="17" spans="1:10" ht="13.5">
      <c r="A17" s="23" t="str">
        <f t="shared" si="0"/>
        <v>F1</v>
      </c>
      <c r="B17" s="32" t="s">
        <v>51</v>
      </c>
      <c r="C17" s="26">
        <v>16</v>
      </c>
      <c r="D17" s="28" t="s">
        <v>11</v>
      </c>
      <c r="E17" s="70">
        <v>1</v>
      </c>
      <c r="G17"/>
      <c r="H17" s="23" t="s">
        <v>113</v>
      </c>
      <c r="J17" s="29" t="s">
        <v>1</v>
      </c>
    </row>
    <row r="18" spans="1:10" ht="13.5">
      <c r="A18" s="23" t="str">
        <f t="shared" si="0"/>
        <v>F2</v>
      </c>
      <c r="B18" s="32" t="s">
        <v>51</v>
      </c>
      <c r="C18" s="28">
        <v>17</v>
      </c>
      <c r="D18" s="28" t="s">
        <v>9</v>
      </c>
      <c r="E18" s="70">
        <v>2</v>
      </c>
      <c r="G18"/>
      <c r="H18" s="23" t="s">
        <v>114</v>
      </c>
      <c r="J18" s="133" t="s">
        <v>125</v>
      </c>
    </row>
    <row r="19" spans="1:10" ht="13.5">
      <c r="A19" s="23" t="str">
        <f t="shared" si="0"/>
        <v>F3</v>
      </c>
      <c r="B19" s="33" t="s">
        <v>51</v>
      </c>
      <c r="C19" s="31">
        <v>18</v>
      </c>
      <c r="D19" s="31" t="s">
        <v>7</v>
      </c>
      <c r="E19" s="71">
        <v>3</v>
      </c>
      <c r="G19"/>
      <c r="H19" s="23" t="s">
        <v>115</v>
      </c>
      <c r="J19" s="29" t="s">
        <v>10</v>
      </c>
    </row>
    <row r="20" spans="1:10" ht="13.5">
      <c r="A20" s="23" t="str">
        <f t="shared" si="0"/>
        <v>G1</v>
      </c>
      <c r="B20" s="32" t="s">
        <v>52</v>
      </c>
      <c r="C20" s="28">
        <v>19</v>
      </c>
      <c r="D20" s="28" t="s">
        <v>196</v>
      </c>
      <c r="E20" s="70">
        <v>1</v>
      </c>
      <c r="G20"/>
      <c r="H20" s="23" t="s">
        <v>116</v>
      </c>
      <c r="J20" s="29" t="s">
        <v>0</v>
      </c>
    </row>
    <row r="21" spans="1:10" ht="13.5">
      <c r="A21" s="23" t="str">
        <f t="shared" si="0"/>
        <v>G2</v>
      </c>
      <c r="B21" s="32" t="s">
        <v>52</v>
      </c>
      <c r="C21" s="28">
        <v>20</v>
      </c>
      <c r="D21" s="28" t="s">
        <v>8</v>
      </c>
      <c r="E21" s="70">
        <v>2</v>
      </c>
      <c r="G21"/>
      <c r="H21" s="23" t="s">
        <v>117</v>
      </c>
      <c r="J21" s="29" t="s">
        <v>9</v>
      </c>
    </row>
    <row r="22" spans="1:10" ht="13.5">
      <c r="A22" s="23" t="str">
        <f t="shared" si="0"/>
        <v>G3</v>
      </c>
      <c r="B22" s="32" t="s">
        <v>52</v>
      </c>
      <c r="C22" s="28">
        <v>21</v>
      </c>
      <c r="D22" s="28" t="s">
        <v>2</v>
      </c>
      <c r="E22" s="70">
        <v>3</v>
      </c>
      <c r="G22"/>
      <c r="H22" s="23" t="s">
        <v>118</v>
      </c>
      <c r="J22" s="29" t="s">
        <v>3</v>
      </c>
    </row>
    <row r="23" spans="1:10" ht="13.5">
      <c r="A23" s="23" t="str">
        <f t="shared" si="0"/>
        <v>G4</v>
      </c>
      <c r="B23" s="32" t="s">
        <v>52</v>
      </c>
      <c r="C23" s="31">
        <v>22</v>
      </c>
      <c r="D23" s="31" t="s">
        <v>126</v>
      </c>
      <c r="E23" s="71">
        <v>4</v>
      </c>
      <c r="G23"/>
      <c r="H23" s="23" t="s">
        <v>119</v>
      </c>
      <c r="J23" s="29" t="s">
        <v>126</v>
      </c>
    </row>
    <row r="24" spans="1:10" ht="13.5">
      <c r="A24" s="23" t="str">
        <f t="shared" si="0"/>
        <v>H1</v>
      </c>
      <c r="B24" s="25" t="s">
        <v>184</v>
      </c>
      <c r="C24" s="28">
        <v>23</v>
      </c>
      <c r="D24" s="28" t="s">
        <v>125</v>
      </c>
      <c r="E24" s="70">
        <v>1</v>
      </c>
      <c r="G24"/>
      <c r="H24" s="23" t="s">
        <v>120</v>
      </c>
      <c r="J24" s="29" t="s">
        <v>199</v>
      </c>
    </row>
    <row r="25" spans="1:10" ht="13.5">
      <c r="A25" s="23" t="str">
        <f t="shared" si="0"/>
        <v>H2</v>
      </c>
      <c r="B25" s="27" t="s">
        <v>184</v>
      </c>
      <c r="C25" s="28">
        <v>24</v>
      </c>
      <c r="D25" s="28" t="s">
        <v>264</v>
      </c>
      <c r="E25" s="70">
        <v>2</v>
      </c>
      <c r="G25"/>
      <c r="H25" s="23" t="s">
        <v>121</v>
      </c>
      <c r="J25" s="29" t="s">
        <v>198</v>
      </c>
    </row>
    <row r="26" spans="1:10" ht="13.5">
      <c r="A26" s="23" t="str">
        <f t="shared" si="0"/>
        <v>H3</v>
      </c>
      <c r="B26" s="27" t="s">
        <v>184</v>
      </c>
      <c r="C26" s="28">
        <v>25</v>
      </c>
      <c r="D26" s="28" t="s">
        <v>263</v>
      </c>
      <c r="E26" s="70">
        <v>3</v>
      </c>
      <c r="G26"/>
      <c r="H26" s="23" t="s">
        <v>122</v>
      </c>
      <c r="J26" s="29" t="s">
        <v>196</v>
      </c>
    </row>
    <row r="27" spans="1:10" ht="13.5">
      <c r="A27" s="23" t="str">
        <f t="shared" si="0"/>
        <v>H4</v>
      </c>
      <c r="B27" s="30" t="s">
        <v>184</v>
      </c>
      <c r="C27" s="31">
        <v>26</v>
      </c>
      <c r="D27" s="31" t="s">
        <v>262</v>
      </c>
      <c r="E27" s="71">
        <v>4</v>
      </c>
      <c r="G27"/>
      <c r="H27" s="23" t="s">
        <v>123</v>
      </c>
      <c r="J27" s="111" t="s">
        <v>197</v>
      </c>
    </row>
    <row r="28" spans="8:10" ht="13.5">
      <c r="H28" s="23" t="s">
        <v>127</v>
      </c>
      <c r="J28" s="29"/>
    </row>
    <row r="29" spans="8:10" ht="13.5">
      <c r="H29" s="23" t="s">
        <v>176</v>
      </c>
      <c r="J29" s="29"/>
    </row>
    <row r="30" ht="13.5">
      <c r="H30" s="23" t="s">
        <v>177</v>
      </c>
    </row>
    <row r="31" ht="13.5">
      <c r="H31" s="23" t="s">
        <v>178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50"/>
  <sheetViews>
    <sheetView zoomScale="80" zoomScaleNormal="80" zoomScalePageLayoutView="0" workbookViewId="0" topLeftCell="A1">
      <selection activeCell="C1" sqref="C1:AC2"/>
    </sheetView>
  </sheetViews>
  <sheetFormatPr defaultColWidth="2.50390625" defaultRowHeight="13.5"/>
  <cols>
    <col min="1" max="8" width="2.50390625" style="23" customWidth="1"/>
    <col min="9" max="48" width="4.25390625" style="23" customWidth="1"/>
    <col min="49" max="49" width="2.50390625" style="23" customWidth="1"/>
    <col min="50" max="16384" width="2.50390625" style="23" customWidth="1"/>
  </cols>
  <sheetData>
    <row r="1" spans="1:29" ht="13.5" customHeight="1">
      <c r="A1" s="110"/>
      <c r="B1" s="110"/>
      <c r="C1" s="347" t="s">
        <v>265</v>
      </c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</row>
    <row r="2" spans="1:39" ht="13.5" customHeight="1">
      <c r="A2" s="110"/>
      <c r="B2" s="110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214">
        <v>44030</v>
      </c>
      <c r="AE2" s="214"/>
      <c r="AF2" s="214"/>
      <c r="AG2" s="214"/>
      <c r="AH2" s="214"/>
      <c r="AI2" s="214"/>
      <c r="AJ2" s="214"/>
      <c r="AK2" s="23" t="s">
        <v>54</v>
      </c>
      <c r="AL2" s="34"/>
      <c r="AM2" s="34"/>
    </row>
    <row r="3" spans="2:41" ht="18" customHeight="1">
      <c r="B3" s="35"/>
      <c r="C3" s="35"/>
      <c r="D3" s="35"/>
      <c r="E3" s="213" t="s">
        <v>200</v>
      </c>
      <c r="F3" s="213"/>
      <c r="G3" s="213"/>
      <c r="H3" s="213"/>
      <c r="L3" s="223" t="s">
        <v>248</v>
      </c>
      <c r="M3" s="223"/>
      <c r="N3" s="223"/>
      <c r="O3" s="223"/>
      <c r="P3" s="223"/>
      <c r="AK3" s="37"/>
      <c r="AL3" s="38"/>
      <c r="AM3" s="38"/>
      <c r="AO3" s="34"/>
    </row>
    <row r="4" spans="2:38" ht="14.25">
      <c r="B4" s="35"/>
      <c r="C4" s="35"/>
      <c r="D4" s="35"/>
      <c r="E4" s="36"/>
      <c r="F4" s="36"/>
      <c r="G4" s="36"/>
      <c r="H4" s="36"/>
      <c r="I4" s="152" t="s">
        <v>56</v>
      </c>
      <c r="J4" s="153"/>
      <c r="K4" s="163"/>
      <c r="L4" s="152" t="s">
        <v>57</v>
      </c>
      <c r="M4" s="153"/>
      <c r="N4" s="163"/>
      <c r="O4" s="152" t="s">
        <v>58</v>
      </c>
      <c r="P4" s="153"/>
      <c r="Q4" s="153"/>
      <c r="R4" s="152" t="s">
        <v>59</v>
      </c>
      <c r="S4" s="153"/>
      <c r="T4" s="153"/>
      <c r="U4" s="161" t="s">
        <v>60</v>
      </c>
      <c r="V4" s="162"/>
      <c r="W4" s="162"/>
      <c r="X4" s="152" t="s">
        <v>61</v>
      </c>
      <c r="Y4" s="153"/>
      <c r="Z4" s="153"/>
      <c r="AA4" s="152" t="s">
        <v>62</v>
      </c>
      <c r="AB4" s="153"/>
      <c r="AC4" s="153"/>
      <c r="AD4" s="163"/>
      <c r="AE4" s="152" t="s">
        <v>63</v>
      </c>
      <c r="AF4" s="153"/>
      <c r="AG4" s="153"/>
      <c r="AH4" s="163"/>
      <c r="AI4" s="78"/>
      <c r="AJ4" s="76"/>
      <c r="AK4" s="61"/>
      <c r="AL4" s="23" t="s">
        <v>55</v>
      </c>
    </row>
    <row r="5" spans="3:38" ht="13.5" customHeight="1">
      <c r="C5" s="210" t="s">
        <v>64</v>
      </c>
      <c r="D5" s="210"/>
      <c r="E5" s="210"/>
      <c r="F5" s="210"/>
      <c r="G5" s="210"/>
      <c r="H5" s="210"/>
      <c r="I5" s="158">
        <v>1</v>
      </c>
      <c r="J5" s="160"/>
      <c r="K5" s="212"/>
      <c r="L5" s="158">
        <v>2</v>
      </c>
      <c r="M5" s="160"/>
      <c r="N5" s="212"/>
      <c r="O5" s="158">
        <v>3</v>
      </c>
      <c r="P5" s="159"/>
      <c r="Q5" s="160"/>
      <c r="R5" s="158">
        <v>4</v>
      </c>
      <c r="S5" s="159"/>
      <c r="T5" s="160"/>
      <c r="U5" s="207">
        <v>5</v>
      </c>
      <c r="V5" s="208"/>
      <c r="W5" s="209"/>
      <c r="X5" s="158">
        <v>6</v>
      </c>
      <c r="Y5" s="159"/>
      <c r="Z5" s="160"/>
      <c r="AA5" s="164">
        <v>7</v>
      </c>
      <c r="AB5" s="165"/>
      <c r="AC5" s="165"/>
      <c r="AD5" s="166"/>
      <c r="AE5" s="164">
        <v>8</v>
      </c>
      <c r="AF5" s="165"/>
      <c r="AG5" s="165"/>
      <c r="AH5" s="166"/>
      <c r="AI5" s="78"/>
      <c r="AJ5" s="76"/>
      <c r="AK5" s="37"/>
      <c r="AL5" s="29" t="s">
        <v>128</v>
      </c>
    </row>
    <row r="6" spans="3:38" ht="13.5" customHeight="1">
      <c r="C6" s="210" t="s">
        <v>65</v>
      </c>
      <c r="D6" s="210"/>
      <c r="E6" s="210"/>
      <c r="F6" s="210"/>
      <c r="G6" s="210"/>
      <c r="H6" s="210"/>
      <c r="I6" s="211">
        <f>C10</f>
        <v>44213</v>
      </c>
      <c r="J6" s="172"/>
      <c r="K6" s="173"/>
      <c r="L6" s="211">
        <f>C10</f>
        <v>44213</v>
      </c>
      <c r="M6" s="172"/>
      <c r="N6" s="173"/>
      <c r="O6" s="211">
        <f>C10</f>
        <v>44213</v>
      </c>
      <c r="P6" s="219"/>
      <c r="Q6" s="172"/>
      <c r="R6" s="211">
        <f>C10</f>
        <v>44213</v>
      </c>
      <c r="S6" s="219"/>
      <c r="T6" s="172"/>
      <c r="U6" s="211">
        <f>C10</f>
        <v>44213</v>
      </c>
      <c r="V6" s="219"/>
      <c r="W6" s="172"/>
      <c r="X6" s="211">
        <f>C10</f>
        <v>44213</v>
      </c>
      <c r="Y6" s="219"/>
      <c r="Z6" s="172"/>
      <c r="AA6" s="167">
        <f>C10</f>
        <v>44213</v>
      </c>
      <c r="AB6" s="168"/>
      <c r="AC6" s="168"/>
      <c r="AD6" s="169"/>
      <c r="AE6" s="167">
        <f>C10</f>
        <v>44213</v>
      </c>
      <c r="AF6" s="168"/>
      <c r="AG6" s="168"/>
      <c r="AH6" s="169"/>
      <c r="AI6" s="78"/>
      <c r="AJ6" s="76"/>
      <c r="AK6" s="37"/>
      <c r="AL6" s="23" t="s">
        <v>129</v>
      </c>
    </row>
    <row r="7" spans="3:37" ht="13.5" customHeight="1">
      <c r="C7" s="210" t="s">
        <v>66</v>
      </c>
      <c r="D7" s="210"/>
      <c r="E7" s="210"/>
      <c r="F7" s="210"/>
      <c r="G7" s="210"/>
      <c r="H7" s="210"/>
      <c r="I7" s="170">
        <v>0.3958333333333333</v>
      </c>
      <c r="J7" s="172"/>
      <c r="K7" s="173"/>
      <c r="L7" s="170">
        <v>0.4375</v>
      </c>
      <c r="M7" s="172"/>
      <c r="N7" s="173"/>
      <c r="O7" s="170">
        <v>0.4791666666666667</v>
      </c>
      <c r="P7" s="171"/>
      <c r="Q7" s="172"/>
      <c r="R7" s="170">
        <v>0.520833333333333</v>
      </c>
      <c r="S7" s="171"/>
      <c r="T7" s="172"/>
      <c r="U7" s="170">
        <v>0.5625</v>
      </c>
      <c r="V7" s="171"/>
      <c r="W7" s="172"/>
      <c r="X7" s="170">
        <v>0.604166666666667</v>
      </c>
      <c r="Y7" s="171"/>
      <c r="Z7" s="172"/>
      <c r="AA7" s="170">
        <v>0.645833333333333</v>
      </c>
      <c r="AB7" s="171"/>
      <c r="AC7" s="172"/>
      <c r="AD7" s="173"/>
      <c r="AE7" s="170">
        <v>0.6875</v>
      </c>
      <c r="AF7" s="171"/>
      <c r="AG7" s="172"/>
      <c r="AH7" s="173"/>
      <c r="AI7" s="78"/>
      <c r="AJ7" s="76"/>
      <c r="AK7" s="37"/>
    </row>
    <row r="8" spans="9:44" ht="13.5">
      <c r="I8" s="46">
        <v>1</v>
      </c>
      <c r="J8" s="40">
        <v>2</v>
      </c>
      <c r="K8" s="41">
        <v>3</v>
      </c>
      <c r="L8" s="46">
        <v>4</v>
      </c>
      <c r="M8" s="40">
        <v>5</v>
      </c>
      <c r="N8" s="47">
        <v>6</v>
      </c>
      <c r="O8" s="46">
        <v>7</v>
      </c>
      <c r="P8" s="40">
        <v>8</v>
      </c>
      <c r="Q8" s="47">
        <v>9</v>
      </c>
      <c r="R8" s="46">
        <v>10</v>
      </c>
      <c r="S8" s="40">
        <v>11</v>
      </c>
      <c r="T8" s="47">
        <v>12</v>
      </c>
      <c r="U8" s="46">
        <v>13</v>
      </c>
      <c r="V8" s="40">
        <v>14</v>
      </c>
      <c r="W8" s="47">
        <v>15</v>
      </c>
      <c r="X8" s="46">
        <v>16</v>
      </c>
      <c r="Y8" s="47">
        <v>17</v>
      </c>
      <c r="Z8" s="40">
        <v>18</v>
      </c>
      <c r="AA8" s="46">
        <v>19</v>
      </c>
      <c r="AB8" s="47">
        <v>20</v>
      </c>
      <c r="AC8" s="47">
        <v>21</v>
      </c>
      <c r="AD8" s="47">
        <v>22</v>
      </c>
      <c r="AE8" s="46">
        <v>23</v>
      </c>
      <c r="AF8" s="47">
        <v>24</v>
      </c>
      <c r="AG8" s="47">
        <v>25</v>
      </c>
      <c r="AH8" s="47">
        <v>26</v>
      </c>
      <c r="AI8" s="108"/>
      <c r="AJ8" s="77"/>
      <c r="AK8" s="39" t="s">
        <v>80</v>
      </c>
      <c r="AL8" s="53" t="s">
        <v>74</v>
      </c>
      <c r="AM8" s="51"/>
      <c r="AN8" s="51"/>
      <c r="AO8" s="51"/>
      <c r="AP8" s="51"/>
      <c r="AQ8" s="51"/>
      <c r="AR8" s="51"/>
    </row>
    <row r="9" spans="3:44" ht="13.5" customHeight="1">
      <c r="C9" s="24" t="s">
        <v>70</v>
      </c>
      <c r="I9" s="184" t="str">
        <f>'予選リーグ組合せ'!D2</f>
        <v>今渡</v>
      </c>
      <c r="J9" s="174" t="str">
        <f>'予選リーグ組合せ'!D3</f>
        <v>加茂野</v>
      </c>
      <c r="K9" s="195" t="str">
        <f>'予選リーグ組合せ'!D4</f>
        <v>山手</v>
      </c>
      <c r="L9" s="198" t="str">
        <f>'予選リーグ組合せ'!D5</f>
        <v>白鳥</v>
      </c>
      <c r="M9" s="190" t="str">
        <f>'予選リーグ組合せ'!D6</f>
        <v>関さくら</v>
      </c>
      <c r="N9" s="192" t="str">
        <f>'予選リーグ組合せ'!D7</f>
        <v>中部</v>
      </c>
      <c r="O9" s="202" t="str">
        <f>'予選リーグ組合せ'!D8</f>
        <v>美濃</v>
      </c>
      <c r="P9" s="200" t="str">
        <f>'予選リーグ組合せ'!D9</f>
        <v>御嵩</v>
      </c>
      <c r="Q9" s="204" t="str">
        <f>'予選リーグ組合せ'!D10</f>
        <v>武儀</v>
      </c>
      <c r="R9" s="184" t="str">
        <f>'予選リーグ組合せ'!D11</f>
        <v>坂祝</v>
      </c>
      <c r="S9" s="174" t="str">
        <f>'予選リーグ組合せ'!D12</f>
        <v>瀬尻</v>
      </c>
      <c r="T9" s="155" t="str">
        <f>'予選リーグ組合せ'!D13</f>
        <v>土田</v>
      </c>
      <c r="U9" s="184" t="str">
        <f>'予選リーグ組合せ'!D14</f>
        <v>太田</v>
      </c>
      <c r="V9" s="187" t="str">
        <f>'予選リーグ組合せ'!D15</f>
        <v>大和</v>
      </c>
      <c r="W9" s="187" t="str">
        <f>'予選リーグ組合せ'!D16</f>
        <v>川辺</v>
      </c>
      <c r="X9" s="184" t="str">
        <f>'予選リーグ組合せ'!D17</f>
        <v>安桜</v>
      </c>
      <c r="Y9" s="216" t="str">
        <f>'予選リーグ組合せ'!D18</f>
        <v>西可児</v>
      </c>
      <c r="Z9" s="174" t="str">
        <f>'予選リーグ組合せ'!D19</f>
        <v>金竜</v>
      </c>
      <c r="AA9" s="184" t="str">
        <f>'予選リーグ組合せ'!D20</f>
        <v>下有知</v>
      </c>
      <c r="AB9" s="174" t="str">
        <f>'予選リーグ組合せ'!D21</f>
        <v>武芸川</v>
      </c>
      <c r="AC9" s="174" t="str">
        <f>'予選リーグ組合せ'!D22</f>
        <v>旭ヶ丘</v>
      </c>
      <c r="AD9" s="155" t="str">
        <f>'予選リーグ組合せ'!D23</f>
        <v>郡上八幡</v>
      </c>
      <c r="AE9" s="220" t="str">
        <f>'予選リーグ組合せ'!D24</f>
        <v>桜ヶ丘ＦＣ</v>
      </c>
      <c r="AF9" s="387" t="str">
        <f>'予選リーグ組合せ'!D25</f>
        <v>コヴィーダ２</v>
      </c>
      <c r="AG9" s="387" t="str">
        <f>'予選リーグ組合せ'!D26</f>
        <v>コヴィーダ１</v>
      </c>
      <c r="AH9" s="177" t="str">
        <f>'予選リーグ組合せ'!D27</f>
        <v>ティグレイ</v>
      </c>
      <c r="AI9" s="180"/>
      <c r="AJ9" s="181"/>
      <c r="AL9" s="51"/>
      <c r="AM9" s="51"/>
      <c r="AN9" s="51"/>
      <c r="AO9" s="53" t="s">
        <v>75</v>
      </c>
      <c r="AP9" s="51"/>
      <c r="AQ9" s="51"/>
      <c r="AR9" s="51"/>
    </row>
    <row r="10" spans="3:38" ht="13.5" customHeight="1">
      <c r="C10" s="182">
        <v>44213</v>
      </c>
      <c r="D10" s="182"/>
      <c r="E10" s="182"/>
      <c r="F10" s="182"/>
      <c r="G10" s="182"/>
      <c r="H10" s="183"/>
      <c r="I10" s="185"/>
      <c r="J10" s="175"/>
      <c r="K10" s="196"/>
      <c r="L10" s="198"/>
      <c r="M10" s="190"/>
      <c r="N10" s="193"/>
      <c r="O10" s="202"/>
      <c r="P10" s="200"/>
      <c r="Q10" s="205"/>
      <c r="R10" s="185"/>
      <c r="S10" s="175"/>
      <c r="T10" s="156"/>
      <c r="U10" s="185"/>
      <c r="V10" s="188"/>
      <c r="W10" s="188"/>
      <c r="X10" s="185"/>
      <c r="Y10" s="217"/>
      <c r="Z10" s="175"/>
      <c r="AA10" s="185"/>
      <c r="AB10" s="175"/>
      <c r="AC10" s="175"/>
      <c r="AD10" s="156"/>
      <c r="AE10" s="221"/>
      <c r="AF10" s="388"/>
      <c r="AG10" s="388"/>
      <c r="AH10" s="178"/>
      <c r="AI10" s="180"/>
      <c r="AJ10" s="181"/>
      <c r="AK10" s="54" t="s">
        <v>80</v>
      </c>
      <c r="AL10" s="23" t="s">
        <v>135</v>
      </c>
    </row>
    <row r="11" spans="9:44" ht="21.75" customHeight="1">
      <c r="I11" s="185"/>
      <c r="J11" s="175"/>
      <c r="K11" s="196"/>
      <c r="L11" s="198"/>
      <c r="M11" s="190"/>
      <c r="N11" s="193"/>
      <c r="O11" s="202"/>
      <c r="P11" s="200"/>
      <c r="Q11" s="205"/>
      <c r="R11" s="185"/>
      <c r="S11" s="175"/>
      <c r="T11" s="156"/>
      <c r="U11" s="185"/>
      <c r="V11" s="188"/>
      <c r="W11" s="188"/>
      <c r="X11" s="185"/>
      <c r="Y11" s="217"/>
      <c r="Z11" s="175"/>
      <c r="AA11" s="185"/>
      <c r="AB11" s="175"/>
      <c r="AC11" s="175"/>
      <c r="AD11" s="156"/>
      <c r="AE11" s="221"/>
      <c r="AF11" s="388"/>
      <c r="AG11" s="388"/>
      <c r="AH11" s="178"/>
      <c r="AI11" s="180"/>
      <c r="AJ11" s="181"/>
      <c r="AK11" s="43" t="s">
        <v>80</v>
      </c>
      <c r="AL11" s="215" t="s">
        <v>71</v>
      </c>
      <c r="AM11" s="215"/>
      <c r="AN11" s="215"/>
      <c r="AO11" s="215"/>
      <c r="AP11" s="215"/>
      <c r="AQ11" s="215"/>
      <c r="AR11" s="215"/>
    </row>
    <row r="12" spans="9:44" ht="13.5" customHeight="1">
      <c r="I12" s="185"/>
      <c r="J12" s="175"/>
      <c r="K12" s="196"/>
      <c r="L12" s="198"/>
      <c r="M12" s="190"/>
      <c r="N12" s="193"/>
      <c r="O12" s="202"/>
      <c r="P12" s="200"/>
      <c r="Q12" s="205"/>
      <c r="R12" s="185"/>
      <c r="S12" s="175"/>
      <c r="T12" s="156"/>
      <c r="U12" s="185"/>
      <c r="V12" s="188"/>
      <c r="W12" s="188"/>
      <c r="X12" s="185"/>
      <c r="Y12" s="217"/>
      <c r="Z12" s="175"/>
      <c r="AA12" s="185"/>
      <c r="AB12" s="175"/>
      <c r="AC12" s="175"/>
      <c r="AD12" s="156"/>
      <c r="AE12" s="221"/>
      <c r="AF12" s="388"/>
      <c r="AG12" s="388"/>
      <c r="AH12" s="178"/>
      <c r="AI12" s="180"/>
      <c r="AJ12" s="181"/>
      <c r="AK12" s="43" t="s">
        <v>80</v>
      </c>
      <c r="AL12" s="215" t="s">
        <v>72</v>
      </c>
      <c r="AM12" s="215"/>
      <c r="AN12" s="215"/>
      <c r="AO12" s="215"/>
      <c r="AP12" s="215"/>
      <c r="AQ12" s="215"/>
      <c r="AR12" s="215"/>
    </row>
    <row r="13" spans="9:43" ht="13.5" customHeight="1">
      <c r="I13" s="186"/>
      <c r="J13" s="176"/>
      <c r="K13" s="197"/>
      <c r="L13" s="199"/>
      <c r="M13" s="191"/>
      <c r="N13" s="194"/>
      <c r="O13" s="203"/>
      <c r="P13" s="201"/>
      <c r="Q13" s="206"/>
      <c r="R13" s="186"/>
      <c r="S13" s="176"/>
      <c r="T13" s="157"/>
      <c r="U13" s="186"/>
      <c r="V13" s="189"/>
      <c r="W13" s="189"/>
      <c r="X13" s="186"/>
      <c r="Y13" s="218"/>
      <c r="Z13" s="176"/>
      <c r="AA13" s="186"/>
      <c r="AB13" s="176"/>
      <c r="AC13" s="176"/>
      <c r="AD13" s="157"/>
      <c r="AE13" s="222"/>
      <c r="AF13" s="389"/>
      <c r="AG13" s="389"/>
      <c r="AH13" s="179"/>
      <c r="AI13" s="180"/>
      <c r="AJ13" s="181"/>
      <c r="AK13" s="43" t="s">
        <v>80</v>
      </c>
      <c r="AL13" s="51" t="s">
        <v>73</v>
      </c>
      <c r="AM13" s="52"/>
      <c r="AN13" s="52"/>
      <c r="AO13" s="52"/>
      <c r="AP13" s="52"/>
      <c r="AQ13" s="51"/>
    </row>
    <row r="14" spans="37:38" ht="13.5">
      <c r="AK14" s="54" t="s">
        <v>80</v>
      </c>
      <c r="AL14" s="23" t="s">
        <v>87</v>
      </c>
    </row>
    <row r="15" spans="37:61" ht="17.25" customHeight="1">
      <c r="AK15" s="54" t="s">
        <v>80</v>
      </c>
      <c r="AL15" s="51" t="s">
        <v>86</v>
      </c>
      <c r="AM15" s="51"/>
      <c r="AN15" s="51"/>
      <c r="AO15" s="51"/>
      <c r="AP15" s="51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</row>
    <row r="16" spans="9:61" ht="17.25">
      <c r="I16" s="104" t="s">
        <v>180</v>
      </c>
      <c r="J16" s="37"/>
      <c r="T16" s="42"/>
      <c r="AK16" s="43" t="s">
        <v>80</v>
      </c>
      <c r="AL16" s="215" t="s">
        <v>68</v>
      </c>
      <c r="AM16" s="215"/>
      <c r="AN16" s="215"/>
      <c r="AO16" s="215"/>
      <c r="AP16" s="215"/>
      <c r="AQ16" s="215"/>
      <c r="AR16" s="21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</row>
    <row r="17" spans="9:61" ht="17.25">
      <c r="I17" s="37"/>
      <c r="J17" s="37"/>
      <c r="T17" s="42"/>
      <c r="AK17" s="54" t="s">
        <v>80</v>
      </c>
      <c r="AL17" s="23" t="s">
        <v>132</v>
      </c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</row>
    <row r="18" spans="9:61" ht="17.25">
      <c r="I18" s="105" t="s">
        <v>181</v>
      </c>
      <c r="J18" s="37"/>
      <c r="T18" s="42"/>
      <c r="AK18" s="54" t="s">
        <v>80</v>
      </c>
      <c r="AL18" s="51" t="s">
        <v>179</v>
      </c>
      <c r="AM18" s="51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</row>
    <row r="19" spans="9:61" ht="17.25" customHeight="1">
      <c r="I19" s="37"/>
      <c r="J19" s="37"/>
      <c r="T19" s="42"/>
      <c r="AD19" s="44"/>
      <c r="AK19" s="39" t="s">
        <v>80</v>
      </c>
      <c r="AL19" s="51" t="s">
        <v>83</v>
      </c>
      <c r="AM19" s="51"/>
      <c r="AN19" s="51"/>
      <c r="AO19" s="51"/>
      <c r="AP19" s="51"/>
      <c r="AQ19" s="51"/>
      <c r="AR19" s="51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</row>
    <row r="20" spans="9:61" ht="17.25">
      <c r="I20" s="106" t="s">
        <v>182</v>
      </c>
      <c r="J20" s="37"/>
      <c r="T20" s="42"/>
      <c r="AD20" s="44"/>
      <c r="AK20" s="43" t="s">
        <v>80</v>
      </c>
      <c r="AL20" s="215" t="s">
        <v>69</v>
      </c>
      <c r="AM20" s="215"/>
      <c r="AN20" s="215"/>
      <c r="AO20" s="215"/>
      <c r="AP20" s="215"/>
      <c r="AQ20" s="215"/>
      <c r="AR20" s="21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</row>
    <row r="21" spans="27:61" ht="17.25">
      <c r="AA21" s="51"/>
      <c r="AK21" s="54" t="s">
        <v>80</v>
      </c>
      <c r="AL21" s="51" t="s">
        <v>84</v>
      </c>
      <c r="AM21" s="51"/>
      <c r="AN21" s="51"/>
      <c r="AO21" s="51"/>
      <c r="AP21" s="51"/>
      <c r="AQ21" s="51"/>
      <c r="AR21" s="51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</row>
    <row r="22" spans="12:61" ht="17.25">
      <c r="L22" s="23" t="s">
        <v>201</v>
      </c>
      <c r="AK22" s="39" t="s">
        <v>80</v>
      </c>
      <c r="AL22" s="51" t="s">
        <v>82</v>
      </c>
      <c r="AM22" s="51"/>
      <c r="AN22" s="51"/>
      <c r="AO22" s="51"/>
      <c r="AP22" s="51"/>
      <c r="AQ22" s="51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</row>
    <row r="23" spans="33:61" ht="17.25">
      <c r="AG23" s="51"/>
      <c r="AK23" s="54" t="s">
        <v>80</v>
      </c>
      <c r="AL23" s="51" t="s">
        <v>85</v>
      </c>
      <c r="AM23" s="51"/>
      <c r="AN23" s="51"/>
      <c r="AO23" s="51"/>
      <c r="AP23" s="51"/>
      <c r="AQ23" s="51"/>
      <c r="AR23" s="51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</row>
    <row r="24" spans="6:61" ht="17.25">
      <c r="F24" s="113" t="s">
        <v>202</v>
      </c>
      <c r="G24" s="114" t="s">
        <v>203</v>
      </c>
      <c r="H24" s="114"/>
      <c r="I24" s="114"/>
      <c r="J24" s="113"/>
      <c r="K24" s="113"/>
      <c r="L24" s="114" t="s">
        <v>256</v>
      </c>
      <c r="M24" s="114"/>
      <c r="N24" s="113"/>
      <c r="O24" s="113"/>
      <c r="P24" s="113"/>
      <c r="Q24" s="114"/>
      <c r="R24" s="114"/>
      <c r="S24" s="114"/>
      <c r="T24" s="113" t="s">
        <v>204</v>
      </c>
      <c r="U24" s="114" t="s">
        <v>205</v>
      </c>
      <c r="V24" s="114"/>
      <c r="W24" s="113"/>
      <c r="X24" s="113"/>
      <c r="Y24" s="113"/>
      <c r="Z24" s="113"/>
      <c r="AA24" s="114" t="s">
        <v>206</v>
      </c>
      <c r="AB24" s="114"/>
      <c r="AC24" s="113"/>
      <c r="AD24" s="113" t="s">
        <v>202</v>
      </c>
      <c r="AE24" s="114" t="s">
        <v>207</v>
      </c>
      <c r="AI24" s="113"/>
      <c r="AK24" s="54" t="s">
        <v>80</v>
      </c>
      <c r="AL24" s="23" t="s">
        <v>88</v>
      </c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</row>
    <row r="25" spans="37:61" ht="17.25">
      <c r="AK25" s="54" t="s">
        <v>80</v>
      </c>
      <c r="AL25" s="23" t="s">
        <v>134</v>
      </c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</row>
    <row r="26" spans="6:61" ht="17.25" customHeight="1">
      <c r="F26" s="24" t="s">
        <v>80</v>
      </c>
      <c r="G26" s="24" t="s">
        <v>208</v>
      </c>
      <c r="H26" s="24"/>
      <c r="I26" s="24"/>
      <c r="J26" s="24"/>
      <c r="K26" s="24"/>
      <c r="L26" s="154" t="s">
        <v>261</v>
      </c>
      <c r="M26" s="154"/>
      <c r="N26" s="154"/>
      <c r="O26" s="154"/>
      <c r="R26" s="154" t="s">
        <v>209</v>
      </c>
      <c r="S26" s="154"/>
      <c r="T26" s="154"/>
      <c r="U26" s="154"/>
      <c r="V26" s="154"/>
      <c r="AE26" s="51"/>
      <c r="AF26" s="51"/>
      <c r="AG26" s="51"/>
      <c r="AH26" s="51"/>
      <c r="AI26" s="51"/>
      <c r="AK26" s="54" t="s">
        <v>80</v>
      </c>
      <c r="AL26" s="23" t="s">
        <v>133</v>
      </c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</row>
    <row r="27" spans="37:38" ht="13.5" customHeight="1">
      <c r="AK27" s="54" t="s">
        <v>80</v>
      </c>
      <c r="AL27" s="23" t="s">
        <v>136</v>
      </c>
    </row>
    <row r="28" spans="37:38" ht="13.5">
      <c r="AK28" s="54" t="s">
        <v>80</v>
      </c>
      <c r="AL28" s="51" t="s">
        <v>97</v>
      </c>
    </row>
    <row r="29" spans="27:38" ht="13.5">
      <c r="AA29" s="51"/>
      <c r="AK29" s="54" t="s">
        <v>80</v>
      </c>
      <c r="AL29" s="51" t="s">
        <v>130</v>
      </c>
    </row>
    <row r="30" spans="37:38" ht="13.5" customHeight="1">
      <c r="AK30" s="54" t="s">
        <v>80</v>
      </c>
      <c r="AL30" s="23" t="s">
        <v>137</v>
      </c>
    </row>
    <row r="31" spans="37:45" ht="13.5">
      <c r="AK31" s="43" t="s">
        <v>80</v>
      </c>
      <c r="AL31" s="215" t="s">
        <v>81</v>
      </c>
      <c r="AM31" s="215"/>
      <c r="AN31" s="215"/>
      <c r="AO31" s="215"/>
      <c r="AP31" s="215"/>
      <c r="AQ31" s="215"/>
      <c r="AR31" s="215"/>
      <c r="AS31" s="215"/>
    </row>
    <row r="41" ht="13.5">
      <c r="Z41" s="51"/>
    </row>
    <row r="43" ht="13.5">
      <c r="Z43" s="51"/>
    </row>
    <row r="44" ht="13.5">
      <c r="Z44" s="51"/>
    </row>
    <row r="45" ht="13.5">
      <c r="Z45" s="51"/>
    </row>
    <row r="46" ht="13.5">
      <c r="Z46" s="51"/>
    </row>
    <row r="47" ht="13.5">
      <c r="Z47" s="51"/>
    </row>
    <row r="48" ht="13.5">
      <c r="Z48" s="51"/>
    </row>
    <row r="49" ht="13.5">
      <c r="Z49" s="51"/>
    </row>
    <row r="50" ht="13.5">
      <c r="Z50" s="51" t="s">
        <v>131</v>
      </c>
    </row>
  </sheetData>
  <sheetProtection/>
  <mergeCells count="75">
    <mergeCell ref="L5:N5"/>
    <mergeCell ref="R6:T6"/>
    <mergeCell ref="O6:Q6"/>
    <mergeCell ref="L7:N7"/>
    <mergeCell ref="O7:Q7"/>
    <mergeCell ref="C1:AC2"/>
    <mergeCell ref="AL31:AS31"/>
    <mergeCell ref="V9:V13"/>
    <mergeCell ref="Y9:Y13"/>
    <mergeCell ref="AL11:AR11"/>
    <mergeCell ref="AL12:AR12"/>
    <mergeCell ref="AL16:AR16"/>
    <mergeCell ref="AB9:AB13"/>
    <mergeCell ref="AL20:AR20"/>
    <mergeCell ref="AE9:AE13"/>
    <mergeCell ref="AA9:AA13"/>
    <mergeCell ref="I7:K7"/>
    <mergeCell ref="C5:H5"/>
    <mergeCell ref="I5:K5"/>
    <mergeCell ref="E3:H3"/>
    <mergeCell ref="I4:K4"/>
    <mergeCell ref="AD2:AJ2"/>
    <mergeCell ref="X6:Z6"/>
    <mergeCell ref="U6:W6"/>
    <mergeCell ref="L3:P3"/>
    <mergeCell ref="L4:N4"/>
    <mergeCell ref="X5:Z5"/>
    <mergeCell ref="AA4:AD4"/>
    <mergeCell ref="U7:W7"/>
    <mergeCell ref="X7:Z7"/>
    <mergeCell ref="C6:H6"/>
    <mergeCell ref="I6:K6"/>
    <mergeCell ref="L6:N6"/>
    <mergeCell ref="R7:T7"/>
    <mergeCell ref="C7:H7"/>
    <mergeCell ref="K9:K13"/>
    <mergeCell ref="L9:L13"/>
    <mergeCell ref="AC9:AC13"/>
    <mergeCell ref="P9:P13"/>
    <mergeCell ref="S9:S13"/>
    <mergeCell ref="X9:X13"/>
    <mergeCell ref="Z9:Z13"/>
    <mergeCell ref="O9:O13"/>
    <mergeCell ref="Q9:Q13"/>
    <mergeCell ref="R9:R13"/>
    <mergeCell ref="AI9:AI13"/>
    <mergeCell ref="AJ9:AJ13"/>
    <mergeCell ref="AF9:AF13"/>
    <mergeCell ref="C10:H10"/>
    <mergeCell ref="U9:U13"/>
    <mergeCell ref="W9:W13"/>
    <mergeCell ref="M9:M13"/>
    <mergeCell ref="N9:N13"/>
    <mergeCell ref="I9:I13"/>
    <mergeCell ref="J9:J13"/>
    <mergeCell ref="AE4:AH4"/>
    <mergeCell ref="AE5:AH5"/>
    <mergeCell ref="AE6:AH6"/>
    <mergeCell ref="AE7:AH7"/>
    <mergeCell ref="AA5:AD5"/>
    <mergeCell ref="AD9:AD13"/>
    <mergeCell ref="AG9:AG13"/>
    <mergeCell ref="AH9:AH13"/>
    <mergeCell ref="AA6:AD6"/>
    <mergeCell ref="AA7:AD7"/>
    <mergeCell ref="X4:Z4"/>
    <mergeCell ref="L26:O26"/>
    <mergeCell ref="R26:V26"/>
    <mergeCell ref="T9:T13"/>
    <mergeCell ref="O4:Q4"/>
    <mergeCell ref="R4:T4"/>
    <mergeCell ref="O5:Q5"/>
    <mergeCell ref="R5:T5"/>
    <mergeCell ref="U4:W4"/>
    <mergeCell ref="U5:W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81"/>
  <sheetViews>
    <sheetView zoomScalePageLayoutView="0" workbookViewId="0" topLeftCell="A1">
      <selection activeCell="AH2" sqref="AH2"/>
    </sheetView>
  </sheetViews>
  <sheetFormatPr defaultColWidth="9.00390625" defaultRowHeight="13.5"/>
  <cols>
    <col min="1" max="1" width="5.50390625" style="9" customWidth="1"/>
    <col min="2" max="16" width="2.125" style="9" customWidth="1"/>
    <col min="17" max="17" width="3.25390625" style="9" customWidth="1"/>
    <col min="18" max="27" width="2.125" style="9" customWidth="1"/>
    <col min="28" max="33" width="2.75390625" style="9" customWidth="1"/>
    <col min="34" max="16384" width="9.00390625" style="9" customWidth="1"/>
  </cols>
  <sheetData>
    <row r="1" spans="2:33" s="8" customFormat="1" ht="23.25" customHeight="1">
      <c r="B1" s="390" t="s">
        <v>266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</row>
    <row r="2" spans="2:31" s="8" customFormat="1" ht="18.75" customHeight="1"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225" t="s">
        <v>200</v>
      </c>
      <c r="AC2" s="225"/>
      <c r="AD2" s="225"/>
      <c r="AE2" s="225"/>
    </row>
    <row r="4" spans="2:16" s="8" customFormat="1" ht="13.5">
      <c r="B4" s="8" t="s">
        <v>24</v>
      </c>
      <c r="H4" s="9"/>
      <c r="I4" s="9"/>
      <c r="J4" s="9"/>
      <c r="K4" s="9"/>
      <c r="L4" s="9"/>
      <c r="M4" s="9"/>
      <c r="N4"/>
      <c r="P4"/>
    </row>
    <row r="5" spans="6:43" s="8" customFormat="1" ht="13.5">
      <c r="F5" s="256">
        <f>'リーグ１次'!I6</f>
        <v>44213</v>
      </c>
      <c r="G5" s="256"/>
      <c r="H5" s="256"/>
      <c r="I5" s="256"/>
      <c r="J5" s="256"/>
      <c r="K5" s="256"/>
      <c r="R5" s="283">
        <f>'リーグ１次'!I5</f>
        <v>1</v>
      </c>
      <c r="S5" s="284"/>
      <c r="T5" s="284"/>
      <c r="U5" s="284"/>
      <c r="V5" s="284"/>
      <c r="W5" s="284"/>
      <c r="X5" s="55" t="s">
        <v>52</v>
      </c>
      <c r="AB5" s="275">
        <f>'リーグ１次'!I7</f>
        <v>0.3958333333333333</v>
      </c>
      <c r="AC5" s="276"/>
      <c r="AD5" s="276"/>
      <c r="AE5" s="276"/>
      <c r="AJ5" s="62" t="s">
        <v>90</v>
      </c>
      <c r="AK5" s="63" t="s">
        <v>91</v>
      </c>
      <c r="AL5" s="63" t="s">
        <v>92</v>
      </c>
      <c r="AM5" s="63" t="s">
        <v>93</v>
      </c>
      <c r="AN5" s="63" t="s">
        <v>94</v>
      </c>
      <c r="AO5" s="63" t="s">
        <v>95</v>
      </c>
      <c r="AP5" s="63" t="s">
        <v>96</v>
      </c>
      <c r="AQ5" s="63" t="s">
        <v>23</v>
      </c>
    </row>
    <row r="6" spans="2:43" s="8" customFormat="1" ht="13.5">
      <c r="B6" s="277" t="s">
        <v>25</v>
      </c>
      <c r="C6" s="278"/>
      <c r="D6" s="278" t="s">
        <v>14</v>
      </c>
      <c r="E6" s="278"/>
      <c r="F6" s="278"/>
      <c r="G6" s="278"/>
      <c r="H6" s="278"/>
      <c r="I6" s="278" t="s">
        <v>15</v>
      </c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 t="s">
        <v>16</v>
      </c>
      <c r="AC6" s="278"/>
      <c r="AD6" s="278"/>
      <c r="AE6" s="278"/>
      <c r="AF6" s="278"/>
      <c r="AG6" s="279"/>
      <c r="AM6" s="64"/>
      <c r="AN6" s="64"/>
      <c r="AO6" s="64"/>
      <c r="AP6" s="64"/>
      <c r="AQ6" s="64"/>
    </row>
    <row r="7" spans="1:43" ht="13.5">
      <c r="A7" s="8"/>
      <c r="B7" s="280">
        <v>1</v>
      </c>
      <c r="C7" s="273"/>
      <c r="D7" s="238">
        <f>AB5</f>
        <v>0.3958333333333333</v>
      </c>
      <c r="E7" s="239"/>
      <c r="F7" s="239"/>
      <c r="G7" s="239"/>
      <c r="H7" s="239"/>
      <c r="I7" s="240" t="str">
        <f>'予選リーグ組合せ'!D2</f>
        <v>今渡</v>
      </c>
      <c r="J7" s="240"/>
      <c r="K7" s="240"/>
      <c r="L7" s="240"/>
      <c r="M7" s="240"/>
      <c r="N7" s="240"/>
      <c r="O7" s="241"/>
      <c r="P7" s="10"/>
      <c r="Q7" s="11"/>
      <c r="R7" s="12" t="s">
        <v>26</v>
      </c>
      <c r="S7" s="11"/>
      <c r="T7" s="10"/>
      <c r="U7" s="252" t="str">
        <f>'予選リーグ組合せ'!D4</f>
        <v>山手</v>
      </c>
      <c r="V7" s="252"/>
      <c r="W7" s="252"/>
      <c r="X7" s="252"/>
      <c r="Y7" s="252"/>
      <c r="Z7" s="252"/>
      <c r="AA7" s="252"/>
      <c r="AB7" s="242" t="str">
        <f>'予選リーグ組合せ'!D3</f>
        <v>加茂野</v>
      </c>
      <c r="AC7" s="243"/>
      <c r="AD7" s="243"/>
      <c r="AE7" s="243"/>
      <c r="AF7" s="243"/>
      <c r="AG7" s="244"/>
      <c r="AI7" s="8" t="str">
        <f>I7</f>
        <v>今渡</v>
      </c>
      <c r="AJ7" s="64">
        <v>0</v>
      </c>
      <c r="AK7" s="64">
        <v>0</v>
      </c>
      <c r="AL7" s="64">
        <v>0</v>
      </c>
      <c r="AM7" s="64">
        <f>Q7+Q9</f>
        <v>0</v>
      </c>
      <c r="AN7" s="64">
        <f>S7+S9</f>
        <v>0</v>
      </c>
      <c r="AO7" s="64">
        <f>AM7-AN7</f>
        <v>0</v>
      </c>
      <c r="AP7" s="64">
        <f>AJ7*3+AL7*1</f>
        <v>0</v>
      </c>
      <c r="AQ7" s="65">
        <v>1</v>
      </c>
    </row>
    <row r="8" spans="2:43" ht="13.5">
      <c r="B8" s="236">
        <v>2</v>
      </c>
      <c r="C8" s="237"/>
      <c r="D8" s="245">
        <f>D7+"０:7０"</f>
        <v>0.4444444444444444</v>
      </c>
      <c r="E8" s="237"/>
      <c r="F8" s="237"/>
      <c r="G8" s="237"/>
      <c r="H8" s="237"/>
      <c r="I8" s="246" t="str">
        <f>AB7</f>
        <v>加茂野</v>
      </c>
      <c r="J8" s="246"/>
      <c r="K8" s="246"/>
      <c r="L8" s="246"/>
      <c r="M8" s="246"/>
      <c r="N8" s="246"/>
      <c r="O8" s="247"/>
      <c r="P8" s="13"/>
      <c r="Q8" s="14"/>
      <c r="R8" s="15" t="s">
        <v>26</v>
      </c>
      <c r="S8" s="14"/>
      <c r="T8" s="13"/>
      <c r="U8" s="248" t="str">
        <f>U7</f>
        <v>山手</v>
      </c>
      <c r="V8" s="248"/>
      <c r="W8" s="248"/>
      <c r="X8" s="248"/>
      <c r="Y8" s="248"/>
      <c r="Z8" s="248"/>
      <c r="AA8" s="248"/>
      <c r="AB8" s="249" t="str">
        <f>I7</f>
        <v>今渡</v>
      </c>
      <c r="AC8" s="250"/>
      <c r="AD8" s="250"/>
      <c r="AE8" s="250"/>
      <c r="AF8" s="250"/>
      <c r="AG8" s="251"/>
      <c r="AI8" s="8" t="str">
        <f>I8</f>
        <v>加茂野</v>
      </c>
      <c r="AJ8" s="64">
        <v>0</v>
      </c>
      <c r="AK8" s="64">
        <v>0</v>
      </c>
      <c r="AL8" s="64">
        <v>0</v>
      </c>
      <c r="AM8" s="64">
        <f>Q8+S9</f>
        <v>0</v>
      </c>
      <c r="AN8" s="64">
        <f>S8+Q9</f>
        <v>0</v>
      </c>
      <c r="AO8" s="64">
        <f>AM8-AN8</f>
        <v>0</v>
      </c>
      <c r="AP8" s="64">
        <f>AJ8*3+AL8*1</f>
        <v>0</v>
      </c>
      <c r="AQ8" s="65">
        <v>2</v>
      </c>
    </row>
    <row r="9" spans="2:43" ht="13.5">
      <c r="B9" s="226">
        <v>3</v>
      </c>
      <c r="C9" s="227"/>
      <c r="D9" s="228">
        <f>D8+"０：7０"</f>
        <v>0.4930555555555555</v>
      </c>
      <c r="E9" s="229"/>
      <c r="F9" s="229"/>
      <c r="G9" s="229"/>
      <c r="H9" s="229"/>
      <c r="I9" s="230" t="str">
        <f>I7</f>
        <v>今渡</v>
      </c>
      <c r="J9" s="230"/>
      <c r="K9" s="230"/>
      <c r="L9" s="230"/>
      <c r="M9" s="230"/>
      <c r="N9" s="230"/>
      <c r="O9" s="231"/>
      <c r="P9" s="16"/>
      <c r="Q9" s="17"/>
      <c r="R9" s="18" t="s">
        <v>27</v>
      </c>
      <c r="S9" s="17"/>
      <c r="T9" s="16"/>
      <c r="U9" s="232" t="str">
        <f>AB7</f>
        <v>加茂野</v>
      </c>
      <c r="V9" s="232"/>
      <c r="W9" s="232"/>
      <c r="X9" s="232"/>
      <c r="Y9" s="232"/>
      <c r="Z9" s="232"/>
      <c r="AA9" s="232"/>
      <c r="AB9" s="233" t="str">
        <f>U7</f>
        <v>山手</v>
      </c>
      <c r="AC9" s="234"/>
      <c r="AD9" s="234"/>
      <c r="AE9" s="234"/>
      <c r="AF9" s="234"/>
      <c r="AG9" s="235"/>
      <c r="AI9" s="8" t="str">
        <f>U7</f>
        <v>山手</v>
      </c>
      <c r="AJ9" s="64">
        <v>0</v>
      </c>
      <c r="AK9" s="64">
        <v>0</v>
      </c>
      <c r="AL9" s="64">
        <v>0</v>
      </c>
      <c r="AM9" s="64">
        <f>S7+S8</f>
        <v>0</v>
      </c>
      <c r="AN9" s="64">
        <f>Q7+Q8</f>
        <v>0</v>
      </c>
      <c r="AO9" s="64">
        <f>AM9-AN9</f>
        <v>0</v>
      </c>
      <c r="AP9" s="64">
        <f>AJ9*3+AL9*1</f>
        <v>0</v>
      </c>
      <c r="AQ9" s="65">
        <v>3</v>
      </c>
    </row>
    <row r="11" spans="2:33" ht="13.5">
      <c r="B11" s="9" t="s">
        <v>28</v>
      </c>
      <c r="F11" s="8"/>
      <c r="G11" s="8"/>
      <c r="N11"/>
      <c r="O11" s="8"/>
      <c r="P11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6:43" s="8" customFormat="1" ht="13.5">
      <c r="F12" s="256">
        <f>'リーグ１次'!L6</f>
        <v>44213</v>
      </c>
      <c r="G12" s="256"/>
      <c r="H12" s="256"/>
      <c r="I12" s="256"/>
      <c r="J12" s="256"/>
      <c r="K12" s="256"/>
      <c r="R12" s="283">
        <f>'リーグ１次'!L5</f>
        <v>2</v>
      </c>
      <c r="S12" s="284"/>
      <c r="T12" s="284"/>
      <c r="U12" s="284"/>
      <c r="V12" s="284"/>
      <c r="W12" s="284"/>
      <c r="X12" s="55" t="s">
        <v>52</v>
      </c>
      <c r="AB12" s="275">
        <f>'リーグ１次'!L7</f>
        <v>0.4375</v>
      </c>
      <c r="AC12" s="276"/>
      <c r="AD12" s="276"/>
      <c r="AE12" s="276"/>
      <c r="AJ12" s="62" t="s">
        <v>90</v>
      </c>
      <c r="AK12" s="63" t="s">
        <v>91</v>
      </c>
      <c r="AL12" s="63" t="s">
        <v>92</v>
      </c>
      <c r="AM12" s="63" t="s">
        <v>93</v>
      </c>
      <c r="AN12" s="63" t="s">
        <v>94</v>
      </c>
      <c r="AO12" s="63" t="s">
        <v>95</v>
      </c>
      <c r="AP12" s="63" t="s">
        <v>96</v>
      </c>
      <c r="AQ12" s="63" t="s">
        <v>23</v>
      </c>
    </row>
    <row r="13" spans="2:43" ht="13.5">
      <c r="B13" s="253" t="s">
        <v>25</v>
      </c>
      <c r="C13" s="254"/>
      <c r="D13" s="254" t="s">
        <v>14</v>
      </c>
      <c r="E13" s="254"/>
      <c r="F13" s="254"/>
      <c r="G13" s="254"/>
      <c r="H13" s="254"/>
      <c r="I13" s="254" t="s">
        <v>15</v>
      </c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 t="s">
        <v>16</v>
      </c>
      <c r="AC13" s="254"/>
      <c r="AD13" s="254"/>
      <c r="AE13" s="254"/>
      <c r="AF13" s="254"/>
      <c r="AG13" s="255"/>
      <c r="AI13" s="8"/>
      <c r="AJ13" s="8"/>
      <c r="AK13" s="8"/>
      <c r="AL13" s="8"/>
      <c r="AM13" s="64"/>
      <c r="AN13" s="64"/>
      <c r="AO13" s="64"/>
      <c r="AP13" s="64"/>
      <c r="AQ13" s="64"/>
    </row>
    <row r="14" spans="2:43" ht="13.5">
      <c r="B14" s="236">
        <v>1</v>
      </c>
      <c r="C14" s="237"/>
      <c r="D14" s="238">
        <f>AB12</f>
        <v>0.4375</v>
      </c>
      <c r="E14" s="239"/>
      <c r="F14" s="239"/>
      <c r="G14" s="239"/>
      <c r="H14" s="239"/>
      <c r="I14" s="240" t="str">
        <f>'予選リーグ組合せ'!D5</f>
        <v>白鳥</v>
      </c>
      <c r="J14" s="240"/>
      <c r="K14" s="240"/>
      <c r="L14" s="240"/>
      <c r="M14" s="240"/>
      <c r="N14" s="240"/>
      <c r="O14" s="241"/>
      <c r="P14" s="10"/>
      <c r="Q14" s="11"/>
      <c r="R14" s="12" t="s">
        <v>26</v>
      </c>
      <c r="S14" s="11"/>
      <c r="T14" s="10"/>
      <c r="U14" s="252" t="str">
        <f>'予選リーグ組合せ'!D7</f>
        <v>中部</v>
      </c>
      <c r="V14" s="252"/>
      <c r="W14" s="252"/>
      <c r="X14" s="252"/>
      <c r="Y14" s="252"/>
      <c r="Z14" s="252"/>
      <c r="AA14" s="252"/>
      <c r="AB14" s="242" t="str">
        <f>'予選リーグ組合せ'!D6</f>
        <v>関さくら</v>
      </c>
      <c r="AC14" s="243"/>
      <c r="AD14" s="243"/>
      <c r="AE14" s="243"/>
      <c r="AF14" s="243"/>
      <c r="AG14" s="244"/>
      <c r="AI14" s="8" t="str">
        <f>I14</f>
        <v>白鳥</v>
      </c>
      <c r="AJ14" s="64">
        <v>0</v>
      </c>
      <c r="AK14" s="64">
        <v>0</v>
      </c>
      <c r="AL14" s="64">
        <v>0</v>
      </c>
      <c r="AM14" s="64">
        <f>Q14+Q16</f>
        <v>0</v>
      </c>
      <c r="AN14" s="64">
        <f>S14+S16</f>
        <v>0</v>
      </c>
      <c r="AO14" s="64">
        <f>AM14-AN14</f>
        <v>0</v>
      </c>
      <c r="AP14" s="64">
        <f>AJ14*3+AL14*1</f>
        <v>0</v>
      </c>
      <c r="AQ14" s="65">
        <v>1</v>
      </c>
    </row>
    <row r="15" spans="2:43" ht="13.5">
      <c r="B15" s="236">
        <v>2</v>
      </c>
      <c r="C15" s="237"/>
      <c r="D15" s="245">
        <f>D14+"０:7０"</f>
        <v>0.4861111111111111</v>
      </c>
      <c r="E15" s="237"/>
      <c r="F15" s="237"/>
      <c r="G15" s="237"/>
      <c r="H15" s="237"/>
      <c r="I15" s="246" t="str">
        <f>AB14</f>
        <v>関さくら</v>
      </c>
      <c r="J15" s="246"/>
      <c r="K15" s="246"/>
      <c r="L15" s="246"/>
      <c r="M15" s="246"/>
      <c r="N15" s="246"/>
      <c r="O15" s="247"/>
      <c r="P15" s="13"/>
      <c r="Q15" s="14"/>
      <c r="R15" s="15" t="s">
        <v>26</v>
      </c>
      <c r="S15" s="14"/>
      <c r="T15" s="13"/>
      <c r="U15" s="248" t="str">
        <f>U14</f>
        <v>中部</v>
      </c>
      <c r="V15" s="248"/>
      <c r="W15" s="248"/>
      <c r="X15" s="248"/>
      <c r="Y15" s="248"/>
      <c r="Z15" s="248"/>
      <c r="AA15" s="248"/>
      <c r="AB15" s="249" t="str">
        <f>I14</f>
        <v>白鳥</v>
      </c>
      <c r="AC15" s="250"/>
      <c r="AD15" s="250"/>
      <c r="AE15" s="250"/>
      <c r="AF15" s="250"/>
      <c r="AG15" s="251"/>
      <c r="AI15" s="8" t="str">
        <f>I15</f>
        <v>関さくら</v>
      </c>
      <c r="AJ15" s="64">
        <v>0</v>
      </c>
      <c r="AK15" s="64">
        <v>0</v>
      </c>
      <c r="AL15" s="64">
        <v>0</v>
      </c>
      <c r="AM15" s="64">
        <f>Q15+S16</f>
        <v>0</v>
      </c>
      <c r="AN15" s="64">
        <f>S15+Q16</f>
        <v>0</v>
      </c>
      <c r="AO15" s="64">
        <f>AM15-AN15</f>
        <v>0</v>
      </c>
      <c r="AP15" s="64">
        <f>AJ15*3+AL15*1</f>
        <v>0</v>
      </c>
      <c r="AQ15" s="65">
        <v>2</v>
      </c>
    </row>
    <row r="16" spans="2:43" ht="13.5">
      <c r="B16" s="226">
        <v>3</v>
      </c>
      <c r="C16" s="227"/>
      <c r="D16" s="228">
        <f>D15+"０：7０"</f>
        <v>0.5347222222222222</v>
      </c>
      <c r="E16" s="229"/>
      <c r="F16" s="229"/>
      <c r="G16" s="229"/>
      <c r="H16" s="229"/>
      <c r="I16" s="230" t="str">
        <f>I14</f>
        <v>白鳥</v>
      </c>
      <c r="J16" s="230"/>
      <c r="K16" s="230"/>
      <c r="L16" s="230"/>
      <c r="M16" s="230"/>
      <c r="N16" s="230"/>
      <c r="O16" s="231"/>
      <c r="P16" s="16"/>
      <c r="Q16" s="17"/>
      <c r="R16" s="18" t="s">
        <v>26</v>
      </c>
      <c r="S16" s="17"/>
      <c r="T16" s="16"/>
      <c r="U16" s="232" t="str">
        <f>AB14</f>
        <v>関さくら</v>
      </c>
      <c r="V16" s="232"/>
      <c r="W16" s="232"/>
      <c r="X16" s="232"/>
      <c r="Y16" s="232"/>
      <c r="Z16" s="232"/>
      <c r="AA16" s="232"/>
      <c r="AB16" s="233" t="str">
        <f>U14</f>
        <v>中部</v>
      </c>
      <c r="AC16" s="234"/>
      <c r="AD16" s="234"/>
      <c r="AE16" s="234"/>
      <c r="AF16" s="234"/>
      <c r="AG16" s="235"/>
      <c r="AI16" s="8" t="str">
        <f>U14</f>
        <v>中部</v>
      </c>
      <c r="AJ16" s="64">
        <v>0</v>
      </c>
      <c r="AK16" s="64">
        <v>0</v>
      </c>
      <c r="AL16" s="64">
        <v>0</v>
      </c>
      <c r="AM16" s="64">
        <f>S14+S15</f>
        <v>0</v>
      </c>
      <c r="AN16" s="64">
        <f>Q14+Q15</f>
        <v>0</v>
      </c>
      <c r="AO16" s="64">
        <f>AM16-AN16</f>
        <v>0</v>
      </c>
      <c r="AP16" s="64">
        <f>AJ16*3+AL16*1</f>
        <v>0</v>
      </c>
      <c r="AQ16" s="65">
        <v>3</v>
      </c>
    </row>
    <row r="18" spans="2:33" ht="13.5">
      <c r="B18" s="9" t="s">
        <v>29</v>
      </c>
      <c r="F18" s="8"/>
      <c r="G18" s="8"/>
      <c r="N18"/>
      <c r="O18" s="8"/>
      <c r="P1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2:43" s="8" customFormat="1" ht="13.5">
      <c r="B19" s="56"/>
      <c r="C19" s="56"/>
      <c r="D19" s="56"/>
      <c r="E19" s="56"/>
      <c r="F19" s="256">
        <f>'リーグ１次'!O6</f>
        <v>44213</v>
      </c>
      <c r="G19" s="256"/>
      <c r="H19" s="256"/>
      <c r="I19" s="256"/>
      <c r="J19" s="256"/>
      <c r="K19" s="256"/>
      <c r="L19" s="56"/>
      <c r="M19" s="56"/>
      <c r="N19" s="56"/>
      <c r="O19" s="56"/>
      <c r="P19" s="56"/>
      <c r="Q19" s="56"/>
      <c r="R19" s="283">
        <f>'リーグ１次'!O5</f>
        <v>3</v>
      </c>
      <c r="S19" s="284"/>
      <c r="T19" s="284"/>
      <c r="U19" s="284"/>
      <c r="V19" s="284"/>
      <c r="W19" s="284"/>
      <c r="X19" s="57" t="s">
        <v>52</v>
      </c>
      <c r="Y19" s="56"/>
      <c r="Z19" s="56"/>
      <c r="AA19" s="56"/>
      <c r="AB19" s="275">
        <f>'リーグ１次'!O7</f>
        <v>0.4791666666666667</v>
      </c>
      <c r="AC19" s="276"/>
      <c r="AD19" s="276"/>
      <c r="AE19" s="276"/>
      <c r="AF19" s="56"/>
      <c r="AG19" s="56"/>
      <c r="AJ19" s="62" t="s">
        <v>90</v>
      </c>
      <c r="AK19" s="63" t="s">
        <v>91</v>
      </c>
      <c r="AL19" s="63" t="s">
        <v>92</v>
      </c>
      <c r="AM19" s="63" t="s">
        <v>93</v>
      </c>
      <c r="AN19" s="63" t="s">
        <v>94</v>
      </c>
      <c r="AO19" s="63" t="s">
        <v>95</v>
      </c>
      <c r="AP19" s="63" t="s">
        <v>96</v>
      </c>
      <c r="AQ19" s="63" t="s">
        <v>23</v>
      </c>
    </row>
    <row r="20" spans="2:43" ht="13.5">
      <c r="B20" s="253" t="s">
        <v>25</v>
      </c>
      <c r="C20" s="254"/>
      <c r="D20" s="254" t="s">
        <v>14</v>
      </c>
      <c r="E20" s="254"/>
      <c r="F20" s="254"/>
      <c r="G20" s="254"/>
      <c r="H20" s="254"/>
      <c r="I20" s="254" t="s">
        <v>15</v>
      </c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 t="s">
        <v>16</v>
      </c>
      <c r="AC20" s="254"/>
      <c r="AD20" s="254"/>
      <c r="AE20" s="254"/>
      <c r="AF20" s="254"/>
      <c r="AG20" s="255"/>
      <c r="AI20" s="8"/>
      <c r="AJ20" s="8"/>
      <c r="AK20" s="8"/>
      <c r="AL20" s="8"/>
      <c r="AM20" s="64"/>
      <c r="AN20" s="64"/>
      <c r="AO20" s="64"/>
      <c r="AP20" s="64"/>
      <c r="AQ20" s="64"/>
    </row>
    <row r="21" spans="2:43" ht="13.5">
      <c r="B21" s="236">
        <v>1</v>
      </c>
      <c r="C21" s="237"/>
      <c r="D21" s="238">
        <f>AB19</f>
        <v>0.4791666666666667</v>
      </c>
      <c r="E21" s="239"/>
      <c r="F21" s="239"/>
      <c r="G21" s="239"/>
      <c r="H21" s="239"/>
      <c r="I21" s="240" t="str">
        <f>'リーグ１次'!O9</f>
        <v>美濃</v>
      </c>
      <c r="J21" s="240"/>
      <c r="K21" s="240"/>
      <c r="L21" s="240"/>
      <c r="M21" s="240"/>
      <c r="N21" s="240"/>
      <c r="O21" s="241"/>
      <c r="P21" s="10"/>
      <c r="Q21" s="11"/>
      <c r="R21" s="12" t="s">
        <v>26</v>
      </c>
      <c r="S21" s="11"/>
      <c r="T21" s="10"/>
      <c r="U21" s="252" t="str">
        <f>'リーグ１次'!Q9</f>
        <v>武儀</v>
      </c>
      <c r="V21" s="252"/>
      <c r="W21" s="252"/>
      <c r="X21" s="252"/>
      <c r="Y21" s="252"/>
      <c r="Z21" s="252"/>
      <c r="AA21" s="252"/>
      <c r="AB21" s="242" t="str">
        <f>'リーグ１次'!P9</f>
        <v>御嵩</v>
      </c>
      <c r="AC21" s="243"/>
      <c r="AD21" s="243"/>
      <c r="AE21" s="243"/>
      <c r="AF21" s="243"/>
      <c r="AG21" s="244"/>
      <c r="AI21" s="8" t="str">
        <f>I21</f>
        <v>美濃</v>
      </c>
      <c r="AJ21" s="64">
        <v>0</v>
      </c>
      <c r="AK21" s="64">
        <v>0</v>
      </c>
      <c r="AL21" s="64">
        <v>0</v>
      </c>
      <c r="AM21" s="64">
        <f>Q21+Q23</f>
        <v>0</v>
      </c>
      <c r="AN21" s="64">
        <f>S21+S23</f>
        <v>0</v>
      </c>
      <c r="AO21" s="64">
        <f>AM21-AN21</f>
        <v>0</v>
      </c>
      <c r="AP21" s="64">
        <f>AJ21*3+AL21*1</f>
        <v>0</v>
      </c>
      <c r="AQ21" s="65">
        <v>1</v>
      </c>
    </row>
    <row r="22" spans="2:43" ht="13.5">
      <c r="B22" s="236">
        <v>2</v>
      </c>
      <c r="C22" s="237"/>
      <c r="D22" s="245">
        <f>D21+"０:7０"</f>
        <v>0.5277777777777778</v>
      </c>
      <c r="E22" s="237"/>
      <c r="F22" s="237"/>
      <c r="G22" s="237"/>
      <c r="H22" s="237"/>
      <c r="I22" s="246" t="str">
        <f>AB21</f>
        <v>御嵩</v>
      </c>
      <c r="J22" s="246"/>
      <c r="K22" s="246"/>
      <c r="L22" s="246"/>
      <c r="M22" s="246"/>
      <c r="N22" s="246"/>
      <c r="O22" s="247"/>
      <c r="P22" s="13"/>
      <c r="Q22" s="14"/>
      <c r="R22" s="15" t="s">
        <v>26</v>
      </c>
      <c r="S22" s="14"/>
      <c r="T22" s="13"/>
      <c r="U22" s="248" t="str">
        <f>U21</f>
        <v>武儀</v>
      </c>
      <c r="V22" s="248"/>
      <c r="W22" s="248"/>
      <c r="X22" s="248"/>
      <c r="Y22" s="248"/>
      <c r="Z22" s="248"/>
      <c r="AA22" s="248"/>
      <c r="AB22" s="249" t="str">
        <f>I21</f>
        <v>美濃</v>
      </c>
      <c r="AC22" s="250"/>
      <c r="AD22" s="250"/>
      <c r="AE22" s="250"/>
      <c r="AF22" s="250"/>
      <c r="AG22" s="251"/>
      <c r="AI22" s="8" t="str">
        <f>I22</f>
        <v>御嵩</v>
      </c>
      <c r="AJ22" s="64">
        <v>0</v>
      </c>
      <c r="AK22" s="64">
        <v>0</v>
      </c>
      <c r="AL22" s="64">
        <v>0</v>
      </c>
      <c r="AM22" s="64">
        <f>Q22+S23</f>
        <v>0</v>
      </c>
      <c r="AN22" s="64">
        <f>S22+Q23</f>
        <v>0</v>
      </c>
      <c r="AO22" s="64">
        <f>AM22-AN22</f>
        <v>0</v>
      </c>
      <c r="AP22" s="64">
        <f>AJ22*3+AL22*1</f>
        <v>0</v>
      </c>
      <c r="AQ22" s="65">
        <v>2</v>
      </c>
    </row>
    <row r="23" spans="2:43" ht="13.5">
      <c r="B23" s="226">
        <v>3</v>
      </c>
      <c r="C23" s="227"/>
      <c r="D23" s="228">
        <f>D22+"０：7０"</f>
        <v>0.576388888888889</v>
      </c>
      <c r="E23" s="229"/>
      <c r="F23" s="229"/>
      <c r="G23" s="229"/>
      <c r="H23" s="229"/>
      <c r="I23" s="230" t="str">
        <f>I21</f>
        <v>美濃</v>
      </c>
      <c r="J23" s="230"/>
      <c r="K23" s="230"/>
      <c r="L23" s="230"/>
      <c r="M23" s="230"/>
      <c r="N23" s="230"/>
      <c r="O23" s="231"/>
      <c r="P23" s="16"/>
      <c r="Q23" s="17"/>
      <c r="R23" s="18" t="s">
        <v>26</v>
      </c>
      <c r="S23" s="17"/>
      <c r="T23" s="16"/>
      <c r="U23" s="232" t="str">
        <f>AB21</f>
        <v>御嵩</v>
      </c>
      <c r="V23" s="232"/>
      <c r="W23" s="232"/>
      <c r="X23" s="232"/>
      <c r="Y23" s="232"/>
      <c r="Z23" s="232"/>
      <c r="AA23" s="232"/>
      <c r="AB23" s="233" t="str">
        <f>U21</f>
        <v>武儀</v>
      </c>
      <c r="AC23" s="234"/>
      <c r="AD23" s="234"/>
      <c r="AE23" s="234"/>
      <c r="AF23" s="234"/>
      <c r="AG23" s="235"/>
      <c r="AI23" s="8" t="str">
        <f>U21</f>
        <v>武儀</v>
      </c>
      <c r="AJ23" s="64">
        <v>0</v>
      </c>
      <c r="AK23" s="64">
        <v>0</v>
      </c>
      <c r="AL23" s="64">
        <v>0</v>
      </c>
      <c r="AM23" s="64">
        <f>S21+S22</f>
        <v>0</v>
      </c>
      <c r="AN23" s="64">
        <f>Q21+Q22</f>
        <v>0</v>
      </c>
      <c r="AO23" s="64">
        <f>AM23-AN23</f>
        <v>0</v>
      </c>
      <c r="AP23" s="64">
        <f>AJ23*3+AL23*1</f>
        <v>0</v>
      </c>
      <c r="AQ23" s="65">
        <v>3</v>
      </c>
    </row>
    <row r="25" spans="2:33" ht="13.5">
      <c r="B25" s="9" t="s">
        <v>30</v>
      </c>
      <c r="F25" s="8"/>
      <c r="G25" s="8"/>
      <c r="N25"/>
      <c r="O25" s="8"/>
      <c r="P25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2:43" s="8" customFormat="1" ht="13.5">
      <c r="B26" s="56"/>
      <c r="C26" s="56"/>
      <c r="D26" s="56"/>
      <c r="E26" s="56"/>
      <c r="F26" s="256">
        <f>'リーグ１次'!R6</f>
        <v>44213</v>
      </c>
      <c r="G26" s="256"/>
      <c r="H26" s="256"/>
      <c r="I26" s="256"/>
      <c r="J26" s="256"/>
      <c r="K26" s="256"/>
      <c r="L26" s="56"/>
      <c r="M26" s="56"/>
      <c r="N26" s="56"/>
      <c r="O26" s="56"/>
      <c r="P26" s="56"/>
      <c r="Q26" s="56"/>
      <c r="R26" s="283">
        <f>'リーグ１次'!R5</f>
        <v>4</v>
      </c>
      <c r="S26" s="284"/>
      <c r="T26" s="284"/>
      <c r="U26" s="284"/>
      <c r="V26" s="284"/>
      <c r="W26" s="284"/>
      <c r="X26" s="57" t="s">
        <v>52</v>
      </c>
      <c r="Y26" s="56"/>
      <c r="Z26" s="56"/>
      <c r="AA26" s="56"/>
      <c r="AB26" s="275">
        <f>'リーグ１次'!R7</f>
        <v>0.520833333333333</v>
      </c>
      <c r="AC26" s="276"/>
      <c r="AD26" s="276"/>
      <c r="AE26" s="276"/>
      <c r="AF26" s="56"/>
      <c r="AG26" s="56"/>
      <c r="AJ26" s="62" t="s">
        <v>90</v>
      </c>
      <c r="AK26" s="63" t="s">
        <v>91</v>
      </c>
      <c r="AL26" s="63" t="s">
        <v>92</v>
      </c>
      <c r="AM26" s="63" t="s">
        <v>93</v>
      </c>
      <c r="AN26" s="63" t="s">
        <v>94</v>
      </c>
      <c r="AO26" s="63" t="s">
        <v>95</v>
      </c>
      <c r="AP26" s="63" t="s">
        <v>96</v>
      </c>
      <c r="AQ26" s="63" t="s">
        <v>23</v>
      </c>
    </row>
    <row r="27" spans="2:43" ht="13.5">
      <c r="B27" s="253" t="s">
        <v>25</v>
      </c>
      <c r="C27" s="254"/>
      <c r="D27" s="254" t="s">
        <v>14</v>
      </c>
      <c r="E27" s="254"/>
      <c r="F27" s="254"/>
      <c r="G27" s="254"/>
      <c r="H27" s="254"/>
      <c r="I27" s="254" t="s">
        <v>15</v>
      </c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 t="s">
        <v>16</v>
      </c>
      <c r="AC27" s="254"/>
      <c r="AD27" s="254"/>
      <c r="AE27" s="254"/>
      <c r="AF27" s="254"/>
      <c r="AG27" s="255"/>
      <c r="AI27" s="8"/>
      <c r="AJ27" s="8"/>
      <c r="AK27" s="8"/>
      <c r="AL27" s="8"/>
      <c r="AM27" s="64"/>
      <c r="AN27" s="64"/>
      <c r="AO27" s="64"/>
      <c r="AP27" s="64"/>
      <c r="AQ27" s="64"/>
    </row>
    <row r="28" spans="2:43" ht="13.5">
      <c r="B28" s="236">
        <v>1</v>
      </c>
      <c r="C28" s="237"/>
      <c r="D28" s="238">
        <f>AB26</f>
        <v>0.520833333333333</v>
      </c>
      <c r="E28" s="239"/>
      <c r="F28" s="239"/>
      <c r="G28" s="239"/>
      <c r="H28" s="239"/>
      <c r="I28" s="240" t="str">
        <f>'予選リーグ組合せ'!D11</f>
        <v>坂祝</v>
      </c>
      <c r="J28" s="240"/>
      <c r="K28" s="240"/>
      <c r="L28" s="240"/>
      <c r="M28" s="240"/>
      <c r="N28" s="240"/>
      <c r="O28" s="241"/>
      <c r="P28" s="10"/>
      <c r="Q28" s="11"/>
      <c r="R28" s="12" t="s">
        <v>26</v>
      </c>
      <c r="S28" s="11"/>
      <c r="T28" s="10"/>
      <c r="U28" s="252" t="str">
        <f>'予選リーグ組合せ'!D13</f>
        <v>土田</v>
      </c>
      <c r="V28" s="252"/>
      <c r="W28" s="252"/>
      <c r="X28" s="252"/>
      <c r="Y28" s="252"/>
      <c r="Z28" s="252"/>
      <c r="AA28" s="252"/>
      <c r="AB28" s="242" t="str">
        <f>'予選リーグ組合せ'!D12</f>
        <v>瀬尻</v>
      </c>
      <c r="AC28" s="243"/>
      <c r="AD28" s="243"/>
      <c r="AE28" s="243"/>
      <c r="AF28" s="243"/>
      <c r="AG28" s="244"/>
      <c r="AI28" s="8" t="str">
        <f>I28</f>
        <v>坂祝</v>
      </c>
      <c r="AJ28" s="64">
        <v>0</v>
      </c>
      <c r="AK28" s="64">
        <v>0</v>
      </c>
      <c r="AL28" s="64">
        <v>0</v>
      </c>
      <c r="AM28" s="64">
        <f>Q28+Q30</f>
        <v>0</v>
      </c>
      <c r="AN28" s="64">
        <f>S28+S30</f>
        <v>0</v>
      </c>
      <c r="AO28" s="64">
        <f>AM28-AN28</f>
        <v>0</v>
      </c>
      <c r="AP28" s="64">
        <f>AJ28*3+AL28*1</f>
        <v>0</v>
      </c>
      <c r="AQ28" s="65">
        <v>1</v>
      </c>
    </row>
    <row r="29" spans="2:43" ht="13.5">
      <c r="B29" s="236">
        <v>2</v>
      </c>
      <c r="C29" s="237"/>
      <c r="D29" s="245">
        <f>D28+"０:7０"</f>
        <v>0.5694444444444442</v>
      </c>
      <c r="E29" s="237"/>
      <c r="F29" s="237"/>
      <c r="G29" s="237"/>
      <c r="H29" s="237"/>
      <c r="I29" s="246" t="str">
        <f>AB28</f>
        <v>瀬尻</v>
      </c>
      <c r="J29" s="246"/>
      <c r="K29" s="246"/>
      <c r="L29" s="246"/>
      <c r="M29" s="246"/>
      <c r="N29" s="246"/>
      <c r="O29" s="247"/>
      <c r="P29" s="13"/>
      <c r="Q29" s="14"/>
      <c r="R29" s="15" t="s">
        <v>26</v>
      </c>
      <c r="S29" s="14"/>
      <c r="T29" s="13"/>
      <c r="U29" s="248" t="str">
        <f>U28</f>
        <v>土田</v>
      </c>
      <c r="V29" s="248"/>
      <c r="W29" s="248"/>
      <c r="X29" s="248"/>
      <c r="Y29" s="248"/>
      <c r="Z29" s="248"/>
      <c r="AA29" s="248"/>
      <c r="AB29" s="249" t="str">
        <f>I28</f>
        <v>坂祝</v>
      </c>
      <c r="AC29" s="250"/>
      <c r="AD29" s="250"/>
      <c r="AE29" s="250"/>
      <c r="AF29" s="250"/>
      <c r="AG29" s="251"/>
      <c r="AI29" s="8" t="str">
        <f>I29</f>
        <v>瀬尻</v>
      </c>
      <c r="AJ29" s="64">
        <v>0</v>
      </c>
      <c r="AK29" s="64">
        <v>0</v>
      </c>
      <c r="AL29" s="64">
        <v>0</v>
      </c>
      <c r="AM29" s="64">
        <f>Q29+S30</f>
        <v>0</v>
      </c>
      <c r="AN29" s="64">
        <f>S29+Q30</f>
        <v>0</v>
      </c>
      <c r="AO29" s="64">
        <f>AM29-AN29</f>
        <v>0</v>
      </c>
      <c r="AP29" s="64">
        <f>AJ29*3+AL29*1</f>
        <v>0</v>
      </c>
      <c r="AQ29" s="65">
        <v>2</v>
      </c>
    </row>
    <row r="30" spans="2:43" ht="13.5">
      <c r="B30" s="226">
        <v>3</v>
      </c>
      <c r="C30" s="227"/>
      <c r="D30" s="228">
        <f>D29+"０：7０"</f>
        <v>0.6180555555555554</v>
      </c>
      <c r="E30" s="229"/>
      <c r="F30" s="229"/>
      <c r="G30" s="229"/>
      <c r="H30" s="229"/>
      <c r="I30" s="230" t="str">
        <f>I28</f>
        <v>坂祝</v>
      </c>
      <c r="J30" s="230"/>
      <c r="K30" s="230"/>
      <c r="L30" s="230"/>
      <c r="M30" s="230"/>
      <c r="N30" s="230"/>
      <c r="O30" s="231"/>
      <c r="P30" s="16"/>
      <c r="Q30" s="17"/>
      <c r="R30" s="18" t="s">
        <v>26</v>
      </c>
      <c r="S30" s="17"/>
      <c r="T30" s="16"/>
      <c r="U30" s="232" t="str">
        <f>AB28</f>
        <v>瀬尻</v>
      </c>
      <c r="V30" s="232"/>
      <c r="W30" s="232"/>
      <c r="X30" s="232"/>
      <c r="Y30" s="232"/>
      <c r="Z30" s="232"/>
      <c r="AA30" s="232"/>
      <c r="AB30" s="233" t="str">
        <f>U28</f>
        <v>土田</v>
      </c>
      <c r="AC30" s="234"/>
      <c r="AD30" s="234"/>
      <c r="AE30" s="234"/>
      <c r="AF30" s="234"/>
      <c r="AG30" s="235"/>
      <c r="AI30" s="8" t="str">
        <f>U28</f>
        <v>土田</v>
      </c>
      <c r="AJ30" s="64">
        <v>0</v>
      </c>
      <c r="AK30" s="64">
        <v>0</v>
      </c>
      <c r="AL30" s="64">
        <v>0</v>
      </c>
      <c r="AM30" s="64">
        <f>S28+S29</f>
        <v>0</v>
      </c>
      <c r="AN30" s="64">
        <f>Q28+Q29</f>
        <v>0</v>
      </c>
      <c r="AO30" s="64">
        <f>AM30-AN30</f>
        <v>0</v>
      </c>
      <c r="AP30" s="64">
        <f>AJ30*3+AL30*1</f>
        <v>0</v>
      </c>
      <c r="AQ30" s="65">
        <v>3</v>
      </c>
    </row>
    <row r="32" spans="2:33" ht="13.5">
      <c r="B32" s="9" t="s">
        <v>31</v>
      </c>
      <c r="F32" s="8"/>
      <c r="G32" s="8"/>
      <c r="N32"/>
      <c r="O32" s="8"/>
      <c r="P32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2:43" s="8" customFormat="1" ht="13.5">
      <c r="B33" s="56"/>
      <c r="C33" s="56"/>
      <c r="D33" s="56"/>
      <c r="E33" s="56"/>
      <c r="F33" s="256">
        <f>'リーグ１次'!U6</f>
        <v>44213</v>
      </c>
      <c r="G33" s="256"/>
      <c r="H33" s="256"/>
      <c r="I33" s="256"/>
      <c r="J33" s="256"/>
      <c r="K33" s="256"/>
      <c r="L33" s="56"/>
      <c r="M33" s="56"/>
      <c r="N33" s="56"/>
      <c r="O33" s="56"/>
      <c r="P33" s="56"/>
      <c r="Q33" s="56"/>
      <c r="R33" s="283">
        <f>'リーグ１次'!U5</f>
        <v>5</v>
      </c>
      <c r="S33" s="284"/>
      <c r="T33" s="284"/>
      <c r="U33" s="284"/>
      <c r="V33" s="284"/>
      <c r="W33" s="284"/>
      <c r="X33" s="57" t="s">
        <v>52</v>
      </c>
      <c r="Y33" s="56"/>
      <c r="Z33" s="56"/>
      <c r="AA33" s="56"/>
      <c r="AB33" s="275">
        <f>'リーグ１次'!U7</f>
        <v>0.5625</v>
      </c>
      <c r="AC33" s="276"/>
      <c r="AD33" s="276"/>
      <c r="AE33" s="276"/>
      <c r="AF33" s="56"/>
      <c r="AG33" s="56"/>
      <c r="AJ33" s="62" t="s">
        <v>90</v>
      </c>
      <c r="AK33" s="63" t="s">
        <v>91</v>
      </c>
      <c r="AL33" s="63" t="s">
        <v>92</v>
      </c>
      <c r="AM33" s="63" t="s">
        <v>93</v>
      </c>
      <c r="AN33" s="63" t="s">
        <v>94</v>
      </c>
      <c r="AO33" s="63" t="s">
        <v>95</v>
      </c>
      <c r="AP33" s="63" t="s">
        <v>96</v>
      </c>
      <c r="AQ33" s="63" t="s">
        <v>23</v>
      </c>
    </row>
    <row r="34" spans="2:43" ht="13.5">
      <c r="B34" s="253" t="s">
        <v>25</v>
      </c>
      <c r="C34" s="254"/>
      <c r="D34" s="254" t="s">
        <v>14</v>
      </c>
      <c r="E34" s="254"/>
      <c r="F34" s="254"/>
      <c r="G34" s="254"/>
      <c r="H34" s="254"/>
      <c r="I34" s="254" t="s">
        <v>15</v>
      </c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 t="s">
        <v>16</v>
      </c>
      <c r="AC34" s="254"/>
      <c r="AD34" s="254"/>
      <c r="AE34" s="254"/>
      <c r="AF34" s="254"/>
      <c r="AG34" s="255"/>
      <c r="AI34" s="8"/>
      <c r="AJ34" s="8"/>
      <c r="AK34" s="8"/>
      <c r="AL34" s="8"/>
      <c r="AM34" s="64"/>
      <c r="AN34" s="64"/>
      <c r="AO34" s="64"/>
      <c r="AP34" s="64"/>
      <c r="AQ34" s="64"/>
    </row>
    <row r="35" spans="2:43" ht="13.5">
      <c r="B35" s="236">
        <v>1</v>
      </c>
      <c r="C35" s="237"/>
      <c r="D35" s="238">
        <f>AB33</f>
        <v>0.5625</v>
      </c>
      <c r="E35" s="239"/>
      <c r="F35" s="239"/>
      <c r="G35" s="239"/>
      <c r="H35" s="239"/>
      <c r="I35" s="240" t="str">
        <f>'リーグ１次'!U9</f>
        <v>太田</v>
      </c>
      <c r="J35" s="240"/>
      <c r="K35" s="240"/>
      <c r="L35" s="240"/>
      <c r="M35" s="240"/>
      <c r="N35" s="240"/>
      <c r="O35" s="241"/>
      <c r="P35" s="10"/>
      <c r="Q35" s="11"/>
      <c r="R35" s="12" t="s">
        <v>26</v>
      </c>
      <c r="S35" s="11"/>
      <c r="T35" s="10"/>
      <c r="U35" s="252" t="str">
        <f>'リーグ１次'!W9</f>
        <v>川辺</v>
      </c>
      <c r="V35" s="252"/>
      <c r="W35" s="252"/>
      <c r="X35" s="252"/>
      <c r="Y35" s="252"/>
      <c r="Z35" s="252"/>
      <c r="AA35" s="252"/>
      <c r="AB35" s="242" t="str">
        <f>'リーグ１次'!V9</f>
        <v>大和</v>
      </c>
      <c r="AC35" s="243"/>
      <c r="AD35" s="243"/>
      <c r="AE35" s="243"/>
      <c r="AF35" s="243"/>
      <c r="AG35" s="244"/>
      <c r="AI35" s="8" t="str">
        <f>I35</f>
        <v>太田</v>
      </c>
      <c r="AJ35" s="64">
        <v>0</v>
      </c>
      <c r="AK35" s="64">
        <v>0</v>
      </c>
      <c r="AL35" s="64">
        <v>0</v>
      </c>
      <c r="AM35" s="64">
        <f>Q35+Q37</f>
        <v>0</v>
      </c>
      <c r="AN35" s="64">
        <f>S35+S37</f>
        <v>0</v>
      </c>
      <c r="AO35" s="64">
        <f>AM35-AN35</f>
        <v>0</v>
      </c>
      <c r="AP35" s="64">
        <f>AJ35*3+AL35*1</f>
        <v>0</v>
      </c>
      <c r="AQ35" s="65">
        <v>1</v>
      </c>
    </row>
    <row r="36" spans="2:43" ht="13.5">
      <c r="B36" s="236">
        <v>2</v>
      </c>
      <c r="C36" s="237"/>
      <c r="D36" s="245">
        <f>D35+"０:7０"</f>
        <v>0.6111111111111112</v>
      </c>
      <c r="E36" s="237"/>
      <c r="F36" s="237"/>
      <c r="G36" s="237"/>
      <c r="H36" s="237"/>
      <c r="I36" s="246" t="str">
        <f>AB35</f>
        <v>大和</v>
      </c>
      <c r="J36" s="246"/>
      <c r="K36" s="246"/>
      <c r="L36" s="246"/>
      <c r="M36" s="246"/>
      <c r="N36" s="246"/>
      <c r="O36" s="247"/>
      <c r="P36" s="13"/>
      <c r="Q36" s="14"/>
      <c r="R36" s="15" t="s">
        <v>26</v>
      </c>
      <c r="S36" s="14"/>
      <c r="T36" s="13"/>
      <c r="U36" s="248" t="str">
        <f>U35</f>
        <v>川辺</v>
      </c>
      <c r="V36" s="248"/>
      <c r="W36" s="248"/>
      <c r="X36" s="248"/>
      <c r="Y36" s="248"/>
      <c r="Z36" s="248"/>
      <c r="AA36" s="248"/>
      <c r="AB36" s="249" t="str">
        <f>I35</f>
        <v>太田</v>
      </c>
      <c r="AC36" s="250"/>
      <c r="AD36" s="250"/>
      <c r="AE36" s="250"/>
      <c r="AF36" s="250"/>
      <c r="AG36" s="251"/>
      <c r="AI36" s="8" t="str">
        <f>I36</f>
        <v>大和</v>
      </c>
      <c r="AJ36" s="64">
        <v>0</v>
      </c>
      <c r="AK36" s="64">
        <v>0</v>
      </c>
      <c r="AL36" s="64">
        <v>0</v>
      </c>
      <c r="AM36" s="64">
        <f>Q36+S37</f>
        <v>0</v>
      </c>
      <c r="AN36" s="64">
        <f>S36+Q37</f>
        <v>0</v>
      </c>
      <c r="AO36" s="64">
        <f>AM36-AN36</f>
        <v>0</v>
      </c>
      <c r="AP36" s="64">
        <f>AJ36*3+AL36*1</f>
        <v>0</v>
      </c>
      <c r="AQ36" s="65">
        <v>2</v>
      </c>
    </row>
    <row r="37" spans="2:43" ht="13.5">
      <c r="B37" s="226">
        <v>3</v>
      </c>
      <c r="C37" s="227"/>
      <c r="D37" s="228">
        <f>D36+"０：7０"</f>
        <v>0.6597222222222223</v>
      </c>
      <c r="E37" s="229"/>
      <c r="F37" s="229"/>
      <c r="G37" s="229"/>
      <c r="H37" s="229"/>
      <c r="I37" s="230" t="str">
        <f>I35</f>
        <v>太田</v>
      </c>
      <c r="J37" s="230"/>
      <c r="K37" s="230"/>
      <c r="L37" s="230"/>
      <c r="M37" s="230"/>
      <c r="N37" s="230"/>
      <c r="O37" s="231"/>
      <c r="P37" s="16"/>
      <c r="Q37" s="17"/>
      <c r="R37" s="18" t="s">
        <v>26</v>
      </c>
      <c r="S37" s="17"/>
      <c r="T37" s="16"/>
      <c r="U37" s="232" t="str">
        <f>AB35</f>
        <v>大和</v>
      </c>
      <c r="V37" s="232"/>
      <c r="W37" s="232"/>
      <c r="X37" s="232"/>
      <c r="Y37" s="232"/>
      <c r="Z37" s="232"/>
      <c r="AA37" s="232"/>
      <c r="AB37" s="233" t="str">
        <f>U35</f>
        <v>川辺</v>
      </c>
      <c r="AC37" s="234"/>
      <c r="AD37" s="234"/>
      <c r="AE37" s="234"/>
      <c r="AF37" s="234"/>
      <c r="AG37" s="235"/>
      <c r="AI37" s="8" t="str">
        <f>U35</f>
        <v>川辺</v>
      </c>
      <c r="AJ37" s="64">
        <v>0</v>
      </c>
      <c r="AK37" s="64">
        <v>0</v>
      </c>
      <c r="AL37" s="64">
        <v>0</v>
      </c>
      <c r="AM37" s="64">
        <f>S35+S36</f>
        <v>0</v>
      </c>
      <c r="AN37" s="64">
        <f>Q35+Q36</f>
        <v>0</v>
      </c>
      <c r="AO37" s="64">
        <f>AM37-AN37</f>
        <v>0</v>
      </c>
      <c r="AP37" s="64">
        <f>AJ37*3+AL37*1</f>
        <v>0</v>
      </c>
      <c r="AQ37" s="65">
        <v>3</v>
      </c>
    </row>
    <row r="39" spans="2:33" ht="13.5">
      <c r="B39" s="9" t="s">
        <v>32</v>
      </c>
      <c r="F39" s="8"/>
      <c r="G39" s="8"/>
      <c r="N39"/>
      <c r="O39" s="8"/>
      <c r="P39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2:43" s="8" customFormat="1" ht="13.5">
      <c r="B40" s="56"/>
      <c r="C40" s="56"/>
      <c r="D40" s="56"/>
      <c r="E40" s="56"/>
      <c r="F40" s="256">
        <f>'リーグ１次'!X6</f>
        <v>44213</v>
      </c>
      <c r="G40" s="256"/>
      <c r="H40" s="256"/>
      <c r="I40" s="256"/>
      <c r="J40" s="256"/>
      <c r="K40" s="256"/>
      <c r="L40" s="56"/>
      <c r="M40" s="56"/>
      <c r="N40" s="56"/>
      <c r="O40" s="56"/>
      <c r="P40" s="56"/>
      <c r="Q40" s="56"/>
      <c r="R40" s="283">
        <f>'リーグ１次'!X5</f>
        <v>6</v>
      </c>
      <c r="S40" s="284"/>
      <c r="T40" s="284"/>
      <c r="U40" s="284"/>
      <c r="V40" s="284"/>
      <c r="W40" s="284"/>
      <c r="X40" s="57" t="s">
        <v>52</v>
      </c>
      <c r="Y40" s="56"/>
      <c r="Z40" s="56"/>
      <c r="AA40" s="56"/>
      <c r="AB40" s="275">
        <f>'リーグ１次'!X7</f>
        <v>0.604166666666667</v>
      </c>
      <c r="AC40" s="276"/>
      <c r="AD40" s="276"/>
      <c r="AE40" s="276"/>
      <c r="AF40" s="56"/>
      <c r="AG40" s="56"/>
      <c r="AJ40" s="62" t="s">
        <v>90</v>
      </c>
      <c r="AK40" s="63" t="s">
        <v>91</v>
      </c>
      <c r="AL40" s="63" t="s">
        <v>92</v>
      </c>
      <c r="AM40" s="63" t="s">
        <v>93</v>
      </c>
      <c r="AN40" s="63" t="s">
        <v>94</v>
      </c>
      <c r="AO40" s="63" t="s">
        <v>95</v>
      </c>
      <c r="AP40" s="63" t="s">
        <v>96</v>
      </c>
      <c r="AQ40" s="63" t="s">
        <v>23</v>
      </c>
    </row>
    <row r="41" spans="2:42" ht="13.5">
      <c r="B41" s="253" t="s">
        <v>25</v>
      </c>
      <c r="C41" s="254"/>
      <c r="D41" s="254" t="s">
        <v>14</v>
      </c>
      <c r="E41" s="254"/>
      <c r="F41" s="254"/>
      <c r="G41" s="254"/>
      <c r="H41" s="254"/>
      <c r="I41" s="254" t="s">
        <v>15</v>
      </c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 t="s">
        <v>16</v>
      </c>
      <c r="AC41" s="254"/>
      <c r="AD41" s="254"/>
      <c r="AE41" s="254"/>
      <c r="AF41" s="254"/>
      <c r="AG41" s="255"/>
      <c r="AI41" s="8"/>
      <c r="AJ41" s="8"/>
      <c r="AK41" s="8"/>
      <c r="AL41" s="8"/>
      <c r="AM41" s="64"/>
      <c r="AN41" s="64"/>
      <c r="AO41" s="64"/>
      <c r="AP41" s="64"/>
    </row>
    <row r="42" spans="2:43" ht="13.5">
      <c r="B42" s="236">
        <v>1</v>
      </c>
      <c r="C42" s="237"/>
      <c r="D42" s="238">
        <f>AB40</f>
        <v>0.604166666666667</v>
      </c>
      <c r="E42" s="239"/>
      <c r="F42" s="239"/>
      <c r="G42" s="239"/>
      <c r="H42" s="239"/>
      <c r="I42" s="240" t="str">
        <f>'リーグ１次'!X9</f>
        <v>安桜</v>
      </c>
      <c r="J42" s="240"/>
      <c r="K42" s="240"/>
      <c r="L42" s="240"/>
      <c r="M42" s="240"/>
      <c r="N42" s="240"/>
      <c r="O42" s="241"/>
      <c r="P42" s="10"/>
      <c r="Q42" s="11"/>
      <c r="R42" s="12" t="s">
        <v>26</v>
      </c>
      <c r="S42" s="11"/>
      <c r="T42" s="10"/>
      <c r="U42" s="252" t="str">
        <f>'リーグ１次'!Z9</f>
        <v>金竜</v>
      </c>
      <c r="V42" s="252"/>
      <c r="W42" s="252"/>
      <c r="X42" s="252"/>
      <c r="Y42" s="252"/>
      <c r="Z42" s="252"/>
      <c r="AA42" s="252"/>
      <c r="AB42" s="242" t="str">
        <f>'リーグ１次'!Y9</f>
        <v>西可児</v>
      </c>
      <c r="AC42" s="243"/>
      <c r="AD42" s="243"/>
      <c r="AE42" s="243"/>
      <c r="AF42" s="243"/>
      <c r="AG42" s="244"/>
      <c r="AI42" s="8" t="str">
        <f>I42</f>
        <v>安桜</v>
      </c>
      <c r="AJ42" s="64">
        <v>0</v>
      </c>
      <c r="AK42" s="64">
        <v>0</v>
      </c>
      <c r="AL42" s="64">
        <v>0</v>
      </c>
      <c r="AM42" s="64">
        <f>Q42+Q44</f>
        <v>0</v>
      </c>
      <c r="AN42" s="64">
        <f>S42+S44</f>
        <v>0</v>
      </c>
      <c r="AO42" s="64">
        <f>AM42-AN42</f>
        <v>0</v>
      </c>
      <c r="AP42" s="64">
        <f>AJ42*3+AL42*1</f>
        <v>0</v>
      </c>
      <c r="AQ42" s="65">
        <v>1</v>
      </c>
    </row>
    <row r="43" spans="2:43" ht="13.5">
      <c r="B43" s="236">
        <v>2</v>
      </c>
      <c r="C43" s="237"/>
      <c r="D43" s="245">
        <f>D42+"1:10"</f>
        <v>0.6527777777777781</v>
      </c>
      <c r="E43" s="237"/>
      <c r="F43" s="237"/>
      <c r="G43" s="237"/>
      <c r="H43" s="237"/>
      <c r="I43" s="246" t="str">
        <f>AB42</f>
        <v>西可児</v>
      </c>
      <c r="J43" s="246"/>
      <c r="K43" s="246"/>
      <c r="L43" s="246"/>
      <c r="M43" s="246"/>
      <c r="N43" s="246"/>
      <c r="O43" s="247"/>
      <c r="P43" s="13"/>
      <c r="Q43" s="14"/>
      <c r="R43" s="15" t="s">
        <v>26</v>
      </c>
      <c r="S43" s="14"/>
      <c r="T43" s="13"/>
      <c r="U43" s="248" t="str">
        <f>U42</f>
        <v>金竜</v>
      </c>
      <c r="V43" s="248"/>
      <c r="W43" s="248"/>
      <c r="X43" s="248"/>
      <c r="Y43" s="248"/>
      <c r="Z43" s="248"/>
      <c r="AA43" s="248"/>
      <c r="AB43" s="249" t="str">
        <f>I42</f>
        <v>安桜</v>
      </c>
      <c r="AC43" s="250"/>
      <c r="AD43" s="250"/>
      <c r="AE43" s="250"/>
      <c r="AF43" s="250"/>
      <c r="AG43" s="251"/>
      <c r="AI43" s="8" t="str">
        <f>I43</f>
        <v>西可児</v>
      </c>
      <c r="AJ43" s="64">
        <v>0</v>
      </c>
      <c r="AK43" s="64">
        <v>0</v>
      </c>
      <c r="AL43" s="64">
        <v>0</v>
      </c>
      <c r="AM43" s="64">
        <f>Q43+S44</f>
        <v>0</v>
      </c>
      <c r="AN43" s="64">
        <f>S43+Q44</f>
        <v>0</v>
      </c>
      <c r="AO43" s="64">
        <f>AM43-AN43</f>
        <v>0</v>
      </c>
      <c r="AP43" s="64">
        <f>AJ43*3+AL43*1</f>
        <v>0</v>
      </c>
      <c r="AQ43" s="65">
        <v>2</v>
      </c>
    </row>
    <row r="44" spans="2:43" ht="13.5">
      <c r="B44" s="226">
        <v>3</v>
      </c>
      <c r="C44" s="227"/>
      <c r="D44" s="228">
        <f>D43+"１：1０"</f>
        <v>0.7013888888888893</v>
      </c>
      <c r="E44" s="229"/>
      <c r="F44" s="229"/>
      <c r="G44" s="229"/>
      <c r="H44" s="229"/>
      <c r="I44" s="230" t="str">
        <f>I42</f>
        <v>安桜</v>
      </c>
      <c r="J44" s="230"/>
      <c r="K44" s="230"/>
      <c r="L44" s="230"/>
      <c r="M44" s="230"/>
      <c r="N44" s="230"/>
      <c r="O44" s="231"/>
      <c r="P44" s="16"/>
      <c r="Q44" s="17"/>
      <c r="R44" s="18" t="s">
        <v>26</v>
      </c>
      <c r="S44" s="17"/>
      <c r="T44" s="16"/>
      <c r="U44" s="232" t="str">
        <f>AB42</f>
        <v>西可児</v>
      </c>
      <c r="V44" s="232"/>
      <c r="W44" s="232"/>
      <c r="X44" s="232"/>
      <c r="Y44" s="232"/>
      <c r="Z44" s="232"/>
      <c r="AA44" s="232"/>
      <c r="AB44" s="233" t="str">
        <f>U42</f>
        <v>金竜</v>
      </c>
      <c r="AC44" s="234"/>
      <c r="AD44" s="234"/>
      <c r="AE44" s="234"/>
      <c r="AF44" s="234"/>
      <c r="AG44" s="235"/>
      <c r="AI44" s="8" t="str">
        <f>U42</f>
        <v>金竜</v>
      </c>
      <c r="AJ44" s="64">
        <v>0</v>
      </c>
      <c r="AK44" s="64">
        <v>0</v>
      </c>
      <c r="AL44" s="64">
        <v>0</v>
      </c>
      <c r="AM44" s="64">
        <f>S42+S43</f>
        <v>0</v>
      </c>
      <c r="AN44" s="64">
        <f>Q42+Q43</f>
        <v>0</v>
      </c>
      <c r="AO44" s="64">
        <f>AM44-AN44</f>
        <v>0</v>
      </c>
      <c r="AP44" s="64">
        <f>AJ44*3+AL44*1</f>
        <v>0</v>
      </c>
      <c r="AQ44" s="65">
        <v>3</v>
      </c>
    </row>
    <row r="46" spans="2:33" ht="13.5">
      <c r="B46" s="9" t="s">
        <v>33</v>
      </c>
      <c r="F46" s="8"/>
      <c r="G46" s="8"/>
      <c r="N46"/>
      <c r="O46" s="8"/>
      <c r="P46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2:43" s="8" customFormat="1" ht="13.5">
      <c r="B47" s="56"/>
      <c r="C47" s="56"/>
      <c r="D47" s="56"/>
      <c r="E47" s="56"/>
      <c r="F47" s="256">
        <f>'リーグ１次'!AA6</f>
        <v>44213</v>
      </c>
      <c r="G47" s="256"/>
      <c r="H47" s="256"/>
      <c r="I47" s="256"/>
      <c r="J47" s="256"/>
      <c r="K47" s="256"/>
      <c r="L47" s="56"/>
      <c r="M47" s="56"/>
      <c r="N47" s="56"/>
      <c r="O47" s="56"/>
      <c r="P47" s="56"/>
      <c r="Q47" s="56"/>
      <c r="R47" s="283">
        <f>'リーグ１次'!AA5</f>
        <v>7</v>
      </c>
      <c r="S47" s="284"/>
      <c r="T47" s="284"/>
      <c r="U47" s="284"/>
      <c r="V47" s="284"/>
      <c r="W47" s="284"/>
      <c r="X47" s="57" t="s">
        <v>52</v>
      </c>
      <c r="Y47" s="56"/>
      <c r="Z47" s="56"/>
      <c r="AA47" s="56"/>
      <c r="AB47" s="275">
        <f>'リーグ１次'!AA7</f>
        <v>0.645833333333333</v>
      </c>
      <c r="AC47" s="276"/>
      <c r="AD47" s="276"/>
      <c r="AE47" s="276"/>
      <c r="AF47" s="56"/>
      <c r="AG47" s="56"/>
      <c r="AJ47" s="62" t="s">
        <v>90</v>
      </c>
      <c r="AK47" s="63" t="s">
        <v>91</v>
      </c>
      <c r="AL47" s="63" t="s">
        <v>92</v>
      </c>
      <c r="AM47" s="63" t="s">
        <v>93</v>
      </c>
      <c r="AN47" s="63" t="s">
        <v>94</v>
      </c>
      <c r="AO47" s="63" t="s">
        <v>95</v>
      </c>
      <c r="AP47" s="63" t="s">
        <v>96</v>
      </c>
      <c r="AQ47" s="63" t="s">
        <v>23</v>
      </c>
    </row>
    <row r="48" spans="2:42" ht="13.5">
      <c r="B48" s="253" t="s">
        <v>25</v>
      </c>
      <c r="C48" s="254"/>
      <c r="D48" s="254" t="s">
        <v>14</v>
      </c>
      <c r="E48" s="254"/>
      <c r="F48" s="254"/>
      <c r="G48" s="254"/>
      <c r="H48" s="254"/>
      <c r="I48" s="254" t="s">
        <v>15</v>
      </c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 t="s">
        <v>16</v>
      </c>
      <c r="AC48" s="254"/>
      <c r="AD48" s="254"/>
      <c r="AE48" s="254"/>
      <c r="AF48" s="254"/>
      <c r="AG48" s="255"/>
      <c r="AI48" s="8"/>
      <c r="AJ48" s="8"/>
      <c r="AK48" s="8"/>
      <c r="AL48" s="8"/>
      <c r="AM48" s="64"/>
      <c r="AN48" s="64"/>
      <c r="AO48" s="64"/>
      <c r="AP48" s="64"/>
    </row>
    <row r="49" spans="2:43" ht="13.5">
      <c r="B49" s="236">
        <v>1</v>
      </c>
      <c r="C49" s="237"/>
      <c r="D49" s="238">
        <f>AB47</f>
        <v>0.645833333333333</v>
      </c>
      <c r="E49" s="239"/>
      <c r="F49" s="239"/>
      <c r="G49" s="239"/>
      <c r="H49" s="239"/>
      <c r="I49" s="252" t="str">
        <f>'リーグ１次'!AB9</f>
        <v>武芸川</v>
      </c>
      <c r="J49" s="252"/>
      <c r="K49" s="252"/>
      <c r="L49" s="252"/>
      <c r="M49" s="252"/>
      <c r="N49" s="252"/>
      <c r="O49" s="252"/>
      <c r="P49" s="10"/>
      <c r="Q49" s="11"/>
      <c r="R49" s="12" t="s">
        <v>26</v>
      </c>
      <c r="S49" s="11"/>
      <c r="T49" s="10"/>
      <c r="U49" s="248" t="str">
        <f>'リーグ１次'!AC9</f>
        <v>旭ヶ丘</v>
      </c>
      <c r="V49" s="248"/>
      <c r="W49" s="248"/>
      <c r="X49" s="248"/>
      <c r="Y49" s="248"/>
      <c r="Z49" s="248"/>
      <c r="AA49" s="274"/>
      <c r="AB49" s="266" t="str">
        <f>I50</f>
        <v>下有知</v>
      </c>
      <c r="AC49" s="267"/>
      <c r="AD49" s="267"/>
      <c r="AE49" s="267"/>
      <c r="AF49" s="267"/>
      <c r="AG49" s="268"/>
      <c r="AH49" s="66"/>
      <c r="AI49" s="8" t="str">
        <f>I50</f>
        <v>下有知</v>
      </c>
      <c r="AJ49" s="64">
        <v>0</v>
      </c>
      <c r="AK49" s="64">
        <v>0</v>
      </c>
      <c r="AL49" s="64">
        <v>0</v>
      </c>
      <c r="AM49" s="64">
        <f>Q50+Q52+Q54</f>
        <v>0</v>
      </c>
      <c r="AN49" s="64">
        <f>S50+S52+S54</f>
        <v>0</v>
      </c>
      <c r="AO49" s="64">
        <f>AM49-AN49</f>
        <v>0</v>
      </c>
      <c r="AP49" s="64">
        <f>AJ49*3+AL49*1</f>
        <v>0</v>
      </c>
      <c r="AQ49" s="65">
        <v>1</v>
      </c>
    </row>
    <row r="50" spans="2:43" ht="13.5">
      <c r="B50" s="236">
        <v>2</v>
      </c>
      <c r="C50" s="237"/>
      <c r="D50" s="272">
        <f>D49+"０：5０"</f>
        <v>0.6805555555555552</v>
      </c>
      <c r="E50" s="273"/>
      <c r="F50" s="273"/>
      <c r="G50" s="273"/>
      <c r="H50" s="273"/>
      <c r="I50" s="240" t="str">
        <f>'リーグ１次'!AA9</f>
        <v>下有知</v>
      </c>
      <c r="J50" s="240"/>
      <c r="K50" s="240"/>
      <c r="L50" s="240"/>
      <c r="M50" s="240"/>
      <c r="N50" s="240"/>
      <c r="O50" s="241"/>
      <c r="P50" s="13"/>
      <c r="Q50" s="14"/>
      <c r="R50" s="15" t="s">
        <v>26</v>
      </c>
      <c r="S50" s="14"/>
      <c r="T50" s="13"/>
      <c r="U50" s="274" t="str">
        <f>'リーグ１次'!AD9</f>
        <v>郡上八幡</v>
      </c>
      <c r="V50" s="246"/>
      <c r="W50" s="246"/>
      <c r="X50" s="246"/>
      <c r="Y50" s="246"/>
      <c r="Z50" s="246"/>
      <c r="AA50" s="246"/>
      <c r="AB50" s="266" t="str">
        <f>I49</f>
        <v>武芸川</v>
      </c>
      <c r="AC50" s="267"/>
      <c r="AD50" s="267"/>
      <c r="AE50" s="267"/>
      <c r="AF50" s="267"/>
      <c r="AG50" s="268"/>
      <c r="AH50" s="66"/>
      <c r="AI50" s="8" t="str">
        <f>I49</f>
        <v>武芸川</v>
      </c>
      <c r="AJ50" s="64">
        <v>0</v>
      </c>
      <c r="AK50" s="64">
        <v>0</v>
      </c>
      <c r="AL50" s="64">
        <v>0</v>
      </c>
      <c r="AM50" s="64">
        <f>Q49+Q51+S54</f>
        <v>0</v>
      </c>
      <c r="AN50" s="64">
        <f>S49+S51+Q54</f>
        <v>0</v>
      </c>
      <c r="AO50" s="64">
        <f>AM50-AN50</f>
        <v>0</v>
      </c>
      <c r="AP50" s="64">
        <f>AJ50*3+AL50*1</f>
        <v>0</v>
      </c>
      <c r="AQ50" s="65">
        <v>2</v>
      </c>
    </row>
    <row r="51" spans="2:43" ht="13.5">
      <c r="B51" s="236">
        <v>3</v>
      </c>
      <c r="C51" s="237"/>
      <c r="D51" s="272">
        <f>D50+"１：1０"</f>
        <v>0.7291666666666664</v>
      </c>
      <c r="E51" s="273"/>
      <c r="F51" s="273"/>
      <c r="G51" s="273"/>
      <c r="H51" s="273"/>
      <c r="I51" s="246" t="str">
        <f>I49</f>
        <v>武芸川</v>
      </c>
      <c r="J51" s="246"/>
      <c r="K51" s="246"/>
      <c r="L51" s="246"/>
      <c r="M51" s="246"/>
      <c r="N51" s="246"/>
      <c r="O51" s="247"/>
      <c r="P51" s="13"/>
      <c r="Q51" s="14"/>
      <c r="R51" s="15" t="s">
        <v>26</v>
      </c>
      <c r="S51" s="14"/>
      <c r="T51" s="13"/>
      <c r="U51" s="248" t="str">
        <f>U50</f>
        <v>郡上八幡</v>
      </c>
      <c r="V51" s="248"/>
      <c r="W51" s="248"/>
      <c r="X51" s="248"/>
      <c r="Y51" s="248"/>
      <c r="Z51" s="248"/>
      <c r="AA51" s="248"/>
      <c r="AB51" s="266" t="str">
        <f>U49</f>
        <v>旭ヶ丘</v>
      </c>
      <c r="AC51" s="267"/>
      <c r="AD51" s="267"/>
      <c r="AE51" s="267"/>
      <c r="AF51" s="267"/>
      <c r="AG51" s="268"/>
      <c r="AH51" s="66"/>
      <c r="AI51" s="8" t="str">
        <f>U49</f>
        <v>旭ヶ丘</v>
      </c>
      <c r="AJ51" s="64">
        <v>0</v>
      </c>
      <c r="AK51" s="64">
        <v>0</v>
      </c>
      <c r="AL51" s="64">
        <v>0</v>
      </c>
      <c r="AM51" s="64">
        <f>S49+S52+Q53</f>
        <v>0</v>
      </c>
      <c r="AN51" s="64">
        <f>Q49+Q52+S53</f>
        <v>0</v>
      </c>
      <c r="AO51" s="64">
        <f>AM51-AN51</f>
        <v>0</v>
      </c>
      <c r="AP51" s="64">
        <f>AJ51*3+AL51*1</f>
        <v>0</v>
      </c>
      <c r="AQ51" s="65">
        <v>3</v>
      </c>
    </row>
    <row r="52" spans="2:43" ht="13.5">
      <c r="B52" s="236">
        <v>4</v>
      </c>
      <c r="C52" s="237"/>
      <c r="D52" s="262">
        <f>D51+"０：5０"</f>
        <v>0.7638888888888886</v>
      </c>
      <c r="E52" s="263"/>
      <c r="F52" s="263"/>
      <c r="G52" s="263"/>
      <c r="H52" s="263"/>
      <c r="I52" s="264" t="str">
        <f>I50</f>
        <v>下有知</v>
      </c>
      <c r="J52" s="264"/>
      <c r="K52" s="264"/>
      <c r="L52" s="264"/>
      <c r="M52" s="264"/>
      <c r="N52" s="264"/>
      <c r="O52" s="265"/>
      <c r="P52" s="10"/>
      <c r="Q52" s="11"/>
      <c r="R52" s="12" t="s">
        <v>26</v>
      </c>
      <c r="S52" s="11"/>
      <c r="T52" s="10"/>
      <c r="U52" s="252" t="str">
        <f>U49</f>
        <v>旭ヶ丘</v>
      </c>
      <c r="V52" s="252"/>
      <c r="W52" s="252"/>
      <c r="X52" s="252"/>
      <c r="Y52" s="252"/>
      <c r="Z52" s="252"/>
      <c r="AA52" s="252"/>
      <c r="AB52" s="266" t="str">
        <f>I51</f>
        <v>武芸川</v>
      </c>
      <c r="AC52" s="267"/>
      <c r="AD52" s="267"/>
      <c r="AE52" s="267"/>
      <c r="AF52" s="267"/>
      <c r="AG52" s="268"/>
      <c r="AH52" s="66"/>
      <c r="AI52" s="8" t="str">
        <f>U50</f>
        <v>郡上八幡</v>
      </c>
      <c r="AJ52" s="64">
        <v>0</v>
      </c>
      <c r="AK52" s="64">
        <v>0</v>
      </c>
      <c r="AL52" s="64">
        <v>0</v>
      </c>
      <c r="AM52" s="64">
        <f>S50+S51+S53</f>
        <v>0</v>
      </c>
      <c r="AN52" s="64">
        <f>Q50+Q51+Q53</f>
        <v>0</v>
      </c>
      <c r="AO52" s="64">
        <f>AM52-AN52</f>
        <v>0</v>
      </c>
      <c r="AP52" s="64">
        <f>AJ52*3+AL52*1</f>
        <v>0</v>
      </c>
      <c r="AQ52" s="65">
        <v>4</v>
      </c>
    </row>
    <row r="53" spans="2:44" ht="13.5">
      <c r="B53" s="236">
        <v>5</v>
      </c>
      <c r="C53" s="237"/>
      <c r="D53" s="272">
        <f>D52+"１：1０"</f>
        <v>0.8124999999999998</v>
      </c>
      <c r="E53" s="273"/>
      <c r="F53" s="273"/>
      <c r="G53" s="273"/>
      <c r="H53" s="273"/>
      <c r="I53" s="246" t="str">
        <f>U52</f>
        <v>旭ヶ丘</v>
      </c>
      <c r="J53" s="246"/>
      <c r="K53" s="246"/>
      <c r="L53" s="246"/>
      <c r="M53" s="246"/>
      <c r="N53" s="246"/>
      <c r="O53" s="247"/>
      <c r="P53" s="13"/>
      <c r="Q53" s="14"/>
      <c r="R53" s="15" t="s">
        <v>26</v>
      </c>
      <c r="S53" s="14"/>
      <c r="T53" s="13"/>
      <c r="U53" s="248" t="str">
        <f>U51</f>
        <v>郡上八幡</v>
      </c>
      <c r="V53" s="248"/>
      <c r="W53" s="248"/>
      <c r="X53" s="248"/>
      <c r="Y53" s="248"/>
      <c r="Z53" s="248"/>
      <c r="AA53" s="248"/>
      <c r="AB53" s="266" t="str">
        <f>I54</f>
        <v>下有知</v>
      </c>
      <c r="AC53" s="267"/>
      <c r="AD53" s="267"/>
      <c r="AE53" s="267"/>
      <c r="AF53" s="267"/>
      <c r="AG53" s="268"/>
      <c r="AH53" s="66"/>
      <c r="AR53" s="65"/>
    </row>
    <row r="54" spans="2:34" ht="13.5">
      <c r="B54" s="226">
        <v>6</v>
      </c>
      <c r="C54" s="227"/>
      <c r="D54" s="257">
        <f>D53+"０：5０"</f>
        <v>0.847222222222222</v>
      </c>
      <c r="E54" s="258"/>
      <c r="F54" s="258"/>
      <c r="G54" s="258"/>
      <c r="H54" s="258"/>
      <c r="I54" s="230" t="str">
        <f>I52</f>
        <v>下有知</v>
      </c>
      <c r="J54" s="230"/>
      <c r="K54" s="230"/>
      <c r="L54" s="230"/>
      <c r="M54" s="230"/>
      <c r="N54" s="230"/>
      <c r="O54" s="231"/>
      <c r="P54" s="16"/>
      <c r="Q54" s="17"/>
      <c r="R54" s="18" t="s">
        <v>26</v>
      </c>
      <c r="S54" s="17"/>
      <c r="T54" s="16"/>
      <c r="U54" s="232" t="str">
        <f>I51</f>
        <v>武芸川</v>
      </c>
      <c r="V54" s="232"/>
      <c r="W54" s="232"/>
      <c r="X54" s="232"/>
      <c r="Y54" s="232"/>
      <c r="Z54" s="232"/>
      <c r="AA54" s="232"/>
      <c r="AB54" s="259" t="str">
        <f>U53</f>
        <v>郡上八幡</v>
      </c>
      <c r="AC54" s="260"/>
      <c r="AD54" s="260"/>
      <c r="AE54" s="260"/>
      <c r="AF54" s="260"/>
      <c r="AG54" s="261"/>
      <c r="AH54" s="66"/>
    </row>
    <row r="56" spans="2:34" ht="13.5">
      <c r="B56" s="9" t="s">
        <v>34</v>
      </c>
      <c r="AB56" s="22"/>
      <c r="AC56" s="22"/>
      <c r="AD56" s="22"/>
      <c r="AE56" s="22"/>
      <c r="AF56" s="22"/>
      <c r="AG56" s="22"/>
      <c r="AH56" s="22"/>
    </row>
    <row r="57" spans="5:44" ht="13.5">
      <c r="E57" s="9"/>
      <c r="F57" s="281">
        <f>'リーグ１次'!AE6</f>
        <v>44213</v>
      </c>
      <c r="G57" s="282"/>
      <c r="H57" s="282"/>
      <c r="I57" s="282"/>
      <c r="J57" s="282"/>
      <c r="K57" s="282"/>
      <c r="L57" s="282"/>
      <c r="R57" s="282">
        <f>'リーグ１次'!AE5</f>
        <v>8</v>
      </c>
      <c r="S57" s="282"/>
      <c r="T57" s="282"/>
      <c r="U57" s="282"/>
      <c r="V57" s="282"/>
      <c r="W57" s="282"/>
      <c r="X57" s="48" t="s">
        <v>62</v>
      </c>
      <c r="AB57" s="275">
        <f>'リーグ１次'!AE7</f>
        <v>0.6875</v>
      </c>
      <c r="AC57" s="276"/>
      <c r="AD57" s="276"/>
      <c r="AE57" s="276"/>
      <c r="AG57" s="22"/>
      <c r="AH57" s="22"/>
      <c r="AJ57" s="62" t="s">
        <v>90</v>
      </c>
      <c r="AK57" s="63" t="s">
        <v>91</v>
      </c>
      <c r="AL57" s="63" t="s">
        <v>92</v>
      </c>
      <c r="AM57" s="63" t="s">
        <v>93</v>
      </c>
      <c r="AN57" s="63" t="s">
        <v>94</v>
      </c>
      <c r="AO57" s="63" t="s">
        <v>95</v>
      </c>
      <c r="AP57" s="63" t="s">
        <v>96</v>
      </c>
      <c r="AQ57" s="63" t="s">
        <v>23</v>
      </c>
      <c r="AR57" s="9"/>
    </row>
    <row r="58" spans="2:35" ht="13.5">
      <c r="B58" s="253" t="s">
        <v>25</v>
      </c>
      <c r="C58" s="254"/>
      <c r="D58" s="254" t="s">
        <v>14</v>
      </c>
      <c r="E58" s="254"/>
      <c r="F58" s="254"/>
      <c r="G58" s="254"/>
      <c r="H58" s="254"/>
      <c r="I58" s="254" t="s">
        <v>15</v>
      </c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69" t="s">
        <v>16</v>
      </c>
      <c r="AC58" s="270"/>
      <c r="AD58" s="270"/>
      <c r="AE58" s="270"/>
      <c r="AF58" s="270"/>
      <c r="AG58" s="271"/>
      <c r="AH58" s="67"/>
      <c r="AI58" s="8"/>
    </row>
    <row r="59" spans="2:43" ht="13.5">
      <c r="B59" s="236">
        <v>1</v>
      </c>
      <c r="C59" s="237"/>
      <c r="D59" s="238">
        <f>AB57</f>
        <v>0.6875</v>
      </c>
      <c r="E59" s="239"/>
      <c r="F59" s="239"/>
      <c r="G59" s="239"/>
      <c r="H59" s="239"/>
      <c r="I59" s="252" t="str">
        <f>'リーグ１次'!AF9</f>
        <v>コヴィーダ２</v>
      </c>
      <c r="J59" s="252"/>
      <c r="K59" s="252"/>
      <c r="L59" s="252"/>
      <c r="M59" s="252"/>
      <c r="N59" s="252"/>
      <c r="O59" s="252"/>
      <c r="P59" s="10"/>
      <c r="Q59" s="11"/>
      <c r="R59" s="12" t="s">
        <v>26</v>
      </c>
      <c r="S59" s="11"/>
      <c r="T59" s="10"/>
      <c r="U59" s="248" t="str">
        <f>'リーグ１次'!AG9</f>
        <v>コヴィーダ１</v>
      </c>
      <c r="V59" s="248"/>
      <c r="W59" s="248"/>
      <c r="X59" s="248"/>
      <c r="Y59" s="248"/>
      <c r="Z59" s="248"/>
      <c r="AA59" s="274"/>
      <c r="AB59" s="266" t="str">
        <f>I60</f>
        <v>桜ヶ丘ＦＣ</v>
      </c>
      <c r="AC59" s="267"/>
      <c r="AD59" s="267"/>
      <c r="AE59" s="267"/>
      <c r="AF59" s="267"/>
      <c r="AG59" s="268"/>
      <c r="AH59" s="66"/>
      <c r="AI59" s="8" t="str">
        <f>I60</f>
        <v>桜ヶ丘ＦＣ</v>
      </c>
      <c r="AJ59" s="64">
        <v>0</v>
      </c>
      <c r="AK59" s="64">
        <v>0</v>
      </c>
      <c r="AL59" s="64">
        <v>0</v>
      </c>
      <c r="AM59" s="64">
        <f>Q60+Q62+Q64</f>
        <v>0</v>
      </c>
      <c r="AN59" s="64">
        <f>S60+S62+S64</f>
        <v>0</v>
      </c>
      <c r="AO59" s="64">
        <f>AM59-AN59</f>
        <v>0</v>
      </c>
      <c r="AP59" s="64">
        <f>AJ59*3+AL59*1</f>
        <v>0</v>
      </c>
      <c r="AQ59" s="65">
        <v>1</v>
      </c>
    </row>
    <row r="60" spans="2:43" ht="13.5">
      <c r="B60" s="236">
        <v>2</v>
      </c>
      <c r="C60" s="237"/>
      <c r="D60" s="272">
        <f>D59+"０：5０"</f>
        <v>0.7222222222222222</v>
      </c>
      <c r="E60" s="273"/>
      <c r="F60" s="273"/>
      <c r="G60" s="273"/>
      <c r="H60" s="273"/>
      <c r="I60" s="240" t="str">
        <f>'リーグ１次'!AE9</f>
        <v>桜ヶ丘ＦＣ</v>
      </c>
      <c r="J60" s="240"/>
      <c r="K60" s="240"/>
      <c r="L60" s="240"/>
      <c r="M60" s="240"/>
      <c r="N60" s="240"/>
      <c r="O60" s="241"/>
      <c r="P60" s="13"/>
      <c r="Q60" s="14"/>
      <c r="R60" s="15" t="s">
        <v>26</v>
      </c>
      <c r="S60" s="14"/>
      <c r="T60" s="13"/>
      <c r="U60" s="274" t="str">
        <f>'リーグ１次'!AH9</f>
        <v>ティグレイ</v>
      </c>
      <c r="V60" s="246"/>
      <c r="W60" s="246"/>
      <c r="X60" s="246"/>
      <c r="Y60" s="246"/>
      <c r="Z60" s="246"/>
      <c r="AA60" s="246"/>
      <c r="AB60" s="266" t="str">
        <f>I59</f>
        <v>コヴィーダ２</v>
      </c>
      <c r="AC60" s="267"/>
      <c r="AD60" s="267"/>
      <c r="AE60" s="267"/>
      <c r="AF60" s="267"/>
      <c r="AG60" s="268"/>
      <c r="AH60" s="66"/>
      <c r="AI60" s="386" t="str">
        <f>I59</f>
        <v>コヴィーダ２</v>
      </c>
      <c r="AJ60" s="64">
        <v>0</v>
      </c>
      <c r="AK60" s="64">
        <v>0</v>
      </c>
      <c r="AL60" s="64">
        <v>0</v>
      </c>
      <c r="AM60" s="64">
        <f>Q59+Q61+S64</f>
        <v>0</v>
      </c>
      <c r="AN60" s="64">
        <f>S59+S61+Q64</f>
        <v>0</v>
      </c>
      <c r="AO60" s="64">
        <f>AM60-AN60</f>
        <v>0</v>
      </c>
      <c r="AP60" s="64">
        <f>AJ60*3+AL60*1</f>
        <v>0</v>
      </c>
      <c r="AQ60" s="65">
        <v>2</v>
      </c>
    </row>
    <row r="61" spans="2:43" ht="13.5">
      <c r="B61" s="236">
        <v>3</v>
      </c>
      <c r="C61" s="237"/>
      <c r="D61" s="272">
        <f>D60+"１：1０"</f>
        <v>0.7708333333333334</v>
      </c>
      <c r="E61" s="273"/>
      <c r="F61" s="273"/>
      <c r="G61" s="273"/>
      <c r="H61" s="273"/>
      <c r="I61" s="246" t="str">
        <f>I59</f>
        <v>コヴィーダ２</v>
      </c>
      <c r="J61" s="246"/>
      <c r="K61" s="246"/>
      <c r="L61" s="246"/>
      <c r="M61" s="246"/>
      <c r="N61" s="246"/>
      <c r="O61" s="247"/>
      <c r="P61" s="13"/>
      <c r="Q61" s="14"/>
      <c r="R61" s="15" t="s">
        <v>26</v>
      </c>
      <c r="S61" s="14"/>
      <c r="T61" s="13"/>
      <c r="U61" s="248" t="str">
        <f>U60</f>
        <v>ティグレイ</v>
      </c>
      <c r="V61" s="248"/>
      <c r="W61" s="248"/>
      <c r="X61" s="248"/>
      <c r="Y61" s="248"/>
      <c r="Z61" s="248"/>
      <c r="AA61" s="248"/>
      <c r="AB61" s="266" t="str">
        <f>U59</f>
        <v>コヴィーダ１</v>
      </c>
      <c r="AC61" s="267"/>
      <c r="AD61" s="267"/>
      <c r="AE61" s="267"/>
      <c r="AF61" s="267"/>
      <c r="AG61" s="268"/>
      <c r="AH61" s="66"/>
      <c r="AI61" s="386" t="str">
        <f>U59</f>
        <v>コヴィーダ１</v>
      </c>
      <c r="AJ61" s="64">
        <v>0</v>
      </c>
      <c r="AK61" s="64">
        <v>0</v>
      </c>
      <c r="AL61" s="64">
        <v>0</v>
      </c>
      <c r="AM61" s="64">
        <f>S59+S62+Q63</f>
        <v>0</v>
      </c>
      <c r="AN61" s="64">
        <f>Q59+Q62+S63</f>
        <v>0</v>
      </c>
      <c r="AO61" s="64">
        <f>AM61-AN61</f>
        <v>0</v>
      </c>
      <c r="AP61" s="64">
        <f>AJ61*3+AL61*1</f>
        <v>0</v>
      </c>
      <c r="AQ61" s="65">
        <v>3</v>
      </c>
    </row>
    <row r="62" spans="2:43" ht="13.5">
      <c r="B62" s="236">
        <v>4</v>
      </c>
      <c r="C62" s="237"/>
      <c r="D62" s="262">
        <f>D61+"０：5０"</f>
        <v>0.8055555555555556</v>
      </c>
      <c r="E62" s="263"/>
      <c r="F62" s="263"/>
      <c r="G62" s="263"/>
      <c r="H62" s="263"/>
      <c r="I62" s="264" t="str">
        <f>I60</f>
        <v>桜ヶ丘ＦＣ</v>
      </c>
      <c r="J62" s="264"/>
      <c r="K62" s="264"/>
      <c r="L62" s="264"/>
      <c r="M62" s="264"/>
      <c r="N62" s="264"/>
      <c r="O62" s="265"/>
      <c r="P62" s="10"/>
      <c r="Q62" s="11"/>
      <c r="R62" s="12" t="s">
        <v>26</v>
      </c>
      <c r="S62" s="11"/>
      <c r="T62" s="10"/>
      <c r="U62" s="252" t="str">
        <f>U59</f>
        <v>コヴィーダ１</v>
      </c>
      <c r="V62" s="252"/>
      <c r="W62" s="252"/>
      <c r="X62" s="252"/>
      <c r="Y62" s="252"/>
      <c r="Z62" s="252"/>
      <c r="AA62" s="252"/>
      <c r="AB62" s="266" t="str">
        <f>I61</f>
        <v>コヴィーダ２</v>
      </c>
      <c r="AC62" s="267"/>
      <c r="AD62" s="267"/>
      <c r="AE62" s="267"/>
      <c r="AF62" s="267"/>
      <c r="AG62" s="268"/>
      <c r="AH62" s="66"/>
      <c r="AI62" s="8" t="str">
        <f>U60</f>
        <v>ティグレイ</v>
      </c>
      <c r="AJ62" s="64">
        <v>0</v>
      </c>
      <c r="AK62" s="64">
        <v>0</v>
      </c>
      <c r="AL62" s="64">
        <v>0</v>
      </c>
      <c r="AM62" s="64">
        <f>S60+S61+S63</f>
        <v>0</v>
      </c>
      <c r="AN62" s="64">
        <f>Q60+Q61+Q63</f>
        <v>0</v>
      </c>
      <c r="AO62" s="64">
        <f>AM62-AN62</f>
        <v>0</v>
      </c>
      <c r="AP62" s="64">
        <f>AJ62*3+AL62*1</f>
        <v>0</v>
      </c>
      <c r="AQ62" s="65">
        <v>4</v>
      </c>
    </row>
    <row r="63" spans="2:44" ht="13.5">
      <c r="B63" s="236">
        <v>5</v>
      </c>
      <c r="C63" s="237"/>
      <c r="D63" s="272">
        <f>D62+"１：1０"</f>
        <v>0.8541666666666667</v>
      </c>
      <c r="E63" s="273"/>
      <c r="F63" s="273"/>
      <c r="G63" s="273"/>
      <c r="H63" s="273"/>
      <c r="I63" s="246" t="str">
        <f>U62</f>
        <v>コヴィーダ１</v>
      </c>
      <c r="J63" s="246"/>
      <c r="K63" s="246"/>
      <c r="L63" s="246"/>
      <c r="M63" s="246"/>
      <c r="N63" s="246"/>
      <c r="O63" s="247"/>
      <c r="P63" s="13"/>
      <c r="Q63" s="14"/>
      <c r="R63" s="15" t="s">
        <v>26</v>
      </c>
      <c r="S63" s="14"/>
      <c r="T63" s="13"/>
      <c r="U63" s="248" t="str">
        <f>U61</f>
        <v>ティグレイ</v>
      </c>
      <c r="V63" s="248"/>
      <c r="W63" s="248"/>
      <c r="X63" s="248"/>
      <c r="Y63" s="248"/>
      <c r="Z63" s="248"/>
      <c r="AA63" s="248"/>
      <c r="AB63" s="266" t="str">
        <f>I64</f>
        <v>桜ヶ丘ＦＣ</v>
      </c>
      <c r="AC63" s="267"/>
      <c r="AD63" s="267"/>
      <c r="AE63" s="267"/>
      <c r="AF63" s="267"/>
      <c r="AG63" s="268"/>
      <c r="AH63" s="66"/>
      <c r="AR63" s="65"/>
    </row>
    <row r="64" spans="2:34" ht="13.5">
      <c r="B64" s="226">
        <v>6</v>
      </c>
      <c r="C64" s="227"/>
      <c r="D64" s="257">
        <f>D63+"０：5０"</f>
        <v>0.888888888888889</v>
      </c>
      <c r="E64" s="258"/>
      <c r="F64" s="258"/>
      <c r="G64" s="258"/>
      <c r="H64" s="258"/>
      <c r="I64" s="230" t="str">
        <f>I62</f>
        <v>桜ヶ丘ＦＣ</v>
      </c>
      <c r="J64" s="230"/>
      <c r="K64" s="230"/>
      <c r="L64" s="230"/>
      <c r="M64" s="230"/>
      <c r="N64" s="230"/>
      <c r="O64" s="231"/>
      <c r="P64" s="16"/>
      <c r="Q64" s="17"/>
      <c r="R64" s="18" t="s">
        <v>26</v>
      </c>
      <c r="S64" s="17"/>
      <c r="T64" s="16"/>
      <c r="U64" s="232" t="str">
        <f>I61</f>
        <v>コヴィーダ２</v>
      </c>
      <c r="V64" s="232"/>
      <c r="W64" s="232"/>
      <c r="X64" s="232"/>
      <c r="Y64" s="232"/>
      <c r="Z64" s="232"/>
      <c r="AA64" s="232"/>
      <c r="AB64" s="259" t="str">
        <f>U63</f>
        <v>ティグレイ</v>
      </c>
      <c r="AC64" s="260"/>
      <c r="AD64" s="260"/>
      <c r="AE64" s="260"/>
      <c r="AF64" s="260"/>
      <c r="AG64" s="261"/>
      <c r="AH64" s="66"/>
    </row>
    <row r="65" spans="2:34" ht="13.5">
      <c r="B65" s="74"/>
      <c r="C65" s="74"/>
      <c r="D65" s="75"/>
      <c r="E65" s="75"/>
      <c r="F65" s="75"/>
      <c r="G65" s="75"/>
      <c r="H65" s="75"/>
      <c r="I65" s="72"/>
      <c r="J65" s="72"/>
      <c r="K65" s="72"/>
      <c r="L65" s="72"/>
      <c r="M65" s="72"/>
      <c r="N65" s="72"/>
      <c r="O65" s="72"/>
      <c r="P65" s="10"/>
      <c r="Q65" s="79"/>
      <c r="R65" s="80"/>
      <c r="S65" s="79"/>
      <c r="T65" s="10"/>
      <c r="U65" s="72"/>
      <c r="V65" s="72"/>
      <c r="W65" s="72"/>
      <c r="X65" s="72"/>
      <c r="Y65" s="72"/>
      <c r="Z65" s="72"/>
      <c r="AA65" s="72"/>
      <c r="AB65" s="66"/>
      <c r="AC65" s="66"/>
      <c r="AD65" s="66"/>
      <c r="AE65" s="66"/>
      <c r="AF65" s="66"/>
      <c r="AG65" s="66"/>
      <c r="AH65" s="66"/>
    </row>
    <row r="66" spans="2:34" ht="13.5">
      <c r="B66" s="74"/>
      <c r="C66" s="74"/>
      <c r="D66" s="75"/>
      <c r="E66" s="75"/>
      <c r="F66" s="75"/>
      <c r="G66" s="75"/>
      <c r="H66" s="75"/>
      <c r="I66" s="72"/>
      <c r="J66" s="72"/>
      <c r="K66" s="72"/>
      <c r="L66" s="72"/>
      <c r="M66" s="72"/>
      <c r="N66" s="72"/>
      <c r="O66" s="72"/>
      <c r="P66" s="10"/>
      <c r="Q66" s="79"/>
      <c r="R66" s="80"/>
      <c r="S66" s="79"/>
      <c r="T66" s="10"/>
      <c r="U66" s="72"/>
      <c r="V66" s="72"/>
      <c r="W66" s="72"/>
      <c r="X66" s="72"/>
      <c r="Y66" s="72"/>
      <c r="Z66" s="72"/>
      <c r="AA66" s="72"/>
      <c r="AB66" s="66"/>
      <c r="AC66" s="66"/>
      <c r="AD66" s="66"/>
      <c r="AE66" s="66"/>
      <c r="AF66" s="66"/>
      <c r="AG66" s="66"/>
      <c r="AH66" s="66"/>
    </row>
    <row r="67" spans="2:34" ht="13.5">
      <c r="B67" s="74"/>
      <c r="C67" s="74"/>
      <c r="D67" s="75"/>
      <c r="E67" s="75"/>
      <c r="F67" s="75"/>
      <c r="G67" s="75"/>
      <c r="H67" s="75"/>
      <c r="I67" s="72"/>
      <c r="J67" s="72"/>
      <c r="K67" s="72"/>
      <c r="L67" s="72"/>
      <c r="M67" s="72"/>
      <c r="N67" s="72"/>
      <c r="O67" s="72"/>
      <c r="P67" s="10"/>
      <c r="Q67" s="79"/>
      <c r="R67" s="80"/>
      <c r="S67" s="79"/>
      <c r="T67" s="10"/>
      <c r="U67" s="72"/>
      <c r="V67" s="72"/>
      <c r="W67" s="72"/>
      <c r="X67" s="72"/>
      <c r="Y67" s="72"/>
      <c r="Z67" s="72"/>
      <c r="AA67" s="72"/>
      <c r="AB67" s="66"/>
      <c r="AC67" s="66"/>
      <c r="AD67" s="66"/>
      <c r="AE67" s="66"/>
      <c r="AF67" s="66"/>
      <c r="AG67" s="66"/>
      <c r="AH67" s="66"/>
    </row>
    <row r="68" spans="2:34" ht="13.5">
      <c r="B68" s="74"/>
      <c r="C68" s="74"/>
      <c r="D68" s="75"/>
      <c r="E68" s="75"/>
      <c r="F68" s="75"/>
      <c r="G68" s="75"/>
      <c r="H68" s="75"/>
      <c r="I68" s="72"/>
      <c r="J68" s="72"/>
      <c r="K68" s="72"/>
      <c r="L68" s="72"/>
      <c r="M68" s="72"/>
      <c r="N68" s="72"/>
      <c r="O68" s="72"/>
      <c r="P68" s="10"/>
      <c r="Q68" s="79"/>
      <c r="R68" s="80"/>
      <c r="X68" s="72"/>
      <c r="Y68" s="72"/>
      <c r="Z68" s="72"/>
      <c r="AA68" s="72"/>
      <c r="AB68" s="66"/>
      <c r="AC68" s="66"/>
      <c r="AD68" s="66"/>
      <c r="AE68" s="66"/>
      <c r="AF68" s="66"/>
      <c r="AG68" s="66"/>
      <c r="AH68" s="66"/>
    </row>
    <row r="69" spans="2:34" ht="13.5">
      <c r="B69" s="74"/>
      <c r="C69" s="74"/>
      <c r="D69" s="75"/>
      <c r="E69" s="75"/>
      <c r="F69" s="75"/>
      <c r="G69" s="75"/>
      <c r="H69" s="75"/>
      <c r="I69" s="72"/>
      <c r="J69" s="72"/>
      <c r="K69" s="72"/>
      <c r="L69" s="72"/>
      <c r="M69" s="72"/>
      <c r="N69" s="72"/>
      <c r="O69" s="72"/>
      <c r="P69" s="10"/>
      <c r="Q69" s="79"/>
      <c r="R69" s="80"/>
      <c r="S69" s="79"/>
      <c r="T69" s="10"/>
      <c r="U69" s="72"/>
      <c r="V69" s="72"/>
      <c r="W69" s="72"/>
      <c r="X69" s="72"/>
      <c r="Y69" s="72"/>
      <c r="Z69" s="72"/>
      <c r="AA69" s="72"/>
      <c r="AB69" s="66"/>
      <c r="AC69" s="66"/>
      <c r="AD69" s="66"/>
      <c r="AE69" s="66"/>
      <c r="AF69" s="66"/>
      <c r="AG69" s="66"/>
      <c r="AH69" s="66"/>
    </row>
    <row r="70" spans="2:34" ht="13.5">
      <c r="B70" s="74"/>
      <c r="C70" s="74"/>
      <c r="D70" s="75"/>
      <c r="E70" s="75"/>
      <c r="F70" s="75"/>
      <c r="G70" s="75"/>
      <c r="H70" s="75"/>
      <c r="I70" s="72"/>
      <c r="J70" s="72"/>
      <c r="K70" s="72"/>
      <c r="L70" s="72"/>
      <c r="M70" s="72"/>
      <c r="N70" s="72"/>
      <c r="O70" s="72"/>
      <c r="P70" s="10"/>
      <c r="Q70" s="79"/>
      <c r="R70" s="80"/>
      <c r="S70" s="79"/>
      <c r="T70" s="10"/>
      <c r="U70" s="72"/>
      <c r="V70" s="72"/>
      <c r="W70" s="72"/>
      <c r="X70" s="72"/>
      <c r="Y70" s="72"/>
      <c r="Z70" s="72"/>
      <c r="AA70" s="72"/>
      <c r="AB70" s="66"/>
      <c r="AC70" s="66"/>
      <c r="AD70" s="66"/>
      <c r="AE70" s="66"/>
      <c r="AF70" s="66"/>
      <c r="AG70" s="66"/>
      <c r="AH70" s="66"/>
    </row>
    <row r="71" spans="2:34" ht="13.5">
      <c r="B71" s="74"/>
      <c r="C71" s="74"/>
      <c r="D71" s="75"/>
      <c r="E71" s="75"/>
      <c r="F71" s="75"/>
      <c r="G71" s="75"/>
      <c r="H71" s="75"/>
      <c r="I71" s="72"/>
      <c r="J71" s="72"/>
      <c r="K71" s="72"/>
      <c r="L71" s="72"/>
      <c r="M71" s="72"/>
      <c r="N71" s="72"/>
      <c r="O71" s="72"/>
      <c r="P71" s="10"/>
      <c r="Q71" s="79"/>
      <c r="R71" s="80"/>
      <c r="S71" s="79"/>
      <c r="T71" s="10"/>
      <c r="U71" s="72"/>
      <c r="V71" s="72"/>
      <c r="W71" s="72"/>
      <c r="X71" s="72"/>
      <c r="Y71" s="72"/>
      <c r="Z71" s="72"/>
      <c r="AA71" s="72"/>
      <c r="AB71" s="66"/>
      <c r="AC71" s="66"/>
      <c r="AD71" s="66"/>
      <c r="AE71" s="66"/>
      <c r="AF71" s="66"/>
      <c r="AG71" s="66"/>
      <c r="AH71" s="66"/>
    </row>
    <row r="72" spans="2:34" ht="13.5">
      <c r="B72" s="74"/>
      <c r="C72" s="74"/>
      <c r="D72" s="75"/>
      <c r="E72" s="75"/>
      <c r="F72" s="75"/>
      <c r="G72" s="75"/>
      <c r="H72" s="75"/>
      <c r="I72" s="72"/>
      <c r="J72" s="72"/>
      <c r="K72" s="72"/>
      <c r="L72" s="72"/>
      <c r="M72" s="72"/>
      <c r="N72" s="72"/>
      <c r="O72" s="72"/>
      <c r="P72" s="10"/>
      <c r="Q72" s="79"/>
      <c r="R72" s="80"/>
      <c r="S72" s="79"/>
      <c r="T72" s="10"/>
      <c r="U72" s="72"/>
      <c r="V72" s="72"/>
      <c r="W72" s="72"/>
      <c r="X72" s="72"/>
      <c r="Y72" s="72"/>
      <c r="Z72" s="72"/>
      <c r="AA72" s="72"/>
      <c r="AB72" s="66"/>
      <c r="AC72" s="66"/>
      <c r="AD72" s="66"/>
      <c r="AE72" s="66"/>
      <c r="AF72" s="66"/>
      <c r="AG72" s="66"/>
      <c r="AH72" s="66"/>
    </row>
    <row r="73" spans="2:34" ht="13.5">
      <c r="B73" s="74"/>
      <c r="C73" s="74"/>
      <c r="D73" s="75"/>
      <c r="E73" s="75"/>
      <c r="F73" s="75"/>
      <c r="G73" s="75"/>
      <c r="H73" s="75"/>
      <c r="I73" s="72"/>
      <c r="J73" s="72"/>
      <c r="K73" s="72"/>
      <c r="L73" s="72"/>
      <c r="M73" s="72"/>
      <c r="N73" s="72"/>
      <c r="O73" s="72"/>
      <c r="P73" s="10"/>
      <c r="Q73" s="79"/>
      <c r="R73" s="80"/>
      <c r="S73" s="79"/>
      <c r="T73" s="10"/>
      <c r="U73" s="72"/>
      <c r="V73" s="72"/>
      <c r="W73" s="72"/>
      <c r="X73" s="72"/>
      <c r="Y73" s="72"/>
      <c r="Z73" s="72"/>
      <c r="AA73" s="72"/>
      <c r="AB73" s="66"/>
      <c r="AC73" s="66"/>
      <c r="AD73" s="66"/>
      <c r="AE73" s="66"/>
      <c r="AF73" s="66"/>
      <c r="AG73" s="66"/>
      <c r="AH73" s="66"/>
    </row>
    <row r="74" spans="2:34" ht="13.5">
      <c r="B74" s="74"/>
      <c r="C74" s="74"/>
      <c r="D74" s="75"/>
      <c r="E74" s="75"/>
      <c r="F74" s="75"/>
      <c r="G74" s="75"/>
      <c r="H74" s="75"/>
      <c r="I74" s="72"/>
      <c r="J74" s="72"/>
      <c r="K74" s="72"/>
      <c r="L74" s="72"/>
      <c r="M74" s="72"/>
      <c r="N74" s="72"/>
      <c r="O74" s="72"/>
      <c r="P74" s="10"/>
      <c r="Q74" s="79"/>
      <c r="R74" s="80"/>
      <c r="S74" s="79"/>
      <c r="T74" s="10"/>
      <c r="U74" s="72"/>
      <c r="V74" s="72"/>
      <c r="W74" s="72"/>
      <c r="X74" s="72"/>
      <c r="Y74" s="72"/>
      <c r="Z74" s="72"/>
      <c r="AA74" s="72"/>
      <c r="AB74" s="66"/>
      <c r="AC74" s="66"/>
      <c r="AD74" s="66"/>
      <c r="AE74" s="66"/>
      <c r="AF74" s="66"/>
      <c r="AG74" s="66"/>
      <c r="AH74" s="66"/>
    </row>
    <row r="75" spans="2:34" ht="13.5">
      <c r="B75" s="74"/>
      <c r="C75" s="74"/>
      <c r="D75" s="75"/>
      <c r="E75" s="75"/>
      <c r="F75" s="75"/>
      <c r="G75" s="75"/>
      <c r="H75" s="75"/>
      <c r="I75" s="72"/>
      <c r="J75" s="72"/>
      <c r="K75" s="72"/>
      <c r="L75" s="72"/>
      <c r="M75" s="72"/>
      <c r="N75" s="72"/>
      <c r="O75" s="72"/>
      <c r="P75" s="10"/>
      <c r="Q75" s="79"/>
      <c r="R75" s="80"/>
      <c r="S75" s="79"/>
      <c r="T75" s="10"/>
      <c r="U75" s="72"/>
      <c r="V75" s="72"/>
      <c r="W75" s="72"/>
      <c r="X75" s="72"/>
      <c r="Y75" s="72"/>
      <c r="Z75" s="72"/>
      <c r="AA75" s="72"/>
      <c r="AB75" s="66"/>
      <c r="AC75" s="66"/>
      <c r="AD75" s="66"/>
      <c r="AE75" s="66"/>
      <c r="AF75" s="66"/>
      <c r="AG75" s="66"/>
      <c r="AH75" s="66"/>
    </row>
    <row r="76" spans="2:33" ht="13.5">
      <c r="B76" s="9" t="s">
        <v>34</v>
      </c>
      <c r="F76" s="8"/>
      <c r="G76" s="8"/>
      <c r="N76"/>
      <c r="O76" s="8"/>
      <c r="P76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2:43" s="8" customFormat="1" ht="13.5">
      <c r="B77" s="56"/>
      <c r="C77" s="56"/>
      <c r="D77" s="56"/>
      <c r="E77" s="56"/>
      <c r="F77" s="256">
        <f>'リーグ１次'!AE6</f>
        <v>44213</v>
      </c>
      <c r="G77" s="256"/>
      <c r="H77" s="256"/>
      <c r="I77" s="256"/>
      <c r="J77" s="256"/>
      <c r="K77" s="256"/>
      <c r="L77" s="56"/>
      <c r="M77" s="56"/>
      <c r="N77" s="56"/>
      <c r="O77" s="56"/>
      <c r="P77" s="56"/>
      <c r="Q77" s="56"/>
      <c r="R77" s="283">
        <f>'リーグ１次'!AE5</f>
        <v>8</v>
      </c>
      <c r="S77" s="284"/>
      <c r="T77" s="284"/>
      <c r="U77" s="284"/>
      <c r="V77" s="284"/>
      <c r="W77" s="284"/>
      <c r="X77" s="57" t="s">
        <v>52</v>
      </c>
      <c r="Y77" s="56"/>
      <c r="Z77" s="56"/>
      <c r="AA77" s="56"/>
      <c r="AB77" s="275">
        <f>'リーグ１次'!AE7</f>
        <v>0.6875</v>
      </c>
      <c r="AC77" s="276"/>
      <c r="AD77" s="276"/>
      <c r="AE77" s="276"/>
      <c r="AF77" s="56"/>
      <c r="AG77" s="56"/>
      <c r="AJ77" s="62" t="s">
        <v>90</v>
      </c>
      <c r="AK77" s="63" t="s">
        <v>91</v>
      </c>
      <c r="AL77" s="63" t="s">
        <v>92</v>
      </c>
      <c r="AM77" s="63" t="s">
        <v>93</v>
      </c>
      <c r="AN77" s="63" t="s">
        <v>94</v>
      </c>
      <c r="AO77" s="63" t="s">
        <v>95</v>
      </c>
      <c r="AP77" s="63" t="s">
        <v>96</v>
      </c>
      <c r="AQ77" s="63" t="s">
        <v>23</v>
      </c>
    </row>
    <row r="78" spans="2:42" ht="13.5">
      <c r="B78" s="253" t="s">
        <v>25</v>
      </c>
      <c r="C78" s="254"/>
      <c r="D78" s="254" t="s">
        <v>14</v>
      </c>
      <c r="E78" s="254"/>
      <c r="F78" s="254"/>
      <c r="G78" s="254"/>
      <c r="H78" s="254"/>
      <c r="I78" s="254" t="s">
        <v>15</v>
      </c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 t="s">
        <v>16</v>
      </c>
      <c r="AC78" s="254"/>
      <c r="AD78" s="254"/>
      <c r="AE78" s="254"/>
      <c r="AF78" s="254"/>
      <c r="AG78" s="255"/>
      <c r="AI78" s="8"/>
      <c r="AJ78" s="8"/>
      <c r="AK78" s="8"/>
      <c r="AL78" s="8"/>
      <c r="AM78" s="64"/>
      <c r="AN78" s="64"/>
      <c r="AO78" s="64"/>
      <c r="AP78" s="64"/>
    </row>
    <row r="79" spans="2:43" ht="13.5">
      <c r="B79" s="236">
        <v>1</v>
      </c>
      <c r="C79" s="237"/>
      <c r="D79" s="238">
        <f>AB77</f>
        <v>0.6875</v>
      </c>
      <c r="E79" s="239"/>
      <c r="F79" s="239"/>
      <c r="G79" s="239"/>
      <c r="H79" s="239"/>
      <c r="I79" s="240" t="str">
        <f>'リーグ１次'!AE9</f>
        <v>桜ヶ丘ＦＣ</v>
      </c>
      <c r="J79" s="240"/>
      <c r="K79" s="240"/>
      <c r="L79" s="240"/>
      <c r="M79" s="240"/>
      <c r="N79" s="240"/>
      <c r="O79" s="241"/>
      <c r="P79" s="10"/>
      <c r="Q79" s="11">
        <v>0</v>
      </c>
      <c r="R79" s="12" t="s">
        <v>26</v>
      </c>
      <c r="S79" s="11">
        <v>0</v>
      </c>
      <c r="T79" s="10"/>
      <c r="U79" s="252" t="str">
        <f>'リーグ１次'!AH9</f>
        <v>ティグレイ</v>
      </c>
      <c r="V79" s="252"/>
      <c r="W79" s="252"/>
      <c r="X79" s="252"/>
      <c r="Y79" s="252"/>
      <c r="Z79" s="252"/>
      <c r="AA79" s="252"/>
      <c r="AB79" s="242" t="str">
        <f>'リーグ１次'!AG9</f>
        <v>コヴィーダ１</v>
      </c>
      <c r="AC79" s="243"/>
      <c r="AD79" s="243"/>
      <c r="AE79" s="243"/>
      <c r="AF79" s="243"/>
      <c r="AG79" s="244"/>
      <c r="AI79" s="8" t="str">
        <f>I79</f>
        <v>桜ヶ丘ＦＣ</v>
      </c>
      <c r="AJ79" s="64">
        <v>0</v>
      </c>
      <c r="AK79" s="64">
        <v>0</v>
      </c>
      <c r="AL79" s="64">
        <v>0</v>
      </c>
      <c r="AM79" s="64">
        <f>Q79+Q81</f>
        <v>0</v>
      </c>
      <c r="AN79" s="64">
        <f>S79+S81</f>
        <v>0</v>
      </c>
      <c r="AO79" s="64">
        <f>AM79-AN79</f>
        <v>0</v>
      </c>
      <c r="AP79" s="64">
        <f>AJ79*3+AL79*1</f>
        <v>0</v>
      </c>
      <c r="AQ79" s="65">
        <v>1</v>
      </c>
    </row>
    <row r="80" spans="2:43" ht="13.5">
      <c r="B80" s="236">
        <v>2</v>
      </c>
      <c r="C80" s="237"/>
      <c r="D80" s="245">
        <f>D79+"1:20"</f>
        <v>0.7430555555555556</v>
      </c>
      <c r="E80" s="237"/>
      <c r="F80" s="237"/>
      <c r="G80" s="237"/>
      <c r="H80" s="237"/>
      <c r="I80" s="246" t="str">
        <f>AB79</f>
        <v>コヴィーダ１</v>
      </c>
      <c r="J80" s="246"/>
      <c r="K80" s="246"/>
      <c r="L80" s="246"/>
      <c r="M80" s="246"/>
      <c r="N80" s="246"/>
      <c r="O80" s="247"/>
      <c r="P80" s="13"/>
      <c r="Q80" s="14">
        <v>0</v>
      </c>
      <c r="R80" s="15" t="s">
        <v>26</v>
      </c>
      <c r="S80" s="14">
        <v>0</v>
      </c>
      <c r="T80" s="13"/>
      <c r="U80" s="248" t="str">
        <f>U79</f>
        <v>ティグレイ</v>
      </c>
      <c r="V80" s="248"/>
      <c r="W80" s="248"/>
      <c r="X80" s="248"/>
      <c r="Y80" s="248"/>
      <c r="Z80" s="248"/>
      <c r="AA80" s="248"/>
      <c r="AB80" s="249" t="str">
        <f>I79</f>
        <v>桜ヶ丘ＦＣ</v>
      </c>
      <c r="AC80" s="250"/>
      <c r="AD80" s="250"/>
      <c r="AE80" s="250"/>
      <c r="AF80" s="250"/>
      <c r="AG80" s="251"/>
      <c r="AI80" s="8" t="str">
        <f>I80</f>
        <v>コヴィーダ１</v>
      </c>
      <c r="AJ80" s="64">
        <v>0</v>
      </c>
      <c r="AK80" s="64">
        <v>0</v>
      </c>
      <c r="AL80" s="64">
        <v>0</v>
      </c>
      <c r="AM80" s="64">
        <f>Q80+S81</f>
        <v>0</v>
      </c>
      <c r="AN80" s="64">
        <f>S80+Q81</f>
        <v>0</v>
      </c>
      <c r="AO80" s="64">
        <f>AM80-AN80</f>
        <v>0</v>
      </c>
      <c r="AP80" s="64">
        <f>AJ80*3+AL80*1</f>
        <v>0</v>
      </c>
      <c r="AQ80" s="65">
        <v>2</v>
      </c>
    </row>
    <row r="81" spans="2:43" ht="13.5">
      <c r="B81" s="226">
        <v>3</v>
      </c>
      <c r="C81" s="227"/>
      <c r="D81" s="228">
        <f>D80+"１：２０"</f>
        <v>0.7986111111111112</v>
      </c>
      <c r="E81" s="229"/>
      <c r="F81" s="229"/>
      <c r="G81" s="229"/>
      <c r="H81" s="229"/>
      <c r="I81" s="230" t="str">
        <f>I79</f>
        <v>桜ヶ丘ＦＣ</v>
      </c>
      <c r="J81" s="230"/>
      <c r="K81" s="230"/>
      <c r="L81" s="230"/>
      <c r="M81" s="230"/>
      <c r="N81" s="230"/>
      <c r="O81" s="231"/>
      <c r="P81" s="16"/>
      <c r="Q81" s="17">
        <v>0</v>
      </c>
      <c r="R81" s="18" t="s">
        <v>26</v>
      </c>
      <c r="S81" s="17">
        <v>0</v>
      </c>
      <c r="T81" s="16"/>
      <c r="U81" s="232" t="str">
        <f>AB79</f>
        <v>コヴィーダ１</v>
      </c>
      <c r="V81" s="232"/>
      <c r="W81" s="232"/>
      <c r="X81" s="232"/>
      <c r="Y81" s="232"/>
      <c r="Z81" s="232"/>
      <c r="AA81" s="232"/>
      <c r="AB81" s="233" t="str">
        <f>U79</f>
        <v>ティグレイ</v>
      </c>
      <c r="AC81" s="234"/>
      <c r="AD81" s="234"/>
      <c r="AE81" s="234"/>
      <c r="AF81" s="234"/>
      <c r="AG81" s="235"/>
      <c r="AI81" s="8" t="str">
        <f>U79</f>
        <v>ティグレイ</v>
      </c>
      <c r="AJ81" s="64">
        <v>0</v>
      </c>
      <c r="AK81" s="64">
        <v>0</v>
      </c>
      <c r="AL81" s="64">
        <v>0</v>
      </c>
      <c r="AM81" s="64">
        <f>S79+S80</f>
        <v>0</v>
      </c>
      <c r="AN81" s="64">
        <f>Q79+Q80</f>
        <v>0</v>
      </c>
      <c r="AO81" s="64">
        <f>AM81-AN81</f>
        <v>0</v>
      </c>
      <c r="AP81" s="64">
        <f>AJ81*3+AL81*1</f>
        <v>0</v>
      </c>
      <c r="AQ81" s="65">
        <v>3</v>
      </c>
    </row>
  </sheetData>
  <sheetProtection/>
  <mergeCells count="230">
    <mergeCell ref="B1:AG1"/>
    <mergeCell ref="B37:C37"/>
    <mergeCell ref="D37:H37"/>
    <mergeCell ref="I37:O37"/>
    <mergeCell ref="U37:AA37"/>
    <mergeCell ref="AB37:AG37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23:C23"/>
    <mergeCell ref="D23:H23"/>
    <mergeCell ref="I23:O23"/>
    <mergeCell ref="U23:AA23"/>
    <mergeCell ref="AB23:AG23"/>
    <mergeCell ref="B34:C34"/>
    <mergeCell ref="D34:H34"/>
    <mergeCell ref="I34:AA34"/>
    <mergeCell ref="AB34:AG34"/>
    <mergeCell ref="D21:H21"/>
    <mergeCell ref="I21:O21"/>
    <mergeCell ref="U21:AA21"/>
    <mergeCell ref="AB21:AG21"/>
    <mergeCell ref="B22:C22"/>
    <mergeCell ref="D22:H22"/>
    <mergeCell ref="B20:C20"/>
    <mergeCell ref="D20:H20"/>
    <mergeCell ref="I20:AA20"/>
    <mergeCell ref="AB20:AG20"/>
    <mergeCell ref="B21:C21"/>
    <mergeCell ref="I22:O22"/>
    <mergeCell ref="U22:AA22"/>
    <mergeCell ref="AB22:AG22"/>
    <mergeCell ref="B53:C53"/>
    <mergeCell ref="D53:H53"/>
    <mergeCell ref="I53:O53"/>
    <mergeCell ref="U53:AA53"/>
    <mergeCell ref="AB53:AG53"/>
    <mergeCell ref="B54:C54"/>
    <mergeCell ref="D54:H54"/>
    <mergeCell ref="I54:O54"/>
    <mergeCell ref="U54:AA54"/>
    <mergeCell ref="AB54:AG54"/>
    <mergeCell ref="B51:C51"/>
    <mergeCell ref="D51:H51"/>
    <mergeCell ref="I51:O51"/>
    <mergeCell ref="U51:AA51"/>
    <mergeCell ref="AB51:AG51"/>
    <mergeCell ref="B52:C52"/>
    <mergeCell ref="D52:H52"/>
    <mergeCell ref="I52:O52"/>
    <mergeCell ref="U52:AA52"/>
    <mergeCell ref="AB52:AG52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R33:W33"/>
    <mergeCell ref="F40:K40"/>
    <mergeCell ref="R40:W40"/>
    <mergeCell ref="F47:K47"/>
    <mergeCell ref="R47:W47"/>
    <mergeCell ref="R57:W57"/>
    <mergeCell ref="U42:AA42"/>
    <mergeCell ref="AB5:AE5"/>
    <mergeCell ref="F5:K5"/>
    <mergeCell ref="R5:W5"/>
    <mergeCell ref="F12:K12"/>
    <mergeCell ref="R12:W12"/>
    <mergeCell ref="B9:C9"/>
    <mergeCell ref="D9:H9"/>
    <mergeCell ref="I9:O9"/>
    <mergeCell ref="U9:AA9"/>
    <mergeCell ref="AB9:AG9"/>
    <mergeCell ref="F19:K19"/>
    <mergeCell ref="AB77:AE77"/>
    <mergeCell ref="AB47:AE47"/>
    <mergeCell ref="AB48:AG48"/>
    <mergeCell ref="F57:L57"/>
    <mergeCell ref="R19:W19"/>
    <mergeCell ref="F26:K26"/>
    <mergeCell ref="R26:W26"/>
    <mergeCell ref="F77:K77"/>
    <mergeCell ref="R77:W77"/>
    <mergeCell ref="I14:O14"/>
    <mergeCell ref="U14:AA14"/>
    <mergeCell ref="AB15:AG15"/>
    <mergeCell ref="D15:H15"/>
    <mergeCell ref="U15:AA15"/>
    <mergeCell ref="AB14:AG14"/>
    <mergeCell ref="B13:C13"/>
    <mergeCell ref="D13:H13"/>
    <mergeCell ref="I13:AA13"/>
    <mergeCell ref="AB13:AG13"/>
    <mergeCell ref="D16:H16"/>
    <mergeCell ref="I16:O16"/>
    <mergeCell ref="U16:AA16"/>
    <mergeCell ref="AB16:AG16"/>
    <mergeCell ref="B14:C14"/>
    <mergeCell ref="D14:H14"/>
    <mergeCell ref="AB7:AG7"/>
    <mergeCell ref="B6:C6"/>
    <mergeCell ref="D6:H6"/>
    <mergeCell ref="I6:AA6"/>
    <mergeCell ref="AB6:AG6"/>
    <mergeCell ref="AB8:AG8"/>
    <mergeCell ref="B7:C7"/>
    <mergeCell ref="D7:H7"/>
    <mergeCell ref="I7:O7"/>
    <mergeCell ref="U7:AA7"/>
    <mergeCell ref="B48:C48"/>
    <mergeCell ref="D48:H48"/>
    <mergeCell ref="I48:AA48"/>
    <mergeCell ref="B8:C8"/>
    <mergeCell ref="D8:H8"/>
    <mergeCell ref="I8:O8"/>
    <mergeCell ref="I15:O15"/>
    <mergeCell ref="U8:AA8"/>
    <mergeCell ref="B16:C16"/>
    <mergeCell ref="B15:C15"/>
    <mergeCell ref="U80:AA80"/>
    <mergeCell ref="AB80:AG80"/>
    <mergeCell ref="B78:C78"/>
    <mergeCell ref="D78:H78"/>
    <mergeCell ref="AB78:AG78"/>
    <mergeCell ref="I78:AA78"/>
    <mergeCell ref="D80:H80"/>
    <mergeCell ref="B58:C58"/>
    <mergeCell ref="D58:H58"/>
    <mergeCell ref="AB81:AG81"/>
    <mergeCell ref="AB12:AE12"/>
    <mergeCell ref="AB19:AE19"/>
    <mergeCell ref="AB26:AE26"/>
    <mergeCell ref="AB40:AE40"/>
    <mergeCell ref="AB33:AE33"/>
    <mergeCell ref="AB79:AG79"/>
    <mergeCell ref="AB57:AE57"/>
    <mergeCell ref="B81:C81"/>
    <mergeCell ref="D81:H81"/>
    <mergeCell ref="I81:O81"/>
    <mergeCell ref="U81:AA81"/>
    <mergeCell ref="B79:C79"/>
    <mergeCell ref="D79:H79"/>
    <mergeCell ref="I79:O79"/>
    <mergeCell ref="U79:AA79"/>
    <mergeCell ref="B80:C80"/>
    <mergeCell ref="I80:O80"/>
    <mergeCell ref="B59:C59"/>
    <mergeCell ref="D59:H59"/>
    <mergeCell ref="I59:O59"/>
    <mergeCell ref="U59:AA59"/>
    <mergeCell ref="AB59:AG59"/>
    <mergeCell ref="D61:H61"/>
    <mergeCell ref="I61:O61"/>
    <mergeCell ref="U61:AA61"/>
    <mergeCell ref="AB61:AG61"/>
    <mergeCell ref="B60:C60"/>
    <mergeCell ref="I58:AA58"/>
    <mergeCell ref="AB58:AG58"/>
    <mergeCell ref="D63:H63"/>
    <mergeCell ref="I63:O63"/>
    <mergeCell ref="U63:AA63"/>
    <mergeCell ref="AB63:AG63"/>
    <mergeCell ref="D60:H60"/>
    <mergeCell ref="I60:O60"/>
    <mergeCell ref="U60:AA60"/>
    <mergeCell ref="AB60:AG60"/>
    <mergeCell ref="B61:C61"/>
    <mergeCell ref="B27:C27"/>
    <mergeCell ref="D27:H27"/>
    <mergeCell ref="I27:AA27"/>
    <mergeCell ref="AB27:AG27"/>
    <mergeCell ref="B28:C28"/>
    <mergeCell ref="D30:H30"/>
    <mergeCell ref="I30:O30"/>
    <mergeCell ref="U30:AA30"/>
    <mergeCell ref="AB30:AG30"/>
    <mergeCell ref="B62:C62"/>
    <mergeCell ref="D62:H62"/>
    <mergeCell ref="I62:O62"/>
    <mergeCell ref="U62:AA62"/>
    <mergeCell ref="AB62:AG62"/>
    <mergeCell ref="D29:H29"/>
    <mergeCell ref="I29:O29"/>
    <mergeCell ref="U29:AA29"/>
    <mergeCell ref="AB29:AG29"/>
    <mergeCell ref="B30:C30"/>
    <mergeCell ref="B64:C64"/>
    <mergeCell ref="D64:H64"/>
    <mergeCell ref="I64:O64"/>
    <mergeCell ref="U64:AA64"/>
    <mergeCell ref="AB64:AG64"/>
    <mergeCell ref="B63:C63"/>
    <mergeCell ref="D28:H28"/>
    <mergeCell ref="I28:O28"/>
    <mergeCell ref="U28:AA28"/>
    <mergeCell ref="AB28:AG28"/>
    <mergeCell ref="B29:C29"/>
    <mergeCell ref="B41:C41"/>
    <mergeCell ref="D41:H41"/>
    <mergeCell ref="I41:AA41"/>
    <mergeCell ref="AB41:AG41"/>
    <mergeCell ref="F33:K33"/>
    <mergeCell ref="AB42:AG42"/>
    <mergeCell ref="B43:C43"/>
    <mergeCell ref="D43:H43"/>
    <mergeCell ref="I43:O43"/>
    <mergeCell ref="U43:AA43"/>
    <mergeCell ref="AB43:AG43"/>
    <mergeCell ref="AB2:AE2"/>
    <mergeCell ref="B44:C44"/>
    <mergeCell ref="D44:H44"/>
    <mergeCell ref="I44:O44"/>
    <mergeCell ref="U44:AA44"/>
    <mergeCell ref="AB44:AG44"/>
    <mergeCell ref="B42:C42"/>
    <mergeCell ref="D42:H42"/>
    <mergeCell ref="I42:O42"/>
  </mergeCells>
  <printOptions/>
  <pageMargins left="0.787" right="0.787" top="0.26" bottom="0.4" header="0.16" footer="0.2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="110" zoomScaleNormal="110" zoomScalePageLayoutView="0" workbookViewId="0" topLeftCell="A1">
      <selection activeCell="A2" sqref="A2"/>
    </sheetView>
  </sheetViews>
  <sheetFormatPr defaultColWidth="9.00390625" defaultRowHeight="13.5"/>
  <cols>
    <col min="1" max="1" width="18.25390625" style="0" customWidth="1"/>
    <col min="2" max="2" width="16.50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1.375" style="0" customWidth="1"/>
  </cols>
  <sheetData>
    <row r="1" spans="1:6" s="1" customFormat="1" ht="13.5">
      <c r="A1" s="1" t="s">
        <v>244</v>
      </c>
      <c r="C1" s="1" t="s">
        <v>21</v>
      </c>
      <c r="E1" s="1" t="s">
        <v>13</v>
      </c>
      <c r="F1" s="1" t="s">
        <v>247</v>
      </c>
    </row>
    <row r="2" spans="1:6" ht="13.5">
      <c r="A2" s="5" t="s">
        <v>17</v>
      </c>
      <c r="B2" t="str">
        <f aca="true" t="shared" si="0" ref="B2:B9">C2&amp;ASC(F2)</f>
        <v>N011</v>
      </c>
      <c r="C2" s="2" t="s">
        <v>22</v>
      </c>
      <c r="D2" s="3"/>
      <c r="E2" s="3" t="str">
        <f aca="true" t="shared" si="1" ref="E2:E16">IF(ISERROR(VLOOKUP(A2,組合せ,4,FALSE)),"",VLOOKUP(A2,組合せ,4,FALSE))</f>
        <v>今渡</v>
      </c>
      <c r="F2" s="82">
        <v>1</v>
      </c>
    </row>
    <row r="3" spans="1:6" ht="13.5">
      <c r="A3" s="5" t="s">
        <v>41</v>
      </c>
      <c r="B3" t="str">
        <f t="shared" si="0"/>
        <v>N012</v>
      </c>
      <c r="C3" s="4" t="s">
        <v>22</v>
      </c>
      <c r="D3" s="5"/>
      <c r="E3" s="5" t="str">
        <f t="shared" si="1"/>
        <v>下有知</v>
      </c>
      <c r="F3" s="83">
        <v>2</v>
      </c>
    </row>
    <row r="4" spans="1:6" ht="13.5">
      <c r="A4" s="5" t="s">
        <v>20</v>
      </c>
      <c r="B4" t="str">
        <f t="shared" si="0"/>
        <v>N013</v>
      </c>
      <c r="C4" s="4" t="s">
        <v>22</v>
      </c>
      <c r="D4" s="5"/>
      <c r="E4" s="5" t="str">
        <f t="shared" si="1"/>
        <v>美濃</v>
      </c>
      <c r="F4" s="83">
        <v>3</v>
      </c>
    </row>
    <row r="5" spans="1:8" ht="17.25">
      <c r="A5" s="5" t="s">
        <v>40</v>
      </c>
      <c r="B5" t="str">
        <f t="shared" si="0"/>
        <v>N014</v>
      </c>
      <c r="C5" s="4" t="s">
        <v>22</v>
      </c>
      <c r="D5" s="5"/>
      <c r="E5" s="5" t="str">
        <f t="shared" si="1"/>
        <v>安桜</v>
      </c>
      <c r="F5" s="83">
        <v>4</v>
      </c>
      <c r="H5" s="85" t="s">
        <v>143</v>
      </c>
    </row>
    <row r="6" spans="1:6" ht="13.5">
      <c r="A6" s="5" t="s">
        <v>18</v>
      </c>
      <c r="B6" t="str">
        <f t="shared" si="0"/>
        <v>N015</v>
      </c>
      <c r="C6" s="4" t="s">
        <v>162</v>
      </c>
      <c r="D6" s="5"/>
      <c r="E6" s="5" t="str">
        <f t="shared" si="1"/>
        <v>白鳥</v>
      </c>
      <c r="F6" s="83">
        <v>5</v>
      </c>
    </row>
    <row r="7" spans="1:6" ht="13.5">
      <c r="A7" s="5" t="s">
        <v>37</v>
      </c>
      <c r="B7" t="str">
        <f t="shared" si="0"/>
        <v>N016</v>
      </c>
      <c r="C7" s="4" t="s">
        <v>162</v>
      </c>
      <c r="D7" s="5"/>
      <c r="E7" s="5" t="str">
        <f t="shared" si="1"/>
        <v>太田</v>
      </c>
      <c r="F7" s="83">
        <v>6</v>
      </c>
    </row>
    <row r="8" spans="1:6" ht="13.5">
      <c r="A8" s="5" t="s">
        <v>39</v>
      </c>
      <c r="B8" t="str">
        <f t="shared" si="0"/>
        <v>N017</v>
      </c>
      <c r="C8" s="4" t="s">
        <v>162</v>
      </c>
      <c r="D8" s="5"/>
      <c r="E8" s="5" t="str">
        <f t="shared" si="1"/>
        <v>坂祝</v>
      </c>
      <c r="F8" s="83">
        <v>7</v>
      </c>
    </row>
    <row r="9" spans="1:6" ht="13.5">
      <c r="A9" s="5" t="s">
        <v>38</v>
      </c>
      <c r="B9" t="str">
        <f t="shared" si="0"/>
        <v>N018</v>
      </c>
      <c r="C9" s="6" t="s">
        <v>162</v>
      </c>
      <c r="D9" s="7"/>
      <c r="E9" s="7" t="str">
        <f t="shared" si="1"/>
        <v>桜ヶ丘ＦＣ</v>
      </c>
      <c r="F9" s="84">
        <v>8</v>
      </c>
    </row>
    <row r="10" spans="1:6" ht="13.5">
      <c r="A10" s="5" t="s">
        <v>245</v>
      </c>
      <c r="B10" t="str">
        <f aca="true" t="shared" si="2" ref="B10:B22">C10&amp;ASC(F10)</f>
        <v>E21</v>
      </c>
      <c r="C10" s="2" t="s">
        <v>163</v>
      </c>
      <c r="D10" s="3"/>
      <c r="E10" s="5" t="str">
        <f t="shared" si="1"/>
        <v>加茂野</v>
      </c>
      <c r="F10" s="82">
        <v>1</v>
      </c>
    </row>
    <row r="11" spans="1:6" ht="13.5">
      <c r="A11" s="5" t="s">
        <v>19</v>
      </c>
      <c r="B11" t="str">
        <f>C11&amp;ASC(F11)</f>
        <v>E22</v>
      </c>
      <c r="C11" s="4" t="s">
        <v>163</v>
      </c>
      <c r="D11" s="5"/>
      <c r="E11" s="5" t="str">
        <f t="shared" si="1"/>
        <v>関さくら</v>
      </c>
      <c r="F11" s="83">
        <v>2</v>
      </c>
    </row>
    <row r="12" spans="1:6" ht="13.5">
      <c r="A12" s="5" t="s">
        <v>183</v>
      </c>
      <c r="B12" t="str">
        <f>C12&amp;ASC(F12)</f>
        <v>E23</v>
      </c>
      <c r="C12" s="4" t="s">
        <v>163</v>
      </c>
      <c r="D12" s="5"/>
      <c r="E12" s="5" t="str">
        <f t="shared" si="1"/>
        <v>御嵩</v>
      </c>
      <c r="F12" s="83">
        <v>3</v>
      </c>
    </row>
    <row r="13" spans="1:7" ht="13.5">
      <c r="A13" s="5" t="s">
        <v>138</v>
      </c>
      <c r="B13" t="str">
        <f t="shared" si="2"/>
        <v>E24</v>
      </c>
      <c r="C13" s="6" t="s">
        <v>140</v>
      </c>
      <c r="D13" s="7"/>
      <c r="E13" s="7" t="str">
        <f t="shared" si="1"/>
        <v>瀬尻</v>
      </c>
      <c r="F13" s="84">
        <v>4</v>
      </c>
      <c r="G13" s="4"/>
    </row>
    <row r="14" spans="1:6" ht="13.5">
      <c r="A14" s="5" t="s">
        <v>140</v>
      </c>
      <c r="B14" t="str">
        <f t="shared" si="2"/>
        <v>F21</v>
      </c>
      <c r="C14" s="2" t="s">
        <v>42</v>
      </c>
      <c r="D14" s="3"/>
      <c r="E14" s="5" t="str">
        <f t="shared" si="1"/>
        <v>大和</v>
      </c>
      <c r="F14" s="82">
        <v>1</v>
      </c>
    </row>
    <row r="15" spans="1:6" ht="13.5">
      <c r="A15" s="5" t="s">
        <v>42</v>
      </c>
      <c r="B15" t="str">
        <f t="shared" si="2"/>
        <v>F22</v>
      </c>
      <c r="C15" s="4" t="s">
        <v>42</v>
      </c>
      <c r="D15" s="5"/>
      <c r="E15" s="5" t="str">
        <f t="shared" si="1"/>
        <v>西可児</v>
      </c>
      <c r="F15" s="83">
        <v>2</v>
      </c>
    </row>
    <row r="16" spans="1:6" ht="13.5">
      <c r="A16" s="5" t="s">
        <v>43</v>
      </c>
      <c r="B16" t="str">
        <f t="shared" si="2"/>
        <v>F23</v>
      </c>
      <c r="C16" s="4" t="s">
        <v>42</v>
      </c>
      <c r="D16" s="5"/>
      <c r="E16" s="5" t="str">
        <f t="shared" si="1"/>
        <v>武芸川</v>
      </c>
      <c r="F16" s="83">
        <v>3</v>
      </c>
    </row>
    <row r="17" spans="1:6" ht="13.5">
      <c r="A17" s="5" t="s">
        <v>139</v>
      </c>
      <c r="B17" t="str">
        <f t="shared" si="2"/>
        <v>F24</v>
      </c>
      <c r="C17" s="6" t="s">
        <v>42</v>
      </c>
      <c r="D17" s="7"/>
      <c r="E17" s="7" t="str">
        <f>IF(ISERROR(VLOOKUP(A17,'予選リーグ組合せ'!A14:E39,4,FALSE)),"",VLOOKUP(A17,'予選リーグ組合せ'!A14:E39,4,FALSE))</f>
        <v>コヴィーダ２</v>
      </c>
      <c r="F17" s="84">
        <v>4</v>
      </c>
    </row>
    <row r="18" spans="1:6" ht="13.5">
      <c r="A18" s="58" t="s">
        <v>171</v>
      </c>
      <c r="B18" t="str">
        <f t="shared" si="2"/>
        <v>G21</v>
      </c>
      <c r="C18" s="2" t="s">
        <v>43</v>
      </c>
      <c r="D18" s="3"/>
      <c r="E18" s="58" t="str">
        <f>IF(ISERROR(VLOOKUP(A18,組合せ,4,FALSE)),"",VLOOKUP(A18,組合せ,4,FALSE))</f>
        <v>武儀</v>
      </c>
      <c r="F18" s="82">
        <v>1</v>
      </c>
    </row>
    <row r="19" spans="1:6" ht="13.5">
      <c r="A19" s="58" t="s">
        <v>187</v>
      </c>
      <c r="B19" t="str">
        <f t="shared" si="2"/>
        <v>G22</v>
      </c>
      <c r="C19" s="4" t="s">
        <v>43</v>
      </c>
      <c r="D19" s="5"/>
      <c r="E19" s="5" t="str">
        <f>IF(ISERROR(VLOOKUP(A19,組合せ,4,FALSE)),"",VLOOKUP(A19,組合せ,4,FALSE))</f>
        <v>土田</v>
      </c>
      <c r="F19" s="83">
        <v>2</v>
      </c>
    </row>
    <row r="20" spans="1:6" ht="13.5">
      <c r="A20" s="5" t="s">
        <v>189</v>
      </c>
      <c r="B20" t="str">
        <f>C20&amp;ASC(F20)</f>
        <v>G23</v>
      </c>
      <c r="C20" s="4" t="s">
        <v>43</v>
      </c>
      <c r="D20" s="5"/>
      <c r="E20" s="5" t="str">
        <f>IF(ISERROR(VLOOKUP(A20,組合せ,4,FALSE)),"",VLOOKUP(A20,組合せ,4,FALSE))</f>
        <v>川辺</v>
      </c>
      <c r="F20" s="83">
        <v>3</v>
      </c>
    </row>
    <row r="21" spans="1:6" ht="13.5">
      <c r="A21" s="5" t="s">
        <v>190</v>
      </c>
      <c r="B21" t="str">
        <f t="shared" si="2"/>
        <v>G24</v>
      </c>
      <c r="C21" s="4" t="s">
        <v>43</v>
      </c>
      <c r="D21" s="5"/>
      <c r="E21" s="59" t="str">
        <f>IF(ISERROR(VLOOKUP(A21,組合せ,4,FALSE)),"",VLOOKUP(A21,組合せ,4,FALSE))</f>
        <v>金竜</v>
      </c>
      <c r="F21" s="83">
        <v>4</v>
      </c>
    </row>
    <row r="22" spans="1:6" ht="13.5">
      <c r="A22" s="58" t="s">
        <v>188</v>
      </c>
      <c r="B22" t="str">
        <f t="shared" si="2"/>
        <v>H21</v>
      </c>
      <c r="C22" s="2" t="s">
        <v>172</v>
      </c>
      <c r="D22" s="3"/>
      <c r="E22" s="5" t="str">
        <f>IF(ISERROR(VLOOKUP(A22,組合せ,4,FALSE)),"",VLOOKUP(A22,組合せ,4,FALSE))</f>
        <v>旭ヶ丘</v>
      </c>
      <c r="F22" s="82">
        <v>1</v>
      </c>
    </row>
    <row r="23" spans="1:6" ht="13.5">
      <c r="A23" s="58" t="s">
        <v>246</v>
      </c>
      <c r="B23" t="str">
        <f>C23&amp;ASC(F23)</f>
        <v>H22</v>
      </c>
      <c r="C23" s="4" t="s">
        <v>139</v>
      </c>
      <c r="D23" s="5"/>
      <c r="E23" s="5" t="str">
        <f>IF(ISERROR(VLOOKUP(A23,'予選リーグ組合せ'!A1:E26,4,FALSE)),"",VLOOKUP(A23,'予選リーグ組合せ'!A1:E26,4,FALSE))</f>
        <v>コヴィーダ１</v>
      </c>
      <c r="F23" s="83">
        <v>2</v>
      </c>
    </row>
    <row r="24" spans="1:6" ht="13.5">
      <c r="A24" s="5" t="s">
        <v>141</v>
      </c>
      <c r="B24" t="str">
        <f>C24&amp;ASC(F24)</f>
        <v>H22</v>
      </c>
      <c r="C24" s="6" t="s">
        <v>139</v>
      </c>
      <c r="D24" s="7"/>
      <c r="E24" s="7" t="str">
        <f>IF(ISERROR(VLOOKUP(A24,組合せ,4,FALSE)),"",VLOOKUP(A24,組合せ,4,FALSE))</f>
        <v>山手</v>
      </c>
      <c r="F24" s="83">
        <v>2</v>
      </c>
    </row>
    <row r="25" spans="1:6" ht="13.5">
      <c r="A25" s="5" t="s">
        <v>170</v>
      </c>
      <c r="B25" t="str">
        <f>C25&amp;ASC(F25)</f>
        <v>Ｉ２1</v>
      </c>
      <c r="C25" s="4" t="s">
        <v>174</v>
      </c>
      <c r="D25" s="5"/>
      <c r="E25" s="3" t="str">
        <f>IF(ISERROR(VLOOKUP(A25,組合せ,4,FALSE)),"",VLOOKUP(A25,組合せ,4,FALSE))</f>
        <v>中部</v>
      </c>
      <c r="F25" s="82">
        <v>1</v>
      </c>
    </row>
    <row r="26" spans="1:6" ht="13.5">
      <c r="A26" s="5" t="s">
        <v>192</v>
      </c>
      <c r="B26" t="str">
        <f>C26&amp;ASC(F26)</f>
        <v>Ｉ２2</v>
      </c>
      <c r="C26" s="4" t="s">
        <v>174</v>
      </c>
      <c r="D26" s="5"/>
      <c r="E26" s="58" t="str">
        <f>IF(ISERROR(VLOOKUP(A26,組合せ,4,FALSE)),"",VLOOKUP(A26,組合せ,4,FALSE))</f>
        <v>郡上八幡</v>
      </c>
      <c r="F26" s="83">
        <v>2</v>
      </c>
    </row>
    <row r="27" spans="1:6" ht="13.5">
      <c r="A27" s="5" t="s">
        <v>191</v>
      </c>
      <c r="B27" t="str">
        <f>C27&amp;ASC(F27)</f>
        <v>Ｉ２3</v>
      </c>
      <c r="C27" s="6" t="s">
        <v>174</v>
      </c>
      <c r="D27" s="7"/>
      <c r="E27" s="7" t="str">
        <f>IF(ISERROR(VLOOKUP(A27,'予選リーグ組合せ'!A8:E33,4,FALSE)),"",VLOOKUP(A27,'予選リーグ組合せ'!A8:E33,4,FALSE))</f>
        <v>ティグレイ</v>
      </c>
      <c r="F27" s="84">
        <v>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G45"/>
  <sheetViews>
    <sheetView zoomScale="80" zoomScaleNormal="80" zoomScalePageLayoutView="0" workbookViewId="0" topLeftCell="A4">
      <selection activeCell="AS5" sqref="AS5"/>
    </sheetView>
  </sheetViews>
  <sheetFormatPr defaultColWidth="2.50390625" defaultRowHeight="13.5"/>
  <cols>
    <col min="1" max="16384" width="2.50390625" style="23" customWidth="1"/>
  </cols>
  <sheetData>
    <row r="1" spans="3:53" ht="14.25" customHeight="1">
      <c r="C1" s="224" t="s">
        <v>267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94">
        <v>44248</v>
      </c>
      <c r="AU1" s="294"/>
      <c r="AV1" s="294"/>
      <c r="AW1" s="294"/>
      <c r="AX1" s="294"/>
      <c r="AY1" s="294"/>
      <c r="AZ1" s="294"/>
      <c r="BA1" s="118"/>
    </row>
    <row r="2" spans="3:53" ht="13.5" customHeight="1"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335" t="s">
        <v>243</v>
      </c>
      <c r="AU2" s="335"/>
      <c r="AV2" s="335"/>
      <c r="AW2" s="335"/>
      <c r="AX2" s="335"/>
      <c r="AY2" s="335"/>
      <c r="AZ2" s="335"/>
      <c r="BA2" s="109"/>
    </row>
    <row r="3" s="86" customFormat="1" ht="14.25"/>
    <row r="4" spans="27:28" s="86" customFormat="1" ht="14.25">
      <c r="AA4" s="331" t="s">
        <v>240</v>
      </c>
      <c r="AB4" s="331"/>
    </row>
    <row r="5" spans="27:28" s="86" customFormat="1" ht="14.25">
      <c r="AA5" s="332"/>
      <c r="AB5" s="332"/>
    </row>
    <row r="6" spans="11:42" s="86" customFormat="1" ht="14.25">
      <c r="K6" s="87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9"/>
    </row>
    <row r="7" spans="11:42" s="86" customFormat="1" ht="14.25">
      <c r="K7" s="90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331" t="s">
        <v>239</v>
      </c>
      <c r="AB7" s="33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2"/>
    </row>
    <row r="8" spans="11:42" s="86" customFormat="1" ht="14.25">
      <c r="K8" s="90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332"/>
      <c r="AB8" s="332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2"/>
    </row>
    <row r="9" spans="11:42" s="86" customFormat="1" ht="14.25">
      <c r="K9" s="90"/>
      <c r="L9" s="91"/>
      <c r="M9" s="91"/>
      <c r="N9" s="91"/>
      <c r="O9" s="91"/>
      <c r="P9" s="91"/>
      <c r="Q9" s="91"/>
      <c r="R9" s="87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9"/>
      <c r="AL9" s="91"/>
      <c r="AM9" s="91"/>
      <c r="AN9" s="91"/>
      <c r="AO9" s="91"/>
      <c r="AP9" s="92"/>
    </row>
    <row r="10" spans="11:42" s="86" customFormat="1" ht="14.25">
      <c r="K10" s="90"/>
      <c r="L10" s="91"/>
      <c r="M10" s="91"/>
      <c r="N10" s="91"/>
      <c r="O10" s="91"/>
      <c r="P10" s="91"/>
      <c r="Q10" s="91"/>
      <c r="R10" s="90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2"/>
      <c r="AL10" s="91"/>
      <c r="AM10" s="91"/>
      <c r="AN10" s="91"/>
      <c r="AO10" s="91"/>
      <c r="AP10" s="92"/>
    </row>
    <row r="11" spans="6:48" s="86" customFormat="1" ht="18.75">
      <c r="F11" s="87"/>
      <c r="G11" s="88"/>
      <c r="H11" s="88"/>
      <c r="I11" s="88"/>
      <c r="J11" s="333" t="s">
        <v>146</v>
      </c>
      <c r="K11" s="333"/>
      <c r="L11" s="93"/>
      <c r="M11" s="88"/>
      <c r="N11" s="88"/>
      <c r="O11" s="88"/>
      <c r="P11" s="88"/>
      <c r="Q11" s="88"/>
      <c r="R11" s="89"/>
      <c r="AK11" s="87"/>
      <c r="AL11" s="88"/>
      <c r="AM11" s="88"/>
      <c r="AN11" s="88"/>
      <c r="AO11" s="88"/>
      <c r="AP11" s="333" t="s">
        <v>147</v>
      </c>
      <c r="AQ11" s="333"/>
      <c r="AR11" s="88"/>
      <c r="AS11" s="88"/>
      <c r="AT11" s="88"/>
      <c r="AU11" s="88"/>
      <c r="AV11" s="89"/>
    </row>
    <row r="12" spans="6:48" s="86" customFormat="1" ht="18.75">
      <c r="F12" s="90"/>
      <c r="G12" s="91"/>
      <c r="H12" s="91"/>
      <c r="I12" s="91"/>
      <c r="J12" s="334"/>
      <c r="K12" s="334"/>
      <c r="L12" s="94"/>
      <c r="M12" s="91"/>
      <c r="N12" s="91"/>
      <c r="O12" s="91"/>
      <c r="P12" s="91"/>
      <c r="Q12" s="91"/>
      <c r="R12" s="92"/>
      <c r="AK12" s="90"/>
      <c r="AL12" s="91"/>
      <c r="AM12" s="91"/>
      <c r="AN12" s="91"/>
      <c r="AO12" s="91"/>
      <c r="AP12" s="334"/>
      <c r="AQ12" s="334"/>
      <c r="AR12" s="91"/>
      <c r="AS12" s="91"/>
      <c r="AT12" s="91"/>
      <c r="AU12" s="91"/>
      <c r="AV12" s="92"/>
    </row>
    <row r="13" spans="3:51" s="86" customFormat="1" ht="14.25">
      <c r="C13" s="87"/>
      <c r="D13" s="88"/>
      <c r="E13" s="333" t="s">
        <v>148</v>
      </c>
      <c r="F13" s="333"/>
      <c r="G13" s="88"/>
      <c r="H13" s="89"/>
      <c r="P13" s="87"/>
      <c r="Q13" s="88"/>
      <c r="R13" s="333" t="s">
        <v>149</v>
      </c>
      <c r="S13" s="333"/>
      <c r="T13" s="88"/>
      <c r="U13" s="89"/>
      <c r="AH13" s="87"/>
      <c r="AI13" s="88"/>
      <c r="AJ13" s="333" t="s">
        <v>150</v>
      </c>
      <c r="AK13" s="333"/>
      <c r="AL13" s="88"/>
      <c r="AM13" s="89"/>
      <c r="AT13" s="87"/>
      <c r="AU13" s="88"/>
      <c r="AV13" s="333" t="s">
        <v>151</v>
      </c>
      <c r="AW13" s="333"/>
      <c r="AX13" s="88"/>
      <c r="AY13" s="89"/>
    </row>
    <row r="14" spans="3:51" s="86" customFormat="1" ht="14.25">
      <c r="C14" s="90"/>
      <c r="D14" s="91"/>
      <c r="E14" s="334"/>
      <c r="F14" s="334"/>
      <c r="G14" s="91"/>
      <c r="H14" s="92"/>
      <c r="P14" s="90"/>
      <c r="Q14" s="91"/>
      <c r="R14" s="334"/>
      <c r="S14" s="334"/>
      <c r="T14" s="91"/>
      <c r="U14" s="92"/>
      <c r="AH14" s="90"/>
      <c r="AI14" s="91"/>
      <c r="AJ14" s="334"/>
      <c r="AK14" s="334"/>
      <c r="AL14" s="91"/>
      <c r="AM14" s="92"/>
      <c r="AT14" s="90"/>
      <c r="AU14" s="91"/>
      <c r="AV14" s="334"/>
      <c r="AW14" s="334"/>
      <c r="AX14" s="91"/>
      <c r="AY14" s="92"/>
    </row>
    <row r="15" spans="2:52" s="86" customFormat="1" ht="18.75">
      <c r="B15" s="324" t="s">
        <v>259</v>
      </c>
      <c r="C15" s="324"/>
      <c r="D15" s="91"/>
      <c r="E15" s="94"/>
      <c r="F15" s="94"/>
      <c r="G15" s="91"/>
      <c r="H15" s="324" t="s">
        <v>41</v>
      </c>
      <c r="I15" s="324"/>
      <c r="O15" s="324" t="s">
        <v>257</v>
      </c>
      <c r="P15" s="324"/>
      <c r="Q15" s="91"/>
      <c r="R15" s="94"/>
      <c r="S15" s="94"/>
      <c r="T15" s="91"/>
      <c r="U15" s="324" t="s">
        <v>40</v>
      </c>
      <c r="V15" s="324"/>
      <c r="AG15" s="324" t="s">
        <v>76</v>
      </c>
      <c r="AH15" s="324"/>
      <c r="AI15" s="91"/>
      <c r="AJ15" s="94"/>
      <c r="AK15" s="94"/>
      <c r="AL15" s="91"/>
      <c r="AM15" s="324" t="s">
        <v>37</v>
      </c>
      <c r="AN15" s="324"/>
      <c r="AS15" s="324" t="s">
        <v>258</v>
      </c>
      <c r="AT15" s="324"/>
      <c r="AU15" s="91"/>
      <c r="AV15" s="94"/>
      <c r="AW15" s="94"/>
      <c r="AX15" s="91"/>
      <c r="AY15" s="324" t="s">
        <v>38</v>
      </c>
      <c r="AZ15" s="324"/>
    </row>
    <row r="16" spans="2:52" s="86" customFormat="1" ht="14.25" customHeight="1">
      <c r="B16" s="336" t="str">
        <f>'2次リーグ組合せ'!E2</f>
        <v>今渡</v>
      </c>
      <c r="C16" s="337"/>
      <c r="H16" s="336" t="str">
        <f>'2次リーグ組合せ'!E3</f>
        <v>下有知</v>
      </c>
      <c r="I16" s="337"/>
      <c r="O16" s="336" t="str">
        <f>'2次リーグ組合せ'!E4</f>
        <v>美濃</v>
      </c>
      <c r="P16" s="337"/>
      <c r="U16" s="336" t="str">
        <f>'2次リーグ組合せ'!E5</f>
        <v>安桜</v>
      </c>
      <c r="V16" s="337"/>
      <c r="X16" s="95"/>
      <c r="AG16" s="336" t="str">
        <f>'2次リーグ組合せ'!E6</f>
        <v>白鳥</v>
      </c>
      <c r="AH16" s="337"/>
      <c r="AM16" s="336" t="str">
        <f>'2次リーグ組合せ'!E7</f>
        <v>太田</v>
      </c>
      <c r="AN16" s="337"/>
      <c r="AS16" s="336" t="str">
        <f>'2次リーグ組合せ'!E8</f>
        <v>坂祝</v>
      </c>
      <c r="AT16" s="337"/>
      <c r="AY16" s="336" t="str">
        <f>'2次リーグ組合せ'!E9</f>
        <v>桜ヶ丘ＦＣ</v>
      </c>
      <c r="AZ16" s="337"/>
    </row>
    <row r="17" spans="2:52" s="86" customFormat="1" ht="14.25" customHeight="1">
      <c r="B17" s="338"/>
      <c r="C17" s="339"/>
      <c r="H17" s="338"/>
      <c r="I17" s="339"/>
      <c r="O17" s="338"/>
      <c r="P17" s="339"/>
      <c r="U17" s="338"/>
      <c r="V17" s="339"/>
      <c r="AG17" s="338"/>
      <c r="AH17" s="339"/>
      <c r="AM17" s="338"/>
      <c r="AN17" s="339"/>
      <c r="AS17" s="338"/>
      <c r="AT17" s="339"/>
      <c r="AY17" s="338"/>
      <c r="AZ17" s="339"/>
    </row>
    <row r="18" spans="2:52" s="86" customFormat="1" ht="14.25" customHeight="1">
      <c r="B18" s="338"/>
      <c r="C18" s="339"/>
      <c r="H18" s="338"/>
      <c r="I18" s="339"/>
      <c r="O18" s="338"/>
      <c r="P18" s="339"/>
      <c r="U18" s="338"/>
      <c r="V18" s="339"/>
      <c r="AG18" s="338"/>
      <c r="AH18" s="339"/>
      <c r="AM18" s="338"/>
      <c r="AN18" s="339"/>
      <c r="AS18" s="338"/>
      <c r="AT18" s="339"/>
      <c r="AY18" s="338"/>
      <c r="AZ18" s="339"/>
    </row>
    <row r="19" spans="2:52" s="86" customFormat="1" ht="14.25" customHeight="1">
      <c r="B19" s="338"/>
      <c r="C19" s="339"/>
      <c r="H19" s="338"/>
      <c r="I19" s="339"/>
      <c r="O19" s="338"/>
      <c r="P19" s="339"/>
      <c r="U19" s="338"/>
      <c r="V19" s="339"/>
      <c r="AG19" s="338"/>
      <c r="AH19" s="339"/>
      <c r="AM19" s="338"/>
      <c r="AN19" s="339"/>
      <c r="AS19" s="338"/>
      <c r="AT19" s="339"/>
      <c r="AY19" s="338"/>
      <c r="AZ19" s="339"/>
    </row>
    <row r="20" spans="2:52" s="86" customFormat="1" ht="14.25" customHeight="1">
      <c r="B20" s="340"/>
      <c r="C20" s="341"/>
      <c r="H20" s="340"/>
      <c r="I20" s="341"/>
      <c r="K20" s="342" t="s">
        <v>251</v>
      </c>
      <c r="L20" s="342"/>
      <c r="O20" s="340"/>
      <c r="P20" s="341"/>
      <c r="T20" s="96"/>
      <c r="U20" s="340"/>
      <c r="V20" s="341"/>
      <c r="AG20" s="340"/>
      <c r="AH20" s="341"/>
      <c r="AM20" s="340"/>
      <c r="AN20" s="341"/>
      <c r="AP20" s="342" t="s">
        <v>252</v>
      </c>
      <c r="AQ20" s="342"/>
      <c r="AS20" s="338"/>
      <c r="AT20" s="339"/>
      <c r="AY20" s="340"/>
      <c r="AZ20" s="341"/>
    </row>
    <row r="21" spans="2:53" s="86" customFormat="1" ht="14.25" customHeight="1">
      <c r="B21" s="136"/>
      <c r="C21" s="136"/>
      <c r="D21" s="91"/>
      <c r="F21" s="138"/>
      <c r="G21" s="139"/>
      <c r="H21" s="135"/>
      <c r="I21" s="135"/>
      <c r="J21" s="139"/>
      <c r="K21" s="343"/>
      <c r="L21" s="343"/>
      <c r="M21" s="139"/>
      <c r="N21" s="139"/>
      <c r="O21" s="135"/>
      <c r="P21" s="135"/>
      <c r="Q21" s="139"/>
      <c r="R21" s="139"/>
      <c r="S21" s="90"/>
      <c r="U21" s="136"/>
      <c r="V21" s="136"/>
      <c r="W21" s="91"/>
      <c r="AG21" s="136"/>
      <c r="AH21" s="136"/>
      <c r="AI21" s="91"/>
      <c r="AK21" s="138"/>
      <c r="AL21" s="139"/>
      <c r="AM21" s="135"/>
      <c r="AN21" s="135"/>
      <c r="AO21" s="139"/>
      <c r="AP21" s="343"/>
      <c r="AQ21" s="343"/>
      <c r="AR21" s="139"/>
      <c r="AS21" s="137"/>
      <c r="AT21" s="137"/>
      <c r="AU21" s="139"/>
      <c r="AV21" s="139"/>
      <c r="AW21" s="90"/>
      <c r="AY21" s="136"/>
      <c r="AZ21" s="136"/>
      <c r="BA21" s="91"/>
    </row>
    <row r="22" spans="2:41" s="86" customFormat="1" ht="14.25">
      <c r="B22" s="91"/>
      <c r="C22" s="91"/>
      <c r="U22" s="91"/>
      <c r="V22" s="91"/>
      <c r="AN22" s="91"/>
      <c r="AO22" s="91"/>
    </row>
    <row r="23" s="86" customFormat="1" ht="33.75" customHeight="1"/>
    <row r="24" spans="2:53" s="86" customFormat="1" ht="33.75" customHeight="1">
      <c r="B24" s="325" t="s">
        <v>14</v>
      </c>
      <c r="C24" s="326"/>
      <c r="D24" s="326"/>
      <c r="E24" s="326"/>
      <c r="F24" s="327"/>
      <c r="G24" s="325" t="s">
        <v>15</v>
      </c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5" t="s">
        <v>16</v>
      </c>
      <c r="AA24" s="326"/>
      <c r="AB24" s="326"/>
      <c r="AC24" s="326"/>
      <c r="AD24" s="327"/>
      <c r="AE24" s="328" t="s">
        <v>15</v>
      </c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9" t="s">
        <v>16</v>
      </c>
      <c r="AX24" s="328"/>
      <c r="AY24" s="328"/>
      <c r="AZ24" s="328"/>
      <c r="BA24" s="330"/>
    </row>
    <row r="25" spans="2:53" s="86" customFormat="1" ht="33.75" customHeight="1">
      <c r="B25" s="318">
        <v>0.4166666666666667</v>
      </c>
      <c r="C25" s="319"/>
      <c r="D25" s="319"/>
      <c r="E25" s="319"/>
      <c r="F25" s="319"/>
      <c r="G25" s="126" t="s">
        <v>152</v>
      </c>
      <c r="H25" s="321" t="str">
        <f>B16</f>
        <v>今渡</v>
      </c>
      <c r="I25" s="321"/>
      <c r="J25" s="321"/>
      <c r="K25" s="321"/>
      <c r="L25" s="321"/>
      <c r="M25" s="321"/>
      <c r="N25" s="99"/>
      <c r="O25" s="322"/>
      <c r="P25" s="322"/>
      <c r="Q25" s="100" t="s">
        <v>153</v>
      </c>
      <c r="R25" s="322"/>
      <c r="S25" s="322"/>
      <c r="T25" s="99"/>
      <c r="U25" s="321" t="str">
        <f>H16</f>
        <v>下有知</v>
      </c>
      <c r="V25" s="321"/>
      <c r="W25" s="321"/>
      <c r="X25" s="321"/>
      <c r="Y25" s="321"/>
      <c r="Z25" s="287" t="s">
        <v>154</v>
      </c>
      <c r="AA25" s="288"/>
      <c r="AB25" s="288"/>
      <c r="AC25" s="288"/>
      <c r="AD25" s="289"/>
      <c r="AE25" s="125" t="s">
        <v>155</v>
      </c>
      <c r="AF25" s="323" t="str">
        <f>O16</f>
        <v>美濃</v>
      </c>
      <c r="AG25" s="323"/>
      <c r="AH25" s="323"/>
      <c r="AI25" s="323"/>
      <c r="AJ25" s="323"/>
      <c r="AK25" s="124"/>
      <c r="AL25" s="345"/>
      <c r="AM25" s="345"/>
      <c r="AN25" s="127" t="s">
        <v>153</v>
      </c>
      <c r="AO25" s="345"/>
      <c r="AP25" s="345"/>
      <c r="AQ25" s="124"/>
      <c r="AR25" s="323" t="str">
        <f>U16</f>
        <v>安桜</v>
      </c>
      <c r="AS25" s="323"/>
      <c r="AT25" s="323"/>
      <c r="AU25" s="323"/>
      <c r="AV25" s="323"/>
      <c r="AW25" s="287" t="s">
        <v>156</v>
      </c>
      <c r="AX25" s="288"/>
      <c r="AY25" s="288"/>
      <c r="AZ25" s="288"/>
      <c r="BA25" s="289"/>
    </row>
    <row r="26" spans="2:53" s="86" customFormat="1" ht="33.75" customHeight="1">
      <c r="B26" s="310">
        <v>0.4513888888888889</v>
      </c>
      <c r="C26" s="311"/>
      <c r="D26" s="311"/>
      <c r="E26" s="311"/>
      <c r="F26" s="311"/>
      <c r="G26" s="123" t="s">
        <v>156</v>
      </c>
      <c r="H26" s="317" t="str">
        <f>AG16</f>
        <v>白鳥</v>
      </c>
      <c r="I26" s="317"/>
      <c r="J26" s="317"/>
      <c r="K26" s="317"/>
      <c r="L26" s="317"/>
      <c r="M26" s="317"/>
      <c r="N26" s="98"/>
      <c r="O26" s="286"/>
      <c r="P26" s="286"/>
      <c r="Q26" s="102" t="s">
        <v>153</v>
      </c>
      <c r="R26" s="286"/>
      <c r="S26" s="286"/>
      <c r="T26" s="98"/>
      <c r="U26" s="317" t="str">
        <f>AM16</f>
        <v>太田</v>
      </c>
      <c r="V26" s="317"/>
      <c r="W26" s="317"/>
      <c r="X26" s="317"/>
      <c r="Y26" s="320"/>
      <c r="Z26" s="290" t="s">
        <v>152</v>
      </c>
      <c r="AA26" s="290"/>
      <c r="AB26" s="290"/>
      <c r="AC26" s="290"/>
      <c r="AD26" s="291"/>
      <c r="AE26" s="101" t="s">
        <v>156</v>
      </c>
      <c r="AF26" s="317" t="str">
        <f>AS16</f>
        <v>坂祝</v>
      </c>
      <c r="AG26" s="317"/>
      <c r="AH26" s="317"/>
      <c r="AI26" s="317"/>
      <c r="AJ26" s="317"/>
      <c r="AK26" s="98"/>
      <c r="AL26" s="286"/>
      <c r="AM26" s="286"/>
      <c r="AN26" s="102" t="s">
        <v>153</v>
      </c>
      <c r="AO26" s="286"/>
      <c r="AP26" s="286"/>
      <c r="AQ26" s="98"/>
      <c r="AR26" s="317" t="str">
        <f>AY16</f>
        <v>桜ヶ丘ＦＣ</v>
      </c>
      <c r="AS26" s="317"/>
      <c r="AT26" s="317"/>
      <c r="AU26" s="317"/>
      <c r="AV26" s="317"/>
      <c r="AW26" s="292" t="s">
        <v>155</v>
      </c>
      <c r="AX26" s="290"/>
      <c r="AY26" s="290"/>
      <c r="AZ26" s="290"/>
      <c r="BA26" s="291"/>
    </row>
    <row r="27" spans="2:53" s="86" customFormat="1" ht="33.75" customHeight="1">
      <c r="B27" s="318">
        <v>0.5</v>
      </c>
      <c r="C27" s="319"/>
      <c r="D27" s="319"/>
      <c r="E27" s="319"/>
      <c r="F27" s="319"/>
      <c r="G27" s="123" t="s">
        <v>157</v>
      </c>
      <c r="H27" s="286" t="s">
        <v>227</v>
      </c>
      <c r="I27" s="286"/>
      <c r="J27" s="286"/>
      <c r="K27" s="286"/>
      <c r="L27" s="286"/>
      <c r="M27" s="286"/>
      <c r="N27" s="98"/>
      <c r="O27" s="286"/>
      <c r="P27" s="286"/>
      <c r="Q27" s="100" t="s">
        <v>153</v>
      </c>
      <c r="R27" s="286"/>
      <c r="S27" s="286"/>
      <c r="T27" s="98"/>
      <c r="U27" s="286" t="s">
        <v>228</v>
      </c>
      <c r="V27" s="286"/>
      <c r="W27" s="286"/>
      <c r="X27" s="286"/>
      <c r="Y27" s="286"/>
      <c r="Z27" s="307" t="s">
        <v>225</v>
      </c>
      <c r="AA27" s="308"/>
      <c r="AB27" s="308"/>
      <c r="AC27" s="308"/>
      <c r="AD27" s="309"/>
      <c r="AE27" s="97" t="s">
        <v>158</v>
      </c>
      <c r="AF27" s="286" t="s">
        <v>229</v>
      </c>
      <c r="AG27" s="286"/>
      <c r="AH27" s="286"/>
      <c r="AI27" s="286"/>
      <c r="AJ27" s="286"/>
      <c r="AK27" s="98"/>
      <c r="AL27" s="286"/>
      <c r="AM27" s="286"/>
      <c r="AN27" s="100" t="s">
        <v>153</v>
      </c>
      <c r="AO27" s="286"/>
      <c r="AP27" s="286"/>
      <c r="AQ27" s="98"/>
      <c r="AR27" s="286" t="s">
        <v>230</v>
      </c>
      <c r="AS27" s="286"/>
      <c r="AT27" s="286"/>
      <c r="AU27" s="286"/>
      <c r="AV27" s="286"/>
      <c r="AW27" s="307" t="s">
        <v>226</v>
      </c>
      <c r="AX27" s="308"/>
      <c r="AY27" s="308"/>
      <c r="AZ27" s="308"/>
      <c r="BA27" s="309"/>
    </row>
    <row r="28" spans="2:53" s="86" customFormat="1" ht="33.75" customHeight="1">
      <c r="B28" s="310">
        <v>0.5347222222222222</v>
      </c>
      <c r="C28" s="311"/>
      <c r="D28" s="311"/>
      <c r="E28" s="311"/>
      <c r="F28" s="312"/>
      <c r="G28" s="123" t="s">
        <v>145</v>
      </c>
      <c r="H28" s="286" t="s">
        <v>231</v>
      </c>
      <c r="I28" s="286"/>
      <c r="J28" s="286"/>
      <c r="K28" s="286"/>
      <c r="L28" s="286"/>
      <c r="M28" s="286"/>
      <c r="N28" s="129"/>
      <c r="O28" s="286"/>
      <c r="P28" s="286"/>
      <c r="Q28" s="102" t="s">
        <v>153</v>
      </c>
      <c r="R28" s="286"/>
      <c r="S28" s="286"/>
      <c r="T28" s="98"/>
      <c r="U28" s="286" t="s">
        <v>232</v>
      </c>
      <c r="V28" s="286"/>
      <c r="W28" s="286"/>
      <c r="X28" s="286"/>
      <c r="Y28" s="313"/>
      <c r="Z28" s="292" t="s">
        <v>235</v>
      </c>
      <c r="AA28" s="290"/>
      <c r="AB28" s="290"/>
      <c r="AC28" s="290"/>
      <c r="AD28" s="291"/>
      <c r="AE28" s="131" t="s">
        <v>144</v>
      </c>
      <c r="AF28" s="286" t="s">
        <v>233</v>
      </c>
      <c r="AG28" s="286"/>
      <c r="AH28" s="286"/>
      <c r="AI28" s="286"/>
      <c r="AJ28" s="286"/>
      <c r="AK28" s="98"/>
      <c r="AL28" s="285"/>
      <c r="AM28" s="285"/>
      <c r="AN28" s="102" t="s">
        <v>153</v>
      </c>
      <c r="AO28" s="286"/>
      <c r="AP28" s="286"/>
      <c r="AQ28" s="129"/>
      <c r="AR28" s="285" t="s">
        <v>234</v>
      </c>
      <c r="AS28" s="285"/>
      <c r="AT28" s="285"/>
      <c r="AU28" s="285"/>
      <c r="AV28" s="285"/>
      <c r="AW28" s="314" t="s">
        <v>236</v>
      </c>
      <c r="AX28" s="315"/>
      <c r="AY28" s="315"/>
      <c r="AZ28" s="315"/>
      <c r="BA28" s="316"/>
    </row>
    <row r="29" spans="2:57" ht="33.75" customHeight="1">
      <c r="B29" s="304">
        <v>0.5694444444444444</v>
      </c>
      <c r="C29" s="305"/>
      <c r="D29" s="305"/>
      <c r="E29" s="305"/>
      <c r="F29" s="305"/>
      <c r="G29" s="128" t="s">
        <v>239</v>
      </c>
      <c r="H29" s="296" t="s">
        <v>237</v>
      </c>
      <c r="I29" s="296"/>
      <c r="J29" s="296"/>
      <c r="K29" s="296"/>
      <c r="L29" s="296"/>
      <c r="M29" s="296"/>
      <c r="N29" s="130"/>
      <c r="O29" s="298"/>
      <c r="P29" s="298"/>
      <c r="Q29" s="134" t="s">
        <v>26</v>
      </c>
      <c r="R29" s="298"/>
      <c r="S29" s="298"/>
      <c r="T29" s="31"/>
      <c r="U29" s="296" t="s">
        <v>238</v>
      </c>
      <c r="V29" s="296"/>
      <c r="W29" s="296"/>
      <c r="X29" s="296"/>
      <c r="Y29" s="306"/>
      <c r="Z29" s="295" t="s">
        <v>224</v>
      </c>
      <c r="AA29" s="295"/>
      <c r="AB29" s="295"/>
      <c r="AC29" s="295"/>
      <c r="AD29" s="295"/>
      <c r="AE29" s="132" t="s">
        <v>240</v>
      </c>
      <c r="AF29" s="296" t="s">
        <v>241</v>
      </c>
      <c r="AG29" s="296"/>
      <c r="AH29" s="296"/>
      <c r="AI29" s="296"/>
      <c r="AJ29" s="296"/>
      <c r="AK29" s="31"/>
      <c r="AL29" s="297"/>
      <c r="AM29" s="297"/>
      <c r="AN29" s="134" t="s">
        <v>26</v>
      </c>
      <c r="AO29" s="298"/>
      <c r="AP29" s="298"/>
      <c r="AQ29" s="130"/>
      <c r="AR29" s="299" t="s">
        <v>242</v>
      </c>
      <c r="AS29" s="299"/>
      <c r="AT29" s="299"/>
      <c r="AU29" s="299"/>
      <c r="AV29" s="299"/>
      <c r="AW29" s="300" t="s">
        <v>224</v>
      </c>
      <c r="AX29" s="301"/>
      <c r="AY29" s="301"/>
      <c r="AZ29" s="301"/>
      <c r="BA29" s="302"/>
      <c r="BB29" s="27"/>
      <c r="BE29" s="28"/>
    </row>
    <row r="30" spans="7:57" ht="24">
      <c r="G30" s="103"/>
      <c r="H30" s="103"/>
      <c r="I30" s="103"/>
      <c r="M30" s="103"/>
      <c r="N30" s="103"/>
      <c r="O30" s="103"/>
      <c r="P30" s="103"/>
      <c r="Q30" s="103"/>
      <c r="R30" s="103"/>
      <c r="V30" s="103"/>
      <c r="X30" s="45"/>
      <c r="Y30" s="45"/>
      <c r="Z30" s="45"/>
      <c r="AA30" s="45"/>
      <c r="AB30" s="45"/>
      <c r="AC30" s="45"/>
      <c r="AD30" s="45"/>
      <c r="AE30" s="45"/>
      <c r="AF30" s="45"/>
      <c r="AH30" s="45"/>
      <c r="AI30" s="45"/>
      <c r="AJ30" s="45"/>
      <c r="AK30" s="103"/>
      <c r="AL30" s="45"/>
      <c r="AM30" s="45"/>
      <c r="AN30" s="45"/>
      <c r="AO30" s="45"/>
      <c r="BE30" s="28"/>
    </row>
    <row r="31" spans="7:51" ht="24">
      <c r="G31" s="103" t="s">
        <v>159</v>
      </c>
      <c r="H31" s="103"/>
      <c r="I31" s="103"/>
      <c r="M31" s="103"/>
      <c r="N31" s="103"/>
      <c r="O31" s="103"/>
      <c r="P31" s="103"/>
      <c r="Q31" s="103"/>
      <c r="R31" s="103"/>
      <c r="V31" s="103" t="s">
        <v>160</v>
      </c>
      <c r="X31" s="45"/>
      <c r="Y31" s="45"/>
      <c r="Z31" s="45"/>
      <c r="AA31" s="45"/>
      <c r="AB31" s="45"/>
      <c r="AC31" s="45"/>
      <c r="AD31" s="45"/>
      <c r="AE31" s="45"/>
      <c r="AF31" s="45"/>
      <c r="AH31" s="45"/>
      <c r="AI31" s="45"/>
      <c r="AJ31" s="45"/>
      <c r="AK31" s="103" t="s">
        <v>161</v>
      </c>
      <c r="AL31" s="45"/>
      <c r="AM31" s="45"/>
      <c r="AN31" s="45"/>
      <c r="AO31" s="45"/>
      <c r="AW31" s="113"/>
      <c r="AX31" s="113"/>
      <c r="AY31" s="113"/>
    </row>
    <row r="32" spans="8:52" ht="24">
      <c r="H32" s="151"/>
      <c r="I32" s="151"/>
      <c r="J32" s="37"/>
      <c r="K32" s="37"/>
      <c r="L32" s="37"/>
      <c r="M32" s="103"/>
      <c r="N32" s="103"/>
      <c r="O32" s="103"/>
      <c r="P32" s="103"/>
      <c r="Q32" s="103"/>
      <c r="R32" s="103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W32" s="113"/>
      <c r="AY32" s="113"/>
      <c r="AZ32" s="113"/>
    </row>
    <row r="33" spans="3:56" ht="21" customHeight="1">
      <c r="C33" s="113" t="s">
        <v>202</v>
      </c>
      <c r="D33" s="114" t="s">
        <v>203</v>
      </c>
      <c r="E33" s="114"/>
      <c r="F33" s="114"/>
      <c r="G33" s="113"/>
      <c r="H33" s="303" t="s">
        <v>256</v>
      </c>
      <c r="I33" s="303"/>
      <c r="J33" s="303"/>
      <c r="K33" s="303"/>
      <c r="L33" s="303"/>
      <c r="M33" s="303" t="s">
        <v>210</v>
      </c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113"/>
      <c r="AA33" s="293" t="s">
        <v>211</v>
      </c>
      <c r="AB33" s="293"/>
      <c r="AC33" s="293"/>
      <c r="AD33" s="293"/>
      <c r="AE33" s="293"/>
      <c r="AF33" s="293"/>
      <c r="AG33" s="293" t="s">
        <v>212</v>
      </c>
      <c r="AH33" s="293"/>
      <c r="AI33" s="293"/>
      <c r="AJ33" s="293"/>
      <c r="AK33" s="293"/>
      <c r="AL33" s="293"/>
      <c r="AM33" s="293"/>
      <c r="AN33" s="293" t="s">
        <v>213</v>
      </c>
      <c r="AO33" s="293"/>
      <c r="AP33" s="293"/>
      <c r="AQ33" s="293"/>
      <c r="AR33" s="293"/>
      <c r="AS33" s="293"/>
      <c r="AT33" s="293"/>
      <c r="AU33" s="23" t="s">
        <v>215</v>
      </c>
      <c r="AW33" s="113"/>
      <c r="AX33" s="113"/>
      <c r="AY33" s="113"/>
      <c r="BB33" s="146"/>
      <c r="BC33" s="144"/>
      <c r="BD33" s="144"/>
    </row>
    <row r="34" spans="3:56" ht="20.25" customHeight="1">
      <c r="C34" s="113" t="s">
        <v>202</v>
      </c>
      <c r="D34" s="293" t="s">
        <v>255</v>
      </c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113" t="s">
        <v>202</v>
      </c>
      <c r="Q34" s="293" t="s">
        <v>214</v>
      </c>
      <c r="R34" s="293"/>
      <c r="S34" s="293"/>
      <c r="T34" s="293"/>
      <c r="U34" s="293"/>
      <c r="V34" s="293"/>
      <c r="W34" s="113"/>
      <c r="X34" s="114"/>
      <c r="Y34" s="114"/>
      <c r="Z34" s="113"/>
      <c r="AA34" s="113"/>
      <c r="AB34" s="113"/>
      <c r="AC34" s="113"/>
      <c r="AF34" s="113"/>
      <c r="AG34" s="114"/>
      <c r="AJ34" s="113"/>
      <c r="AK34" s="113"/>
      <c r="AL34" s="113"/>
      <c r="AM34" s="37"/>
      <c r="AN34" s="37"/>
      <c r="AO34" s="37"/>
      <c r="AP34" s="37"/>
      <c r="AQ34" s="37"/>
      <c r="AR34" s="37"/>
      <c r="AS34" s="37"/>
      <c r="AU34" s="23" t="s">
        <v>159</v>
      </c>
      <c r="AW34" s="113"/>
      <c r="AX34" s="23" t="s">
        <v>219</v>
      </c>
      <c r="AY34" s="113"/>
      <c r="AZ34" s="113"/>
      <c r="BB34" s="146"/>
      <c r="BC34" s="144"/>
      <c r="BD34" s="144"/>
    </row>
    <row r="35" spans="3:56" ht="20.25" customHeight="1">
      <c r="C35" s="113" t="s">
        <v>202</v>
      </c>
      <c r="D35" s="114" t="s">
        <v>216</v>
      </c>
      <c r="I35" s="114" t="s">
        <v>217</v>
      </c>
      <c r="R35" s="114"/>
      <c r="T35" s="140" t="s">
        <v>253</v>
      </c>
      <c r="U35" s="140"/>
      <c r="V35" s="140"/>
      <c r="W35" s="140"/>
      <c r="X35" s="140"/>
      <c r="Y35" s="141" t="s">
        <v>218</v>
      </c>
      <c r="Z35" s="141"/>
      <c r="AA35" s="141"/>
      <c r="AB35" s="141"/>
      <c r="AC35" s="141"/>
      <c r="AD35" s="141"/>
      <c r="AE35" s="141"/>
      <c r="AF35" s="141"/>
      <c r="AG35" s="114"/>
      <c r="AJ35" s="113"/>
      <c r="AL35" s="113"/>
      <c r="AM35" s="37"/>
      <c r="AN35" s="37"/>
      <c r="AO35" s="37"/>
      <c r="AP35" s="37"/>
      <c r="AQ35" s="37"/>
      <c r="AR35" s="37"/>
      <c r="AS35" s="37"/>
      <c r="AU35" s="147" t="s">
        <v>160</v>
      </c>
      <c r="AV35" s="147"/>
      <c r="AW35" s="148"/>
      <c r="AX35" s="147" t="s">
        <v>220</v>
      </c>
      <c r="AY35" s="149"/>
      <c r="AZ35" s="148"/>
      <c r="BA35" s="147"/>
      <c r="BB35" s="146"/>
      <c r="BC35" s="144"/>
      <c r="BD35" s="144"/>
    </row>
    <row r="36" spans="4:59" ht="20.25" customHeight="1">
      <c r="D36" s="119"/>
      <c r="X36" s="119"/>
      <c r="Y36" s="119"/>
      <c r="Z36" s="114"/>
      <c r="AA36" s="113"/>
      <c r="AB36" s="113"/>
      <c r="AC36" s="113"/>
      <c r="AD36" s="113"/>
      <c r="AE36" s="113"/>
      <c r="AF36" s="113"/>
      <c r="AG36" s="113"/>
      <c r="AJ36" s="113"/>
      <c r="AL36" s="113"/>
      <c r="AM36" s="37"/>
      <c r="AN36" s="37"/>
      <c r="AO36" s="37"/>
      <c r="AP36" s="37"/>
      <c r="AQ36" s="37"/>
      <c r="AR36" s="37"/>
      <c r="AS36" s="37"/>
      <c r="AU36" s="147" t="s">
        <v>161</v>
      </c>
      <c r="AV36" s="147"/>
      <c r="AW36" s="150"/>
      <c r="AX36" s="147" t="s">
        <v>221</v>
      </c>
      <c r="AY36" s="149"/>
      <c r="AZ36" s="148"/>
      <c r="BA36" s="147"/>
      <c r="BB36" s="146"/>
      <c r="BC36" s="145"/>
      <c r="BD36" s="145"/>
      <c r="BE36" s="45"/>
      <c r="BF36" s="45"/>
      <c r="BG36" s="45"/>
    </row>
    <row r="37" spans="11:59" ht="17.25"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J37" s="119"/>
      <c r="AL37" s="114"/>
      <c r="AM37" s="37"/>
      <c r="AN37" s="37"/>
      <c r="AO37" s="37"/>
      <c r="AP37" s="37"/>
      <c r="AQ37" s="37"/>
      <c r="AR37" s="37"/>
      <c r="AS37" s="37"/>
      <c r="AT37" s="113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</row>
    <row r="38" spans="3:59" ht="20.25" customHeight="1">
      <c r="C38" s="113"/>
      <c r="D38" s="114"/>
      <c r="E38" s="120" t="s">
        <v>204</v>
      </c>
      <c r="F38" s="121" t="s">
        <v>222</v>
      </c>
      <c r="G38" s="121"/>
      <c r="H38" s="121"/>
      <c r="I38" s="121"/>
      <c r="J38" s="121"/>
      <c r="K38" s="121"/>
      <c r="L38" s="121"/>
      <c r="M38" s="121"/>
      <c r="N38" s="122"/>
      <c r="O38" s="122"/>
      <c r="P38" s="344" t="s">
        <v>254</v>
      </c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143"/>
      <c r="AC38" s="143"/>
      <c r="AD38" s="143"/>
      <c r="AE38" s="143"/>
      <c r="AF38" s="344" t="s">
        <v>223</v>
      </c>
      <c r="AG38" s="344"/>
      <c r="AH38" s="344"/>
      <c r="AI38" s="344"/>
      <c r="AJ38" s="344"/>
      <c r="AK38" s="344"/>
      <c r="AL38" s="344"/>
      <c r="AM38" s="344"/>
      <c r="AN38" s="344"/>
      <c r="AO38" s="344"/>
      <c r="AP38" s="344"/>
      <c r="AQ38" s="344"/>
      <c r="AR38" s="344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</row>
    <row r="39" spans="36:59" ht="17.25">
      <c r="AJ39" s="54"/>
      <c r="AK39" s="51"/>
      <c r="AL39" s="51"/>
      <c r="AM39" s="51"/>
      <c r="AN39" s="51"/>
      <c r="AO39" s="51"/>
      <c r="AP39" s="51"/>
      <c r="AQ39" s="51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</row>
    <row r="40" spans="8:59" ht="20.25" customHeight="1"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51"/>
      <c r="AL40" s="51"/>
      <c r="AM40" s="51"/>
      <c r="AN40" s="51"/>
      <c r="AO40" s="51"/>
      <c r="AP40" s="51"/>
      <c r="AQ40" s="51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</row>
    <row r="41" spans="35:59" ht="17.25">
      <c r="AI41" s="54"/>
      <c r="AJ41" s="51"/>
      <c r="AK41" s="51"/>
      <c r="AL41" s="51"/>
      <c r="AM41" s="51"/>
      <c r="AN41" s="51"/>
      <c r="AO41" s="51"/>
      <c r="AP41" s="51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</row>
    <row r="42" ht="13.5">
      <c r="AI42" s="54"/>
    </row>
    <row r="43" ht="13.5">
      <c r="AI43" s="54"/>
    </row>
    <row r="44" ht="13.5">
      <c r="AI44" s="54"/>
    </row>
    <row r="45" ht="13.5">
      <c r="AI45" s="54"/>
    </row>
  </sheetData>
  <sheetProtection/>
  <mergeCells count="98">
    <mergeCell ref="AS16:AT20"/>
    <mergeCell ref="AY16:AZ20"/>
    <mergeCell ref="K20:L21"/>
    <mergeCell ref="AP20:AQ21"/>
    <mergeCell ref="AF38:AR38"/>
    <mergeCell ref="P38:AA38"/>
    <mergeCell ref="AL25:AM25"/>
    <mergeCell ref="AO25:AP25"/>
    <mergeCell ref="AR25:AV25"/>
    <mergeCell ref="AL26:AM26"/>
    <mergeCell ref="B16:C20"/>
    <mergeCell ref="H16:I20"/>
    <mergeCell ref="O16:P20"/>
    <mergeCell ref="U16:V20"/>
    <mergeCell ref="AG16:AH20"/>
    <mergeCell ref="AM16:AN20"/>
    <mergeCell ref="AP11:AQ12"/>
    <mergeCell ref="AT2:AZ2"/>
    <mergeCell ref="E13:F14"/>
    <mergeCell ref="R13:S14"/>
    <mergeCell ref="AJ13:AK14"/>
    <mergeCell ref="AV13:AW14"/>
    <mergeCell ref="O15:P15"/>
    <mergeCell ref="H15:I15"/>
    <mergeCell ref="AG15:AH15"/>
    <mergeCell ref="AA4:AB5"/>
    <mergeCell ref="AA7:AB8"/>
    <mergeCell ref="J11:K12"/>
    <mergeCell ref="AY15:AZ15"/>
    <mergeCell ref="B15:C15"/>
    <mergeCell ref="B24:F24"/>
    <mergeCell ref="G24:Y24"/>
    <mergeCell ref="Z24:AD24"/>
    <mergeCell ref="AE24:AV24"/>
    <mergeCell ref="AW24:BA24"/>
    <mergeCell ref="AM15:AN15"/>
    <mergeCell ref="AS15:AT15"/>
    <mergeCell ref="U15:V15"/>
    <mergeCell ref="B25:F25"/>
    <mergeCell ref="H25:M25"/>
    <mergeCell ref="O25:P25"/>
    <mergeCell ref="R25:S25"/>
    <mergeCell ref="U25:Y25"/>
    <mergeCell ref="AF25:AJ25"/>
    <mergeCell ref="Z27:AD27"/>
    <mergeCell ref="AF27:AJ27"/>
    <mergeCell ref="B26:F26"/>
    <mergeCell ref="H26:M26"/>
    <mergeCell ref="O26:P26"/>
    <mergeCell ref="R26:S26"/>
    <mergeCell ref="U26:Y26"/>
    <mergeCell ref="AF26:AJ26"/>
    <mergeCell ref="AR28:AV28"/>
    <mergeCell ref="AW28:BA28"/>
    <mergeCell ref="AF28:AJ28"/>
    <mergeCell ref="AO26:AP26"/>
    <mergeCell ref="AR26:AV26"/>
    <mergeCell ref="B27:F27"/>
    <mergeCell ref="H27:M27"/>
    <mergeCell ref="O27:P27"/>
    <mergeCell ref="R27:S27"/>
    <mergeCell ref="U27:Y27"/>
    <mergeCell ref="B28:F28"/>
    <mergeCell ref="H28:M28"/>
    <mergeCell ref="O28:P28"/>
    <mergeCell ref="R28:S28"/>
    <mergeCell ref="U28:Y28"/>
    <mergeCell ref="Z28:AD28"/>
    <mergeCell ref="H33:L33"/>
    <mergeCell ref="M33:Y33"/>
    <mergeCell ref="AA33:AF33"/>
    <mergeCell ref="AG33:AM33"/>
    <mergeCell ref="AN33:AT33"/>
    <mergeCell ref="B29:F29"/>
    <mergeCell ref="H29:M29"/>
    <mergeCell ref="O29:P29"/>
    <mergeCell ref="R29:S29"/>
    <mergeCell ref="U29:Y29"/>
    <mergeCell ref="D34:O34"/>
    <mergeCell ref="Q34:V34"/>
    <mergeCell ref="AT1:AZ1"/>
    <mergeCell ref="C1:AS2"/>
    <mergeCell ref="Z29:AD29"/>
    <mergeCell ref="AF29:AJ29"/>
    <mergeCell ref="AL29:AM29"/>
    <mergeCell ref="AO29:AP29"/>
    <mergeCell ref="AR29:AV29"/>
    <mergeCell ref="AW29:BA29"/>
    <mergeCell ref="AL28:AM28"/>
    <mergeCell ref="AO28:AP28"/>
    <mergeCell ref="Z25:AD25"/>
    <mergeCell ref="Z26:AD26"/>
    <mergeCell ref="AW25:BA25"/>
    <mergeCell ref="AW26:BA26"/>
    <mergeCell ref="AL27:AM27"/>
    <mergeCell ref="AO27:AP27"/>
    <mergeCell ref="AR27:AV27"/>
    <mergeCell ref="AW27:BA2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5" r:id="rId1"/>
  <rowBreaks count="1" manualBreakCount="1">
    <brk id="30" max="5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BH31"/>
  <sheetViews>
    <sheetView zoomScalePageLayoutView="0" workbookViewId="0" topLeftCell="A1">
      <selection activeCell="AF21" sqref="AE21:AF21"/>
    </sheetView>
  </sheetViews>
  <sheetFormatPr defaultColWidth="2.50390625" defaultRowHeight="13.5"/>
  <cols>
    <col min="1" max="7" width="2.50390625" style="23" customWidth="1"/>
    <col min="8" max="44" width="4.25390625" style="23" customWidth="1"/>
    <col min="45" max="47" width="2.50390625" style="23" customWidth="1"/>
    <col min="48" max="16384" width="2.50390625" style="23" customWidth="1"/>
  </cols>
  <sheetData>
    <row r="1" spans="5:34" ht="13.5" customHeight="1">
      <c r="E1" s="110"/>
      <c r="F1" s="110"/>
      <c r="G1" s="110"/>
      <c r="H1" s="224" t="s">
        <v>268</v>
      </c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391"/>
      <c r="AF1" s="391"/>
      <c r="AG1" s="391"/>
      <c r="AH1" s="391"/>
    </row>
    <row r="2" spans="5:38" ht="13.5" customHeight="1">
      <c r="E2" s="110"/>
      <c r="F2" s="110"/>
      <c r="G2" s="110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391"/>
      <c r="AF2" s="391"/>
      <c r="AG2" s="391"/>
      <c r="AH2" s="391"/>
      <c r="AJ2" s="23" t="s">
        <v>54</v>
      </c>
      <c r="AK2" s="34"/>
      <c r="AL2" s="34"/>
    </row>
    <row r="3" spans="2:40" ht="14.25">
      <c r="B3" s="35"/>
      <c r="C3" s="346" t="s">
        <v>200</v>
      </c>
      <c r="D3" s="346"/>
      <c r="E3" s="346"/>
      <c r="F3" s="346"/>
      <c r="G3" s="346"/>
      <c r="AH3" s="37"/>
      <c r="AI3" s="38"/>
      <c r="AJ3" s="37"/>
      <c r="AK3" s="38"/>
      <c r="AL3" s="38"/>
      <c r="AN3" s="34"/>
    </row>
    <row r="4" spans="2:37" ht="14.25">
      <c r="B4" s="35"/>
      <c r="C4" s="35"/>
      <c r="D4" s="35"/>
      <c r="E4" s="36"/>
      <c r="F4" s="36"/>
      <c r="G4" s="36"/>
      <c r="H4" s="152" t="s">
        <v>143</v>
      </c>
      <c r="I4" s="153"/>
      <c r="J4" s="153"/>
      <c r="K4" s="153"/>
      <c r="L4" s="153"/>
      <c r="M4" s="153"/>
      <c r="N4" s="153"/>
      <c r="O4" s="163"/>
      <c r="P4" s="152" t="s">
        <v>163</v>
      </c>
      <c r="Q4" s="153"/>
      <c r="R4" s="153"/>
      <c r="S4" s="163"/>
      <c r="T4" s="152" t="s">
        <v>42</v>
      </c>
      <c r="U4" s="153"/>
      <c r="V4" s="153"/>
      <c r="W4" s="163"/>
      <c r="X4" s="152" t="s">
        <v>164</v>
      </c>
      <c r="Y4" s="153"/>
      <c r="Z4" s="153"/>
      <c r="AA4" s="163"/>
      <c r="AB4" s="152" t="s">
        <v>165</v>
      </c>
      <c r="AC4" s="153"/>
      <c r="AD4" s="153"/>
      <c r="AE4" s="152" t="s">
        <v>173</v>
      </c>
      <c r="AF4" s="153"/>
      <c r="AG4" s="163"/>
      <c r="AH4" s="37"/>
      <c r="AI4" s="37"/>
      <c r="AJ4" s="61"/>
      <c r="AK4" s="23" t="s">
        <v>55</v>
      </c>
    </row>
    <row r="5" spans="3:37" ht="13.5" customHeight="1">
      <c r="C5" s="210" t="s">
        <v>64</v>
      </c>
      <c r="D5" s="210"/>
      <c r="E5" s="210"/>
      <c r="F5" s="210"/>
      <c r="G5" s="210"/>
      <c r="H5" s="164">
        <v>1</v>
      </c>
      <c r="I5" s="165"/>
      <c r="J5" s="165"/>
      <c r="K5" s="165"/>
      <c r="L5" s="165"/>
      <c r="M5" s="165"/>
      <c r="N5" s="165"/>
      <c r="O5" s="166"/>
      <c r="P5" s="158">
        <v>2</v>
      </c>
      <c r="Q5" s="159"/>
      <c r="R5" s="160"/>
      <c r="S5" s="212"/>
      <c r="T5" s="158">
        <v>3</v>
      </c>
      <c r="U5" s="159"/>
      <c r="V5" s="160"/>
      <c r="W5" s="212"/>
      <c r="X5" s="348">
        <v>4</v>
      </c>
      <c r="Y5" s="349"/>
      <c r="Z5" s="349"/>
      <c r="AA5" s="350"/>
      <c r="AB5" s="348">
        <v>5</v>
      </c>
      <c r="AC5" s="349"/>
      <c r="AD5" s="349"/>
      <c r="AE5" s="348">
        <v>6</v>
      </c>
      <c r="AF5" s="349"/>
      <c r="AG5" s="350"/>
      <c r="AH5" s="37"/>
      <c r="AI5" s="37"/>
      <c r="AJ5" s="37"/>
      <c r="AK5" s="29" t="s">
        <v>128</v>
      </c>
    </row>
    <row r="6" spans="3:37" ht="13.5" customHeight="1">
      <c r="C6" s="210" t="s">
        <v>65</v>
      </c>
      <c r="D6" s="210"/>
      <c r="E6" s="210"/>
      <c r="F6" s="210"/>
      <c r="G6" s="210"/>
      <c r="H6" s="167">
        <f>C10</f>
        <v>44248</v>
      </c>
      <c r="I6" s="168"/>
      <c r="J6" s="168"/>
      <c r="K6" s="168"/>
      <c r="L6" s="168"/>
      <c r="M6" s="168"/>
      <c r="N6" s="168"/>
      <c r="O6" s="169"/>
      <c r="P6" s="211">
        <f>C10</f>
        <v>44248</v>
      </c>
      <c r="Q6" s="172"/>
      <c r="R6" s="357"/>
      <c r="S6" s="173"/>
      <c r="T6" s="211">
        <f>C10</f>
        <v>44248</v>
      </c>
      <c r="U6" s="172"/>
      <c r="V6" s="357"/>
      <c r="W6" s="173"/>
      <c r="X6" s="167">
        <f>C10</f>
        <v>44248</v>
      </c>
      <c r="Y6" s="168"/>
      <c r="Z6" s="168"/>
      <c r="AA6" s="169"/>
      <c r="AB6" s="167">
        <f>C10</f>
        <v>44248</v>
      </c>
      <c r="AC6" s="168"/>
      <c r="AD6" s="168"/>
      <c r="AE6" s="167">
        <f>C10</f>
        <v>44248</v>
      </c>
      <c r="AF6" s="168"/>
      <c r="AG6" s="169"/>
      <c r="AH6" s="37"/>
      <c r="AI6" s="37"/>
      <c r="AJ6" s="37"/>
      <c r="AK6" s="23" t="s">
        <v>129</v>
      </c>
    </row>
    <row r="7" spans="3:45" ht="13.5" customHeight="1">
      <c r="C7" s="210" t="s">
        <v>66</v>
      </c>
      <c r="D7" s="210"/>
      <c r="E7" s="210"/>
      <c r="F7" s="210"/>
      <c r="G7" s="210"/>
      <c r="H7" s="361">
        <v>0.3958333333333333</v>
      </c>
      <c r="I7" s="362"/>
      <c r="J7" s="362"/>
      <c r="K7" s="362"/>
      <c r="L7" s="362"/>
      <c r="M7" s="362"/>
      <c r="N7" s="362"/>
      <c r="O7" s="363"/>
      <c r="P7" s="170">
        <v>0.4375</v>
      </c>
      <c r="Q7" s="172"/>
      <c r="R7" s="357"/>
      <c r="S7" s="173"/>
      <c r="T7" s="170">
        <v>0.479166666666667</v>
      </c>
      <c r="U7" s="172"/>
      <c r="V7" s="357"/>
      <c r="W7" s="173"/>
      <c r="X7" s="170">
        <v>0.520833333333333</v>
      </c>
      <c r="Y7" s="172"/>
      <c r="Z7" s="357"/>
      <c r="AA7" s="173"/>
      <c r="AB7" s="170">
        <v>0.5625</v>
      </c>
      <c r="AC7" s="172"/>
      <c r="AD7" s="357"/>
      <c r="AE7" s="351">
        <v>0.6041666666666666</v>
      </c>
      <c r="AF7" s="352"/>
      <c r="AG7" s="353"/>
      <c r="AH7" s="37"/>
      <c r="AI7" s="37"/>
      <c r="AJ7" s="37"/>
      <c r="AS7" s="51"/>
    </row>
    <row r="8" spans="8:45" ht="13.5">
      <c r="H8" s="46">
        <v>1</v>
      </c>
      <c r="I8" s="40">
        <v>2</v>
      </c>
      <c r="J8" s="47">
        <v>3</v>
      </c>
      <c r="K8" s="47">
        <v>4</v>
      </c>
      <c r="L8" s="47">
        <v>5</v>
      </c>
      <c r="M8" s="47">
        <v>6</v>
      </c>
      <c r="N8" s="47">
        <v>7</v>
      </c>
      <c r="O8" s="47">
        <v>8</v>
      </c>
      <c r="P8" s="46">
        <v>1</v>
      </c>
      <c r="Q8" s="40">
        <v>2</v>
      </c>
      <c r="R8" s="47">
        <v>3</v>
      </c>
      <c r="S8" s="41">
        <v>4</v>
      </c>
      <c r="T8" s="46">
        <v>1</v>
      </c>
      <c r="U8" s="40">
        <v>2</v>
      </c>
      <c r="V8" s="47">
        <v>3</v>
      </c>
      <c r="W8" s="41">
        <v>4</v>
      </c>
      <c r="X8" s="46">
        <v>1</v>
      </c>
      <c r="Y8" s="40">
        <v>2</v>
      </c>
      <c r="Z8" s="47">
        <v>3</v>
      </c>
      <c r="AA8" s="47">
        <v>4</v>
      </c>
      <c r="AB8" s="46">
        <v>1</v>
      </c>
      <c r="AC8" s="40">
        <v>2</v>
      </c>
      <c r="AD8" s="40">
        <v>3</v>
      </c>
      <c r="AE8" s="46">
        <v>1</v>
      </c>
      <c r="AF8" s="40">
        <v>2</v>
      </c>
      <c r="AG8" s="41">
        <v>3</v>
      </c>
      <c r="AH8" s="39"/>
      <c r="AI8" s="39"/>
      <c r="AJ8" s="39" t="s">
        <v>80</v>
      </c>
      <c r="AK8" s="53" t="s">
        <v>74</v>
      </c>
      <c r="AL8" s="51"/>
      <c r="AM8" s="51"/>
      <c r="AN8" s="51"/>
      <c r="AO8" s="51"/>
      <c r="AP8" s="51"/>
      <c r="AQ8" s="51"/>
      <c r="AS8" s="51"/>
    </row>
    <row r="9" spans="3:43" ht="13.5" customHeight="1">
      <c r="C9" s="23" t="s">
        <v>260</v>
      </c>
      <c r="H9" s="358" t="str">
        <f>'2次リーグ組合せ'!E2</f>
        <v>今渡</v>
      </c>
      <c r="I9" s="174" t="str">
        <f>'2次リーグ組合せ'!E3</f>
        <v>下有知</v>
      </c>
      <c r="J9" s="174" t="str">
        <f>'2次リーグ組合せ'!E4</f>
        <v>美濃</v>
      </c>
      <c r="K9" s="155" t="str">
        <f>'2次リーグ組合せ'!E5</f>
        <v>安桜</v>
      </c>
      <c r="L9" s="174" t="str">
        <f>'2次リーグ組合せ'!$E$6</f>
        <v>白鳥</v>
      </c>
      <c r="M9" s="174" t="str">
        <f>'2次リーグ組合せ'!$E$7</f>
        <v>太田</v>
      </c>
      <c r="N9" s="174" t="str">
        <f>'2次リーグ組合せ'!$E$8</f>
        <v>坂祝</v>
      </c>
      <c r="O9" s="155" t="str">
        <f>'2次リーグ組合せ'!$E$9</f>
        <v>桜ヶ丘ＦＣ</v>
      </c>
      <c r="P9" s="184" t="str">
        <f>'2次リーグ組合せ'!$E$10</f>
        <v>加茂野</v>
      </c>
      <c r="Q9" s="174" t="str">
        <f>'2次リーグ組合せ'!$E$11</f>
        <v>関さくら</v>
      </c>
      <c r="R9" s="174" t="str">
        <f>'2次リーグ組合せ'!$E$12</f>
        <v>御嵩</v>
      </c>
      <c r="S9" s="195" t="str">
        <f>'2次リーグ組合せ'!$E$13</f>
        <v>瀬尻</v>
      </c>
      <c r="T9" s="354" t="str">
        <f>'2次リーグ組合せ'!$E$14</f>
        <v>大和</v>
      </c>
      <c r="U9" s="174" t="str">
        <f>'2次リーグ組合せ'!$E$15</f>
        <v>西可児</v>
      </c>
      <c r="V9" s="174" t="str">
        <f>'2次リーグ組合せ'!$E$16</f>
        <v>武芸川</v>
      </c>
      <c r="W9" s="155" t="str">
        <f>'2次リーグ組合せ'!$E$17</f>
        <v>コヴィーダ２</v>
      </c>
      <c r="X9" s="184" t="str">
        <f>'2次リーグ組合せ'!$E$18</f>
        <v>武儀</v>
      </c>
      <c r="Y9" s="174" t="str">
        <f>'2次リーグ組合せ'!$E$19</f>
        <v>土田</v>
      </c>
      <c r="Z9" s="155" t="str">
        <f>'2次リーグ組合せ'!$E$20</f>
        <v>川辺</v>
      </c>
      <c r="AA9" s="155" t="str">
        <f>'2次リーグ組合せ'!$E$21</f>
        <v>金竜</v>
      </c>
      <c r="AB9" s="220" t="str">
        <f>'2次リーグ組合せ'!$E$22</f>
        <v>旭ヶ丘</v>
      </c>
      <c r="AC9" s="174" t="str">
        <f>'2次リーグ組合せ'!E23</f>
        <v>コヴィーダ１</v>
      </c>
      <c r="AD9" s="174" t="str">
        <f>'2次リーグ組合せ'!E24</f>
        <v>山手</v>
      </c>
      <c r="AE9" s="220" t="str">
        <f>'2次リーグ組合せ'!E25</f>
        <v>中部</v>
      </c>
      <c r="AF9" s="174" t="str">
        <f>'2次リーグ組合せ'!E26</f>
        <v>郡上八幡</v>
      </c>
      <c r="AG9" s="195" t="str">
        <f>'2次リーグ組合せ'!E27</f>
        <v>ティグレイ</v>
      </c>
      <c r="AH9" s="42"/>
      <c r="AI9" s="42"/>
      <c r="AK9" s="51"/>
      <c r="AL9" s="51"/>
      <c r="AM9" s="51"/>
      <c r="AN9" s="53" t="s">
        <v>75</v>
      </c>
      <c r="AO9" s="51"/>
      <c r="AP9" s="51"/>
      <c r="AQ9" s="51"/>
    </row>
    <row r="10" spans="3:45" ht="13.5" customHeight="1">
      <c r="C10" s="182">
        <v>44248</v>
      </c>
      <c r="D10" s="182"/>
      <c r="E10" s="182"/>
      <c r="F10" s="182"/>
      <c r="G10" s="183"/>
      <c r="H10" s="359"/>
      <c r="I10" s="175"/>
      <c r="J10" s="175"/>
      <c r="K10" s="156"/>
      <c r="L10" s="175"/>
      <c r="M10" s="175"/>
      <c r="N10" s="175"/>
      <c r="O10" s="156"/>
      <c r="P10" s="185"/>
      <c r="Q10" s="175"/>
      <c r="R10" s="175"/>
      <c r="S10" s="196"/>
      <c r="T10" s="355"/>
      <c r="U10" s="175"/>
      <c r="V10" s="175"/>
      <c r="W10" s="156"/>
      <c r="X10" s="185"/>
      <c r="Y10" s="175"/>
      <c r="Z10" s="156"/>
      <c r="AA10" s="156"/>
      <c r="AB10" s="221"/>
      <c r="AC10" s="175"/>
      <c r="AD10" s="175"/>
      <c r="AE10" s="221"/>
      <c r="AF10" s="175"/>
      <c r="AG10" s="196"/>
      <c r="AH10" s="42"/>
      <c r="AI10" s="42"/>
      <c r="AJ10" s="54" t="s">
        <v>80</v>
      </c>
      <c r="AK10" s="23" t="s">
        <v>135</v>
      </c>
      <c r="AS10" s="107"/>
    </row>
    <row r="11" spans="8:45" ht="13.5" customHeight="1">
      <c r="H11" s="359"/>
      <c r="I11" s="175"/>
      <c r="J11" s="175"/>
      <c r="K11" s="156"/>
      <c r="L11" s="175"/>
      <c r="M11" s="175"/>
      <c r="N11" s="175"/>
      <c r="O11" s="156"/>
      <c r="P11" s="185"/>
      <c r="Q11" s="175"/>
      <c r="R11" s="175"/>
      <c r="S11" s="196"/>
      <c r="T11" s="355"/>
      <c r="U11" s="175"/>
      <c r="V11" s="175"/>
      <c r="W11" s="156"/>
      <c r="X11" s="185"/>
      <c r="Y11" s="175"/>
      <c r="Z11" s="156"/>
      <c r="AA11" s="156"/>
      <c r="AB11" s="221"/>
      <c r="AC11" s="175"/>
      <c r="AD11" s="175"/>
      <c r="AE11" s="221"/>
      <c r="AF11" s="175"/>
      <c r="AG11" s="196"/>
      <c r="AH11" s="42"/>
      <c r="AI11" s="42"/>
      <c r="AJ11" s="43" t="s">
        <v>80</v>
      </c>
      <c r="AK11" s="215" t="s">
        <v>71</v>
      </c>
      <c r="AL11" s="215"/>
      <c r="AM11" s="215"/>
      <c r="AN11" s="215"/>
      <c r="AO11" s="215"/>
      <c r="AP11" s="215"/>
      <c r="AQ11" s="215"/>
      <c r="AS11" s="107"/>
    </row>
    <row r="12" spans="8:43" ht="13.5" customHeight="1">
      <c r="H12" s="359"/>
      <c r="I12" s="175"/>
      <c r="J12" s="175"/>
      <c r="K12" s="156"/>
      <c r="L12" s="175"/>
      <c r="M12" s="175"/>
      <c r="N12" s="175"/>
      <c r="O12" s="156"/>
      <c r="P12" s="185"/>
      <c r="Q12" s="175"/>
      <c r="R12" s="175"/>
      <c r="S12" s="196"/>
      <c r="T12" s="355"/>
      <c r="U12" s="175"/>
      <c r="V12" s="175"/>
      <c r="W12" s="156"/>
      <c r="X12" s="185"/>
      <c r="Y12" s="175"/>
      <c r="Z12" s="156"/>
      <c r="AA12" s="156"/>
      <c r="AB12" s="221"/>
      <c r="AC12" s="175"/>
      <c r="AD12" s="175"/>
      <c r="AE12" s="221"/>
      <c r="AF12" s="175"/>
      <c r="AG12" s="196"/>
      <c r="AH12" s="42"/>
      <c r="AI12" s="42"/>
      <c r="AJ12" s="43" t="s">
        <v>80</v>
      </c>
      <c r="AK12" s="215" t="s">
        <v>72</v>
      </c>
      <c r="AL12" s="215"/>
      <c r="AM12" s="215"/>
      <c r="AN12" s="215"/>
      <c r="AO12" s="215"/>
      <c r="AP12" s="215"/>
      <c r="AQ12" s="215"/>
    </row>
    <row r="13" spans="8:42" ht="13.5" customHeight="1">
      <c r="H13" s="360"/>
      <c r="I13" s="176"/>
      <c r="J13" s="176"/>
      <c r="K13" s="157"/>
      <c r="L13" s="176"/>
      <c r="M13" s="176"/>
      <c r="N13" s="176"/>
      <c r="O13" s="157"/>
      <c r="P13" s="186"/>
      <c r="Q13" s="176"/>
      <c r="R13" s="176"/>
      <c r="S13" s="197"/>
      <c r="T13" s="356"/>
      <c r="U13" s="176"/>
      <c r="V13" s="176"/>
      <c r="W13" s="157"/>
      <c r="X13" s="186"/>
      <c r="Y13" s="176"/>
      <c r="Z13" s="157"/>
      <c r="AA13" s="157"/>
      <c r="AB13" s="222"/>
      <c r="AC13" s="176"/>
      <c r="AD13" s="176"/>
      <c r="AE13" s="222"/>
      <c r="AF13" s="176"/>
      <c r="AG13" s="197"/>
      <c r="AH13" s="42"/>
      <c r="AI13" s="42"/>
      <c r="AJ13" s="43" t="s">
        <v>80</v>
      </c>
      <c r="AK13" s="51" t="s">
        <v>73</v>
      </c>
      <c r="AL13" s="52"/>
      <c r="AM13" s="52"/>
      <c r="AN13" s="52"/>
      <c r="AO13" s="52"/>
      <c r="AP13" s="51"/>
    </row>
    <row r="14" spans="36:37" ht="13.5">
      <c r="AJ14" s="54" t="s">
        <v>80</v>
      </c>
      <c r="AK14" s="23" t="s">
        <v>87</v>
      </c>
    </row>
    <row r="15" spans="8:60" ht="17.25" customHeight="1">
      <c r="H15" s="104" t="s">
        <v>180</v>
      </c>
      <c r="AJ15" s="54" t="s">
        <v>80</v>
      </c>
      <c r="AK15" s="51" t="s">
        <v>86</v>
      </c>
      <c r="AL15" s="51"/>
      <c r="AM15" s="51"/>
      <c r="AN15" s="51"/>
      <c r="AO15" s="51"/>
      <c r="AS15" s="107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</row>
    <row r="16" spans="8:60" ht="17.25">
      <c r="H16" s="37"/>
      <c r="AJ16" s="43" t="s">
        <v>80</v>
      </c>
      <c r="AK16" s="215" t="s">
        <v>68</v>
      </c>
      <c r="AL16" s="215"/>
      <c r="AM16" s="215"/>
      <c r="AN16" s="215"/>
      <c r="AO16" s="215"/>
      <c r="AP16" s="215"/>
      <c r="AQ16" s="21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</row>
    <row r="17" spans="8:60" ht="17.25">
      <c r="H17" s="105" t="s">
        <v>181</v>
      </c>
      <c r="AJ17" s="54" t="s">
        <v>80</v>
      </c>
      <c r="AK17" s="23" t="s">
        <v>132</v>
      </c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</row>
    <row r="18" spans="8:60" ht="17.25">
      <c r="H18" s="37"/>
      <c r="AJ18" s="54" t="s">
        <v>80</v>
      </c>
      <c r="AK18" s="51" t="s">
        <v>179</v>
      </c>
      <c r="AL18" s="51"/>
      <c r="AS18" s="51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</row>
    <row r="19" spans="8:60" ht="17.25" customHeight="1">
      <c r="H19" s="106" t="s">
        <v>182</v>
      </c>
      <c r="AJ19" s="39" t="s">
        <v>80</v>
      </c>
      <c r="AK19" s="51" t="s">
        <v>83</v>
      </c>
      <c r="AL19" s="51"/>
      <c r="AM19" s="51"/>
      <c r="AN19" s="51"/>
      <c r="AO19" s="51"/>
      <c r="AP19" s="51"/>
      <c r="AQ19" s="51"/>
      <c r="AS19" s="107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</row>
    <row r="20" spans="36:60" ht="17.25">
      <c r="AJ20" s="43" t="s">
        <v>80</v>
      </c>
      <c r="AK20" s="215" t="s">
        <v>69</v>
      </c>
      <c r="AL20" s="215"/>
      <c r="AM20" s="215"/>
      <c r="AN20" s="215"/>
      <c r="AO20" s="215"/>
      <c r="AP20" s="215"/>
      <c r="AQ20" s="215"/>
      <c r="AS20" s="51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</row>
    <row r="21" spans="36:60" ht="17.25">
      <c r="AJ21" s="54" t="s">
        <v>80</v>
      </c>
      <c r="AK21" s="51" t="s">
        <v>84</v>
      </c>
      <c r="AL21" s="51"/>
      <c r="AM21" s="51"/>
      <c r="AN21" s="51"/>
      <c r="AO21" s="51"/>
      <c r="AP21" s="51"/>
      <c r="AQ21" s="51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</row>
    <row r="22" spans="36:60" ht="17.25">
      <c r="AJ22" s="39" t="s">
        <v>80</v>
      </c>
      <c r="AK22" s="51" t="s">
        <v>82</v>
      </c>
      <c r="AL22" s="51"/>
      <c r="AM22" s="51"/>
      <c r="AN22" s="51"/>
      <c r="AO22" s="51"/>
      <c r="AP22" s="51"/>
      <c r="AS22" s="51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</row>
    <row r="23" spans="36:43" ht="13.5">
      <c r="AJ23" s="54" t="s">
        <v>80</v>
      </c>
      <c r="AK23" s="51" t="s">
        <v>85</v>
      </c>
      <c r="AL23" s="51"/>
      <c r="AM23" s="51"/>
      <c r="AN23" s="51"/>
      <c r="AO23" s="51"/>
      <c r="AP23" s="51"/>
      <c r="AQ23" s="51"/>
    </row>
    <row r="24" spans="36:37" ht="13.5">
      <c r="AJ24" s="54" t="s">
        <v>80</v>
      </c>
      <c r="AK24" s="23" t="s">
        <v>88</v>
      </c>
    </row>
    <row r="25" spans="36:37" ht="13.5">
      <c r="AJ25" s="54" t="s">
        <v>80</v>
      </c>
      <c r="AK25" s="23" t="s">
        <v>134</v>
      </c>
    </row>
    <row r="26" spans="36:37" ht="13.5">
      <c r="AJ26" s="54" t="s">
        <v>80</v>
      </c>
      <c r="AK26" s="23" t="s">
        <v>133</v>
      </c>
    </row>
    <row r="27" spans="36:37" ht="13.5">
      <c r="AJ27" s="54" t="s">
        <v>80</v>
      </c>
      <c r="AK27" s="23" t="s">
        <v>136</v>
      </c>
    </row>
    <row r="28" spans="36:37" ht="13.5">
      <c r="AJ28" s="54" t="s">
        <v>80</v>
      </c>
      <c r="AK28" s="51" t="s">
        <v>97</v>
      </c>
    </row>
    <row r="29" spans="36:37" ht="13.5">
      <c r="AJ29" s="54" t="s">
        <v>80</v>
      </c>
      <c r="AK29" s="51" t="s">
        <v>130</v>
      </c>
    </row>
    <row r="30" spans="36:47" ht="13.5">
      <c r="AJ30" s="54" t="s">
        <v>80</v>
      </c>
      <c r="AK30" s="23" t="s">
        <v>137</v>
      </c>
      <c r="AS30" s="215"/>
      <c r="AT30" s="215"/>
      <c r="AU30" s="215"/>
    </row>
    <row r="31" spans="36:44" ht="13.5">
      <c r="AJ31" s="43" t="s">
        <v>80</v>
      </c>
      <c r="AK31" s="215" t="s">
        <v>81</v>
      </c>
      <c r="AL31" s="215"/>
      <c r="AM31" s="215"/>
      <c r="AN31" s="215"/>
      <c r="AO31" s="215"/>
      <c r="AP31" s="215"/>
      <c r="AQ31" s="215"/>
      <c r="AR31" s="215"/>
    </row>
  </sheetData>
  <sheetProtection/>
  <mergeCells count="62">
    <mergeCell ref="H1:AD2"/>
    <mergeCell ref="AS30:AU30"/>
    <mergeCell ref="X6:AA6"/>
    <mergeCell ref="X4:AA4"/>
    <mergeCell ref="Y9:Y13"/>
    <mergeCell ref="T7:W7"/>
    <mergeCell ref="W9:W13"/>
    <mergeCell ref="X9:X13"/>
    <mergeCell ref="AA9:AA13"/>
    <mergeCell ref="AB6:AD6"/>
    <mergeCell ref="AE9:AE13"/>
    <mergeCell ref="P5:S5"/>
    <mergeCell ref="T4:W4"/>
    <mergeCell ref="H5:O5"/>
    <mergeCell ref="H6:O6"/>
    <mergeCell ref="H7:O7"/>
    <mergeCell ref="AB7:AD7"/>
    <mergeCell ref="X5:AA5"/>
    <mergeCell ref="AB5:AD5"/>
    <mergeCell ref="AB4:AD4"/>
    <mergeCell ref="X7:AA7"/>
    <mergeCell ref="C6:G6"/>
    <mergeCell ref="T6:W6"/>
    <mergeCell ref="P6:S6"/>
    <mergeCell ref="C10:G10"/>
    <mergeCell ref="Q9:Q13"/>
    <mergeCell ref="I9:I13"/>
    <mergeCell ref="O9:O13"/>
    <mergeCell ref="K9:K13"/>
    <mergeCell ref="L9:L13"/>
    <mergeCell ref="M9:M13"/>
    <mergeCell ref="C5:G5"/>
    <mergeCell ref="T5:W5"/>
    <mergeCell ref="H4:O4"/>
    <mergeCell ref="C7:G7"/>
    <mergeCell ref="J9:J13"/>
    <mergeCell ref="R9:R13"/>
    <mergeCell ref="P4:S4"/>
    <mergeCell ref="P7:S7"/>
    <mergeCell ref="P9:P13"/>
    <mergeCell ref="H9:H13"/>
    <mergeCell ref="U9:U13"/>
    <mergeCell ref="Z9:Z13"/>
    <mergeCell ref="S9:S13"/>
    <mergeCell ref="V9:V13"/>
    <mergeCell ref="T9:T13"/>
    <mergeCell ref="N9:N13"/>
    <mergeCell ref="AB9:AB13"/>
    <mergeCell ref="AD9:AD13"/>
    <mergeCell ref="AK11:AQ11"/>
    <mergeCell ref="AK12:AQ12"/>
    <mergeCell ref="AC9:AC13"/>
    <mergeCell ref="AF9:AF13"/>
    <mergeCell ref="C3:G3"/>
    <mergeCell ref="AK16:AQ16"/>
    <mergeCell ref="AK20:AQ20"/>
    <mergeCell ref="AK31:AR31"/>
    <mergeCell ref="AE4:AG4"/>
    <mergeCell ref="AE5:AG5"/>
    <mergeCell ref="AE6:AG6"/>
    <mergeCell ref="AE7:AG7"/>
    <mergeCell ref="AG9:AG1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101"/>
  <sheetViews>
    <sheetView tabSelected="1" zoomScale="80" zoomScaleNormal="80" zoomScalePageLayoutView="0" workbookViewId="0" topLeftCell="A10">
      <selection activeCell="AL3" sqref="AL3"/>
    </sheetView>
  </sheetViews>
  <sheetFormatPr defaultColWidth="9.00390625" defaultRowHeight="13.5"/>
  <cols>
    <col min="1" max="1" width="1.75390625" style="0" customWidth="1"/>
    <col min="2" max="29" width="2.50390625" style="0" customWidth="1"/>
    <col min="30" max="35" width="2.50390625" style="22" customWidth="1"/>
    <col min="36" max="36" width="2.50390625" style="0" customWidth="1"/>
    <col min="37" max="37" width="8.75390625" style="0" customWidth="1"/>
    <col min="47" max="60" width="2.50390625" style="0" customWidth="1"/>
    <col min="62" max="67" width="2.50390625" style="22" customWidth="1"/>
    <col min="68" max="68" width="2.50390625" style="0" customWidth="1"/>
  </cols>
  <sheetData>
    <row r="1" spans="1:35" s="8" customFormat="1" ht="23.25" customHeight="1">
      <c r="A1"/>
      <c r="B1" s="115"/>
      <c r="C1" s="392" t="s">
        <v>269</v>
      </c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</row>
    <row r="2" spans="1:65" s="8" customFormat="1" ht="18.75" customHeight="1">
      <c r="A2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364" t="s">
        <v>200</v>
      </c>
      <c r="AE2" s="364"/>
      <c r="AF2" s="364"/>
      <c r="AG2" s="364"/>
      <c r="AH2" s="364"/>
      <c r="BK2" s="50" t="s">
        <v>67</v>
      </c>
      <c r="BL2" s="50"/>
      <c r="BM2" s="50"/>
    </row>
    <row r="3" ht="13.5">
      <c r="C3" t="s">
        <v>166</v>
      </c>
    </row>
    <row r="4" spans="7:46" ht="13.5">
      <c r="G4" s="281">
        <f>'リーグ2次'!P6</f>
        <v>44248</v>
      </c>
      <c r="H4" s="282"/>
      <c r="I4" s="282"/>
      <c r="J4" s="282"/>
      <c r="K4" s="282"/>
      <c r="L4" s="282"/>
      <c r="R4" s="284">
        <f>'リーグ2次'!P5</f>
        <v>2</v>
      </c>
      <c r="S4" s="284"/>
      <c r="T4" s="284"/>
      <c r="U4" s="284"/>
      <c r="V4" s="284"/>
      <c r="W4" t="s">
        <v>52</v>
      </c>
      <c r="AD4" s="376">
        <f>'リーグ2次'!P7</f>
        <v>0.4375</v>
      </c>
      <c r="AE4" s="377"/>
      <c r="AF4" s="377"/>
      <c r="AG4" s="377"/>
      <c r="AH4" s="377"/>
      <c r="AL4" s="8"/>
      <c r="AM4" s="62" t="s">
        <v>90</v>
      </c>
      <c r="AN4" s="63" t="s">
        <v>91</v>
      </c>
      <c r="AO4" s="63" t="s">
        <v>92</v>
      </c>
      <c r="AP4" s="63" t="s">
        <v>93</v>
      </c>
      <c r="AQ4" s="63" t="s">
        <v>94</v>
      </c>
      <c r="AR4" s="63" t="s">
        <v>95</v>
      </c>
      <c r="AS4" s="63" t="s">
        <v>96</v>
      </c>
      <c r="AT4" s="63" t="s">
        <v>23</v>
      </c>
    </row>
    <row r="5" spans="3:67" s="8" customFormat="1" ht="13.5">
      <c r="C5" s="277" t="s">
        <v>36</v>
      </c>
      <c r="D5" s="278"/>
      <c r="E5" s="278" t="s">
        <v>14</v>
      </c>
      <c r="F5" s="278"/>
      <c r="G5" s="278"/>
      <c r="H5" s="278"/>
      <c r="I5" s="278"/>
      <c r="J5" s="278" t="s">
        <v>15</v>
      </c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374" t="s">
        <v>16</v>
      </c>
      <c r="AE5" s="374"/>
      <c r="AF5" s="374"/>
      <c r="AG5" s="374"/>
      <c r="AH5" s="374"/>
      <c r="AI5" s="375"/>
      <c r="AJ5" s="9"/>
      <c r="AK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384" t="s">
        <v>16</v>
      </c>
      <c r="BK5" s="384"/>
      <c r="BL5" s="384"/>
      <c r="BM5" s="384"/>
      <c r="BN5" s="384"/>
      <c r="BO5" s="385"/>
    </row>
    <row r="6" spans="3:67" s="8" customFormat="1" ht="13.5">
      <c r="C6" s="280">
        <v>1</v>
      </c>
      <c r="D6" s="273"/>
      <c r="E6" s="238">
        <f>AD4</f>
        <v>0.4375</v>
      </c>
      <c r="F6" s="239"/>
      <c r="G6" s="239"/>
      <c r="H6" s="239"/>
      <c r="I6" s="239"/>
      <c r="J6" s="240" t="str">
        <f>'2次リーグ組合せ'!E11</f>
        <v>関さくら</v>
      </c>
      <c r="K6" s="240"/>
      <c r="L6" s="240"/>
      <c r="M6" s="240"/>
      <c r="N6" s="240"/>
      <c r="O6" s="240"/>
      <c r="P6" s="240"/>
      <c r="Q6" s="241"/>
      <c r="R6" s="10"/>
      <c r="S6" s="11"/>
      <c r="T6" s="12" t="s">
        <v>26</v>
      </c>
      <c r="U6" s="11"/>
      <c r="V6" s="10"/>
      <c r="W6" s="248" t="str">
        <f>'2次リーグ組合せ'!E12</f>
        <v>御嵩</v>
      </c>
      <c r="X6" s="248"/>
      <c r="Y6" s="248"/>
      <c r="Z6" s="248"/>
      <c r="AA6" s="248"/>
      <c r="AB6" s="248"/>
      <c r="AC6" s="274"/>
      <c r="AD6" s="381" t="str">
        <f>J7</f>
        <v>加茂野</v>
      </c>
      <c r="AE6" s="382"/>
      <c r="AF6" s="382"/>
      <c r="AG6" s="382"/>
      <c r="AH6" s="382"/>
      <c r="AI6" s="383"/>
      <c r="AJ6" s="9"/>
      <c r="AK6" s="9"/>
      <c r="AL6" s="8" t="str">
        <f>J7</f>
        <v>加茂野</v>
      </c>
      <c r="AM6" s="64">
        <v>0</v>
      </c>
      <c r="AN6" s="64">
        <v>0</v>
      </c>
      <c r="AO6" s="64">
        <v>0</v>
      </c>
      <c r="AP6" s="64">
        <f>S7+S9+S11</f>
        <v>0</v>
      </c>
      <c r="AQ6" s="64">
        <f>U7+U9+U11</f>
        <v>0</v>
      </c>
      <c r="AR6" s="64">
        <f>AP6-AQ6</f>
        <v>0</v>
      </c>
      <c r="AS6" s="64">
        <f>AM6*3+AO6*1</f>
        <v>0</v>
      </c>
      <c r="AT6" s="65">
        <v>1</v>
      </c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381" t="str">
        <f>$J$17&amp;"・"&amp;$W$17</f>
        <v>大和・コヴィーダ２</v>
      </c>
      <c r="BK6" s="382"/>
      <c r="BL6" s="382"/>
      <c r="BM6" s="382"/>
      <c r="BN6" s="382"/>
      <c r="BO6" s="383"/>
    </row>
    <row r="7" spans="3:67" s="8" customFormat="1" ht="13.5">
      <c r="C7" s="280">
        <v>2</v>
      </c>
      <c r="D7" s="273"/>
      <c r="E7" s="272">
        <f>E6+"０：5０"</f>
        <v>0.4722222222222222</v>
      </c>
      <c r="F7" s="273"/>
      <c r="G7" s="273"/>
      <c r="H7" s="273"/>
      <c r="I7" s="273"/>
      <c r="J7" s="240" t="str">
        <f>'2次リーグ組合せ'!E10</f>
        <v>加茂野</v>
      </c>
      <c r="K7" s="240"/>
      <c r="L7" s="240"/>
      <c r="M7" s="240"/>
      <c r="N7" s="240"/>
      <c r="O7" s="240"/>
      <c r="P7" s="240"/>
      <c r="Q7" s="241"/>
      <c r="R7" s="13"/>
      <c r="S7" s="14"/>
      <c r="T7" s="15" t="s">
        <v>26</v>
      </c>
      <c r="U7" s="14"/>
      <c r="V7" s="13"/>
      <c r="W7" s="252" t="str">
        <f>'2次リーグ組合せ'!E13</f>
        <v>瀬尻</v>
      </c>
      <c r="X7" s="252"/>
      <c r="Y7" s="252"/>
      <c r="Z7" s="252"/>
      <c r="AA7" s="252"/>
      <c r="AB7" s="252"/>
      <c r="AC7" s="252"/>
      <c r="AD7" s="266" t="str">
        <f>J6</f>
        <v>関さくら</v>
      </c>
      <c r="AE7" s="267"/>
      <c r="AF7" s="267"/>
      <c r="AG7" s="267"/>
      <c r="AH7" s="267"/>
      <c r="AI7" s="268"/>
      <c r="AJ7" s="9"/>
      <c r="AK7" s="9"/>
      <c r="AL7" s="8" t="str">
        <f>J6</f>
        <v>関さくら</v>
      </c>
      <c r="AM7" s="64">
        <v>0</v>
      </c>
      <c r="AN7" s="64">
        <v>0</v>
      </c>
      <c r="AO7" s="64">
        <v>0</v>
      </c>
      <c r="AP7" s="64">
        <f>S6+S8+U11</f>
        <v>0</v>
      </c>
      <c r="AQ7" s="64">
        <f>U6+U8+S11</f>
        <v>0</v>
      </c>
      <c r="AR7" s="64">
        <f>AP7-AQ7</f>
        <v>0</v>
      </c>
      <c r="AS7" s="64">
        <f>AM7*3+AO7*1</f>
        <v>0</v>
      </c>
      <c r="AT7" s="65">
        <v>2</v>
      </c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266" t="str">
        <f>$J$16&amp;"・"&amp;$W$16</f>
        <v>西可児・武芸川</v>
      </c>
      <c r="BK7" s="267"/>
      <c r="BL7" s="267"/>
      <c r="BM7" s="267"/>
      <c r="BN7" s="267"/>
      <c r="BO7" s="268"/>
    </row>
    <row r="8" spans="3:67" s="8" customFormat="1" ht="13.5" customHeight="1">
      <c r="C8" s="280">
        <v>3</v>
      </c>
      <c r="D8" s="273"/>
      <c r="E8" s="272">
        <f>E7+"１：1０"</f>
        <v>0.5208333333333334</v>
      </c>
      <c r="F8" s="273"/>
      <c r="G8" s="273"/>
      <c r="H8" s="273"/>
      <c r="I8" s="273"/>
      <c r="J8" s="246" t="str">
        <f>J6</f>
        <v>関さくら</v>
      </c>
      <c r="K8" s="246"/>
      <c r="L8" s="246"/>
      <c r="M8" s="246"/>
      <c r="N8" s="246"/>
      <c r="O8" s="246"/>
      <c r="P8" s="246"/>
      <c r="Q8" s="247"/>
      <c r="R8" s="13"/>
      <c r="S8" s="14"/>
      <c r="T8" s="15" t="s">
        <v>53</v>
      </c>
      <c r="U8" s="14"/>
      <c r="V8" s="13"/>
      <c r="W8" s="248" t="str">
        <f>W7</f>
        <v>瀬尻</v>
      </c>
      <c r="X8" s="248"/>
      <c r="Y8" s="248"/>
      <c r="Z8" s="248"/>
      <c r="AA8" s="248"/>
      <c r="AB8" s="248"/>
      <c r="AC8" s="248"/>
      <c r="AD8" s="266" t="str">
        <f>W6</f>
        <v>御嵩</v>
      </c>
      <c r="AE8" s="267"/>
      <c r="AF8" s="267"/>
      <c r="AG8" s="267"/>
      <c r="AH8" s="267"/>
      <c r="AI8" s="268"/>
      <c r="AJ8" s="9"/>
      <c r="AK8" s="9"/>
      <c r="AL8" s="8" t="str">
        <f>W6</f>
        <v>御嵩</v>
      </c>
      <c r="AM8" s="64">
        <v>0</v>
      </c>
      <c r="AN8" s="64">
        <v>0</v>
      </c>
      <c r="AO8" s="64">
        <v>0</v>
      </c>
      <c r="AP8" s="64">
        <f>U6+U9+S10</f>
        <v>0</v>
      </c>
      <c r="AQ8" s="64">
        <f>S6+S9+U10</f>
        <v>0</v>
      </c>
      <c r="AR8" s="64">
        <f>AP8-AQ8</f>
        <v>0</v>
      </c>
      <c r="AS8" s="64">
        <f>AM8*3+AO8*1</f>
        <v>0</v>
      </c>
      <c r="AT8" s="65">
        <v>3</v>
      </c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266" t="str">
        <f>$J$17&amp;"・"&amp;$W$16</f>
        <v>大和・武芸川</v>
      </c>
      <c r="BK8" s="267"/>
      <c r="BL8" s="267"/>
      <c r="BM8" s="267"/>
      <c r="BN8" s="267"/>
      <c r="BO8" s="268"/>
    </row>
    <row r="9" spans="3:67" s="8" customFormat="1" ht="13.5" customHeight="1">
      <c r="C9" s="280">
        <v>4</v>
      </c>
      <c r="D9" s="273"/>
      <c r="E9" s="262">
        <f>E8+"０：5０"</f>
        <v>0.5555555555555556</v>
      </c>
      <c r="F9" s="263"/>
      <c r="G9" s="263"/>
      <c r="H9" s="263"/>
      <c r="I9" s="263"/>
      <c r="J9" s="264" t="str">
        <f>J7</f>
        <v>加茂野</v>
      </c>
      <c r="K9" s="264"/>
      <c r="L9" s="264"/>
      <c r="M9" s="264"/>
      <c r="N9" s="264"/>
      <c r="O9" s="264"/>
      <c r="P9" s="264"/>
      <c r="Q9" s="265"/>
      <c r="R9" s="10"/>
      <c r="S9" s="11"/>
      <c r="T9" s="12" t="s">
        <v>53</v>
      </c>
      <c r="U9" s="11"/>
      <c r="V9" s="10"/>
      <c r="W9" s="252" t="str">
        <f>W6</f>
        <v>御嵩</v>
      </c>
      <c r="X9" s="252"/>
      <c r="Y9" s="252"/>
      <c r="Z9" s="252"/>
      <c r="AA9" s="252"/>
      <c r="AB9" s="252"/>
      <c r="AC9" s="252"/>
      <c r="AD9" s="378" t="str">
        <f>J8</f>
        <v>関さくら</v>
      </c>
      <c r="AE9" s="379"/>
      <c r="AF9" s="379"/>
      <c r="AG9" s="379"/>
      <c r="AH9" s="379"/>
      <c r="AI9" s="380"/>
      <c r="AJ9" s="9"/>
      <c r="AK9" s="9"/>
      <c r="AL9" s="8" t="str">
        <f>W7</f>
        <v>瀬尻</v>
      </c>
      <c r="AM9" s="64">
        <v>0</v>
      </c>
      <c r="AN9" s="64">
        <v>0</v>
      </c>
      <c r="AO9" s="64">
        <v>0</v>
      </c>
      <c r="AP9" s="64">
        <f>U7+U8+U10</f>
        <v>0</v>
      </c>
      <c r="AQ9" s="64">
        <f>S7+S8+S10</f>
        <v>0</v>
      </c>
      <c r="AR9" s="64">
        <f>AP9-AQ9</f>
        <v>0</v>
      </c>
      <c r="AS9" s="64">
        <f>AM9*3+AO9*1</f>
        <v>0</v>
      </c>
      <c r="AT9" s="65">
        <v>4</v>
      </c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378" t="str">
        <f>$J$16&amp;"・"&amp;$W$17</f>
        <v>西可児・コヴィーダ２</v>
      </c>
      <c r="BK9" s="379"/>
      <c r="BL9" s="379"/>
      <c r="BM9" s="379"/>
      <c r="BN9" s="379"/>
      <c r="BO9" s="380"/>
    </row>
    <row r="10" spans="3:67" s="8" customFormat="1" ht="13.5" customHeight="1">
      <c r="C10" s="280">
        <v>5</v>
      </c>
      <c r="D10" s="273"/>
      <c r="E10" s="272">
        <f>E9+"１：1０"</f>
        <v>0.6041666666666667</v>
      </c>
      <c r="F10" s="273"/>
      <c r="G10" s="273"/>
      <c r="H10" s="273"/>
      <c r="I10" s="273"/>
      <c r="J10" s="246" t="str">
        <f>W9</f>
        <v>御嵩</v>
      </c>
      <c r="K10" s="246"/>
      <c r="L10" s="246"/>
      <c r="M10" s="246"/>
      <c r="N10" s="246"/>
      <c r="O10" s="246"/>
      <c r="P10" s="246"/>
      <c r="Q10" s="247"/>
      <c r="R10" s="13"/>
      <c r="S10" s="14"/>
      <c r="T10" s="15" t="s">
        <v>53</v>
      </c>
      <c r="U10" s="14"/>
      <c r="V10" s="13"/>
      <c r="W10" s="248" t="str">
        <f>W8</f>
        <v>瀬尻</v>
      </c>
      <c r="X10" s="248"/>
      <c r="Y10" s="248"/>
      <c r="Z10" s="248"/>
      <c r="AA10" s="248"/>
      <c r="AB10" s="248"/>
      <c r="AC10" s="248"/>
      <c r="AD10" s="266" t="str">
        <f>J11</f>
        <v>加茂野</v>
      </c>
      <c r="AE10" s="267"/>
      <c r="AF10" s="267"/>
      <c r="AG10" s="267"/>
      <c r="AH10" s="267"/>
      <c r="AI10" s="268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266" t="str">
        <f>$J$17&amp;"・"&amp;$W$21</f>
        <v>大和・西可児</v>
      </c>
      <c r="BK10" s="267"/>
      <c r="BL10" s="267"/>
      <c r="BM10" s="267"/>
      <c r="BN10" s="267"/>
      <c r="BO10" s="268"/>
    </row>
    <row r="11" spans="3:67" s="8" customFormat="1" ht="13.5" customHeight="1">
      <c r="C11" s="368">
        <v>6</v>
      </c>
      <c r="D11" s="369"/>
      <c r="E11" s="257">
        <f>E10+"０：5０"</f>
        <v>0.638888888888889</v>
      </c>
      <c r="F11" s="258"/>
      <c r="G11" s="258"/>
      <c r="H11" s="258"/>
      <c r="I11" s="258"/>
      <c r="J11" s="230" t="str">
        <f>J9</f>
        <v>加茂野</v>
      </c>
      <c r="K11" s="230"/>
      <c r="L11" s="230"/>
      <c r="M11" s="230"/>
      <c r="N11" s="230"/>
      <c r="O11" s="230"/>
      <c r="P11" s="230"/>
      <c r="Q11" s="231"/>
      <c r="R11" s="16"/>
      <c r="S11" s="17"/>
      <c r="T11" s="18" t="s">
        <v>53</v>
      </c>
      <c r="U11" s="17"/>
      <c r="V11" s="16"/>
      <c r="W11" s="232" t="str">
        <f>J8</f>
        <v>関さくら</v>
      </c>
      <c r="X11" s="232"/>
      <c r="Y11" s="232"/>
      <c r="Z11" s="232"/>
      <c r="AA11" s="232"/>
      <c r="AB11" s="232"/>
      <c r="AC11" s="232"/>
      <c r="AD11" s="371" t="str">
        <f>W10</f>
        <v>瀬尻</v>
      </c>
      <c r="AE11" s="372"/>
      <c r="AF11" s="372"/>
      <c r="AG11" s="372"/>
      <c r="AH11" s="372"/>
      <c r="AI11" s="373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371" t="str">
        <f>$J$20&amp;"・"&amp;$W$20</f>
        <v>武芸川・コヴィーダ２</v>
      </c>
      <c r="BK11" s="372"/>
      <c r="BL11" s="372"/>
      <c r="BM11" s="372"/>
      <c r="BN11" s="372"/>
      <c r="BO11" s="373"/>
    </row>
    <row r="13" spans="3:15" ht="13.5">
      <c r="C13" t="s">
        <v>167</v>
      </c>
      <c r="K13" s="68"/>
      <c r="L13" s="68"/>
      <c r="M13" s="68"/>
      <c r="N13" s="68"/>
      <c r="O13" s="68"/>
    </row>
    <row r="14" spans="7:46" ht="13.5">
      <c r="G14" s="281">
        <f>'リーグ2次'!T6</f>
        <v>44248</v>
      </c>
      <c r="H14" s="282"/>
      <c r="I14" s="282"/>
      <c r="J14" s="282"/>
      <c r="K14" s="282"/>
      <c r="L14" s="282"/>
      <c r="R14" s="284">
        <f>'リーグ2次'!T5</f>
        <v>3</v>
      </c>
      <c r="S14" s="284"/>
      <c r="T14" s="284"/>
      <c r="U14" s="284"/>
      <c r="V14" s="284"/>
      <c r="W14" t="s">
        <v>52</v>
      </c>
      <c r="AD14" s="376">
        <f>'リーグ2次'!T7</f>
        <v>0.479166666666667</v>
      </c>
      <c r="AE14" s="377"/>
      <c r="AF14" s="377"/>
      <c r="AG14" s="377"/>
      <c r="AH14" s="377"/>
      <c r="AL14" s="8"/>
      <c r="AM14" s="62" t="s">
        <v>90</v>
      </c>
      <c r="AN14" s="63" t="s">
        <v>91</v>
      </c>
      <c r="AO14" s="63" t="s">
        <v>92</v>
      </c>
      <c r="AP14" s="63" t="s">
        <v>93</v>
      </c>
      <c r="AQ14" s="63" t="s">
        <v>94</v>
      </c>
      <c r="AR14" s="63" t="s">
        <v>95</v>
      </c>
      <c r="AS14" s="63" t="s">
        <v>96</v>
      </c>
      <c r="AT14" s="63" t="s">
        <v>23</v>
      </c>
    </row>
    <row r="15" spans="1:67" s="8" customFormat="1" ht="13.5">
      <c r="A15"/>
      <c r="C15" s="277" t="s">
        <v>36</v>
      </c>
      <c r="D15" s="278"/>
      <c r="E15" s="278" t="s">
        <v>14</v>
      </c>
      <c r="F15" s="278"/>
      <c r="G15" s="278"/>
      <c r="H15" s="278"/>
      <c r="I15" s="278"/>
      <c r="J15" s="278" t="s">
        <v>15</v>
      </c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374" t="s">
        <v>16</v>
      </c>
      <c r="AE15" s="374"/>
      <c r="AF15" s="374"/>
      <c r="AG15" s="374"/>
      <c r="AH15" s="374"/>
      <c r="AI15" s="375"/>
      <c r="AJ15" s="9"/>
      <c r="AK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384" t="s">
        <v>16</v>
      </c>
      <c r="BK15" s="384"/>
      <c r="BL15" s="384"/>
      <c r="BM15" s="384"/>
      <c r="BN15" s="384"/>
      <c r="BO15" s="385"/>
    </row>
    <row r="16" spans="3:67" s="8" customFormat="1" ht="13.5">
      <c r="C16" s="280">
        <v>1</v>
      </c>
      <c r="D16" s="273"/>
      <c r="E16" s="238">
        <f>AD14</f>
        <v>0.479166666666667</v>
      </c>
      <c r="F16" s="239"/>
      <c r="G16" s="239"/>
      <c r="H16" s="239"/>
      <c r="I16" s="239"/>
      <c r="J16" s="240" t="str">
        <f>'2次リーグ組合せ'!E15</f>
        <v>西可児</v>
      </c>
      <c r="K16" s="240"/>
      <c r="L16" s="240"/>
      <c r="M16" s="240"/>
      <c r="N16" s="240"/>
      <c r="O16" s="240"/>
      <c r="P16" s="240"/>
      <c r="Q16" s="241"/>
      <c r="R16" s="10"/>
      <c r="S16" s="11"/>
      <c r="T16" s="12" t="s">
        <v>26</v>
      </c>
      <c r="U16" s="11"/>
      <c r="V16" s="10"/>
      <c r="W16" s="248" t="str">
        <f>'2次リーグ組合せ'!E16</f>
        <v>武芸川</v>
      </c>
      <c r="X16" s="248"/>
      <c r="Y16" s="248"/>
      <c r="Z16" s="248"/>
      <c r="AA16" s="248"/>
      <c r="AB16" s="248"/>
      <c r="AC16" s="274"/>
      <c r="AD16" s="381" t="str">
        <f>J17</f>
        <v>大和</v>
      </c>
      <c r="AE16" s="382"/>
      <c r="AF16" s="382"/>
      <c r="AG16" s="382"/>
      <c r="AH16" s="382"/>
      <c r="AI16" s="383"/>
      <c r="AJ16" s="9"/>
      <c r="AK16" s="9"/>
      <c r="AL16" s="8" t="str">
        <f>J17</f>
        <v>大和</v>
      </c>
      <c r="AM16" s="64">
        <v>0</v>
      </c>
      <c r="AN16" s="64">
        <v>0</v>
      </c>
      <c r="AO16" s="64">
        <v>0</v>
      </c>
      <c r="AP16" s="64">
        <f>S17+S19+S21</f>
        <v>0</v>
      </c>
      <c r="AQ16" s="64">
        <f>U17+U19+U21</f>
        <v>0</v>
      </c>
      <c r="AR16" s="64">
        <f>AP16-AQ16</f>
        <v>0</v>
      </c>
      <c r="AS16" s="64">
        <f>AM16*3+AO16*1</f>
        <v>0</v>
      </c>
      <c r="AT16" s="65">
        <v>1</v>
      </c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381" t="str">
        <f>$J$7&amp;"・"&amp;$W$7</f>
        <v>加茂野・瀬尻</v>
      </c>
      <c r="BK16" s="382"/>
      <c r="BL16" s="382"/>
      <c r="BM16" s="382"/>
      <c r="BN16" s="382"/>
      <c r="BO16" s="383"/>
    </row>
    <row r="17" spans="3:67" s="8" customFormat="1" ht="13.5">
      <c r="C17" s="280">
        <v>2</v>
      </c>
      <c r="D17" s="273"/>
      <c r="E17" s="272">
        <f>E16+"０：5０"</f>
        <v>0.5138888888888893</v>
      </c>
      <c r="F17" s="273"/>
      <c r="G17" s="273"/>
      <c r="H17" s="273"/>
      <c r="I17" s="273"/>
      <c r="J17" s="240" t="str">
        <f>'2次リーグ組合せ'!E14</f>
        <v>大和</v>
      </c>
      <c r="K17" s="240"/>
      <c r="L17" s="240"/>
      <c r="M17" s="240"/>
      <c r="N17" s="240"/>
      <c r="O17" s="240"/>
      <c r="P17" s="240"/>
      <c r="Q17" s="241"/>
      <c r="R17" s="13"/>
      <c r="S17" s="14"/>
      <c r="T17" s="15" t="s">
        <v>26</v>
      </c>
      <c r="U17" s="14"/>
      <c r="V17" s="13"/>
      <c r="W17" s="252" t="str">
        <f>'2次リーグ組合せ'!E17</f>
        <v>コヴィーダ２</v>
      </c>
      <c r="X17" s="252"/>
      <c r="Y17" s="252"/>
      <c r="Z17" s="252"/>
      <c r="AA17" s="252"/>
      <c r="AB17" s="252"/>
      <c r="AC17" s="252"/>
      <c r="AD17" s="266" t="str">
        <f>J16</f>
        <v>西可児</v>
      </c>
      <c r="AE17" s="267"/>
      <c r="AF17" s="267"/>
      <c r="AG17" s="267"/>
      <c r="AH17" s="267"/>
      <c r="AI17" s="268"/>
      <c r="AJ17" s="9"/>
      <c r="AK17" s="9"/>
      <c r="AL17" s="8" t="str">
        <f>J16</f>
        <v>西可児</v>
      </c>
      <c r="AM17" s="64">
        <v>0</v>
      </c>
      <c r="AN17" s="64">
        <v>0</v>
      </c>
      <c r="AO17" s="64">
        <v>0</v>
      </c>
      <c r="AP17" s="64">
        <f>S16+S18+U21</f>
        <v>0</v>
      </c>
      <c r="AQ17" s="64">
        <f>U16+U18+S21</f>
        <v>0</v>
      </c>
      <c r="AR17" s="64">
        <f>AP17-AQ17</f>
        <v>0</v>
      </c>
      <c r="AS17" s="64">
        <f>AM17*3+AO17*1</f>
        <v>0</v>
      </c>
      <c r="AT17" s="65">
        <v>2</v>
      </c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266" t="str">
        <f>$J$6&amp;"・"&amp;$W$6</f>
        <v>関さくら・御嵩</v>
      </c>
      <c r="BK17" s="267"/>
      <c r="BL17" s="267"/>
      <c r="BM17" s="267"/>
      <c r="BN17" s="267"/>
      <c r="BO17" s="268"/>
    </row>
    <row r="18" spans="3:67" s="8" customFormat="1" ht="13.5" customHeight="1">
      <c r="C18" s="280">
        <v>3</v>
      </c>
      <c r="D18" s="273"/>
      <c r="E18" s="272">
        <f>E17+"１：1０"</f>
        <v>0.5625000000000004</v>
      </c>
      <c r="F18" s="273"/>
      <c r="G18" s="273"/>
      <c r="H18" s="273"/>
      <c r="I18" s="273"/>
      <c r="J18" s="246" t="str">
        <f>J16</f>
        <v>西可児</v>
      </c>
      <c r="K18" s="246"/>
      <c r="L18" s="246"/>
      <c r="M18" s="246"/>
      <c r="N18" s="246"/>
      <c r="O18" s="246"/>
      <c r="P18" s="246"/>
      <c r="Q18" s="247"/>
      <c r="R18" s="13"/>
      <c r="S18" s="14"/>
      <c r="T18" s="15" t="s">
        <v>53</v>
      </c>
      <c r="U18" s="14"/>
      <c r="V18" s="13"/>
      <c r="W18" s="248" t="str">
        <f>W17</f>
        <v>コヴィーダ２</v>
      </c>
      <c r="X18" s="248"/>
      <c r="Y18" s="248"/>
      <c r="Z18" s="248"/>
      <c r="AA18" s="248"/>
      <c r="AB18" s="248"/>
      <c r="AC18" s="248"/>
      <c r="AD18" s="266" t="str">
        <f>W16</f>
        <v>武芸川</v>
      </c>
      <c r="AE18" s="267"/>
      <c r="AF18" s="267"/>
      <c r="AG18" s="267"/>
      <c r="AH18" s="267"/>
      <c r="AI18" s="268"/>
      <c r="AJ18" s="9"/>
      <c r="AK18" s="9"/>
      <c r="AL18" s="8" t="str">
        <f>W16</f>
        <v>武芸川</v>
      </c>
      <c r="AM18" s="64">
        <v>0</v>
      </c>
      <c r="AN18" s="64">
        <v>0</v>
      </c>
      <c r="AO18" s="64">
        <v>0</v>
      </c>
      <c r="AP18" s="64">
        <f>U16+U19+S20</f>
        <v>0</v>
      </c>
      <c r="AQ18" s="64">
        <f>S16+S19+U20</f>
        <v>0</v>
      </c>
      <c r="AR18" s="64">
        <f>AP18-AQ18</f>
        <v>0</v>
      </c>
      <c r="AS18" s="64">
        <f>AM18*3+AO18*1</f>
        <v>0</v>
      </c>
      <c r="AT18" s="65">
        <v>3</v>
      </c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266" t="str">
        <f>$J$7&amp;"・"&amp;$W$6</f>
        <v>加茂野・御嵩</v>
      </c>
      <c r="BK18" s="267"/>
      <c r="BL18" s="267"/>
      <c r="BM18" s="267"/>
      <c r="BN18" s="267"/>
      <c r="BO18" s="268"/>
    </row>
    <row r="19" spans="3:67" s="8" customFormat="1" ht="13.5" customHeight="1">
      <c r="C19" s="280">
        <v>4</v>
      </c>
      <c r="D19" s="273"/>
      <c r="E19" s="262">
        <f>E18+"０：5０"</f>
        <v>0.5972222222222227</v>
      </c>
      <c r="F19" s="263"/>
      <c r="G19" s="263"/>
      <c r="H19" s="263"/>
      <c r="I19" s="263"/>
      <c r="J19" s="264" t="str">
        <f>J17</f>
        <v>大和</v>
      </c>
      <c r="K19" s="264"/>
      <c r="L19" s="264"/>
      <c r="M19" s="264"/>
      <c r="N19" s="264"/>
      <c r="O19" s="264"/>
      <c r="P19" s="264"/>
      <c r="Q19" s="265"/>
      <c r="R19" s="10"/>
      <c r="S19" s="11"/>
      <c r="T19" s="12" t="s">
        <v>53</v>
      </c>
      <c r="U19" s="11"/>
      <c r="V19" s="10"/>
      <c r="W19" s="252" t="str">
        <f>W16</f>
        <v>武芸川</v>
      </c>
      <c r="X19" s="252"/>
      <c r="Y19" s="252"/>
      <c r="Z19" s="252"/>
      <c r="AA19" s="252"/>
      <c r="AB19" s="252"/>
      <c r="AC19" s="252"/>
      <c r="AD19" s="378" t="str">
        <f>J18</f>
        <v>西可児</v>
      </c>
      <c r="AE19" s="379"/>
      <c r="AF19" s="379"/>
      <c r="AG19" s="379"/>
      <c r="AH19" s="379"/>
      <c r="AI19" s="380"/>
      <c r="AJ19" s="9"/>
      <c r="AK19" s="9"/>
      <c r="AL19" s="8" t="str">
        <f>W17</f>
        <v>コヴィーダ２</v>
      </c>
      <c r="AM19" s="64">
        <v>0</v>
      </c>
      <c r="AN19" s="64">
        <v>0</v>
      </c>
      <c r="AO19" s="64">
        <v>0</v>
      </c>
      <c r="AP19" s="64">
        <f>U17+U18+U20</f>
        <v>0</v>
      </c>
      <c r="AQ19" s="64">
        <f>S17+S18+S20</f>
        <v>0</v>
      </c>
      <c r="AR19" s="64">
        <f>AP19-AQ19</f>
        <v>0</v>
      </c>
      <c r="AS19" s="64">
        <f>AM19*3+AO19*1</f>
        <v>0</v>
      </c>
      <c r="AT19" s="65">
        <v>4</v>
      </c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378" t="str">
        <f>$J$6&amp;"・"&amp;$W$7</f>
        <v>関さくら・瀬尻</v>
      </c>
      <c r="BK19" s="379"/>
      <c r="BL19" s="379"/>
      <c r="BM19" s="379"/>
      <c r="BN19" s="379"/>
      <c r="BO19" s="380"/>
    </row>
    <row r="20" spans="3:67" s="8" customFormat="1" ht="13.5" customHeight="1">
      <c r="C20" s="280">
        <v>5</v>
      </c>
      <c r="D20" s="273"/>
      <c r="E20" s="272">
        <f>E19+"１：1０"</f>
        <v>0.6458333333333338</v>
      </c>
      <c r="F20" s="273"/>
      <c r="G20" s="273"/>
      <c r="H20" s="273"/>
      <c r="I20" s="273"/>
      <c r="J20" s="246" t="str">
        <f>W19</f>
        <v>武芸川</v>
      </c>
      <c r="K20" s="246"/>
      <c r="L20" s="246"/>
      <c r="M20" s="246"/>
      <c r="N20" s="246"/>
      <c r="O20" s="246"/>
      <c r="P20" s="246"/>
      <c r="Q20" s="247"/>
      <c r="R20" s="13"/>
      <c r="S20" s="14"/>
      <c r="T20" s="15" t="s">
        <v>53</v>
      </c>
      <c r="U20" s="14"/>
      <c r="V20" s="13"/>
      <c r="W20" s="248" t="str">
        <f>W18</f>
        <v>コヴィーダ２</v>
      </c>
      <c r="X20" s="248"/>
      <c r="Y20" s="248"/>
      <c r="Z20" s="248"/>
      <c r="AA20" s="248"/>
      <c r="AB20" s="248"/>
      <c r="AC20" s="248"/>
      <c r="AD20" s="266" t="str">
        <f>J21</f>
        <v>大和</v>
      </c>
      <c r="AE20" s="267"/>
      <c r="AF20" s="267"/>
      <c r="AG20" s="267"/>
      <c r="AH20" s="267"/>
      <c r="AI20" s="268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266" t="str">
        <f>$J$11&amp;"・"&amp;$W$11</f>
        <v>加茂野・関さくら</v>
      </c>
      <c r="BK20" s="267"/>
      <c r="BL20" s="267"/>
      <c r="BM20" s="267"/>
      <c r="BN20" s="267"/>
      <c r="BO20" s="268"/>
    </row>
    <row r="21" spans="3:67" s="8" customFormat="1" ht="13.5" customHeight="1">
      <c r="C21" s="368">
        <v>6</v>
      </c>
      <c r="D21" s="369"/>
      <c r="E21" s="257">
        <f>E20+"０：5０"</f>
        <v>0.680555555555556</v>
      </c>
      <c r="F21" s="258"/>
      <c r="G21" s="258"/>
      <c r="H21" s="258"/>
      <c r="I21" s="258"/>
      <c r="J21" s="230" t="str">
        <f>J19</f>
        <v>大和</v>
      </c>
      <c r="K21" s="230"/>
      <c r="L21" s="230"/>
      <c r="M21" s="230"/>
      <c r="N21" s="230"/>
      <c r="O21" s="230"/>
      <c r="P21" s="230"/>
      <c r="Q21" s="231"/>
      <c r="R21" s="16"/>
      <c r="S21" s="17"/>
      <c r="T21" s="18" t="s">
        <v>53</v>
      </c>
      <c r="U21" s="17"/>
      <c r="V21" s="16"/>
      <c r="W21" s="232" t="str">
        <f>J18</f>
        <v>西可児</v>
      </c>
      <c r="X21" s="232"/>
      <c r="Y21" s="232"/>
      <c r="Z21" s="232"/>
      <c r="AA21" s="232"/>
      <c r="AB21" s="232"/>
      <c r="AC21" s="232"/>
      <c r="AD21" s="371" t="str">
        <f>W20</f>
        <v>コヴィーダ２</v>
      </c>
      <c r="AE21" s="372"/>
      <c r="AF21" s="372"/>
      <c r="AG21" s="372"/>
      <c r="AH21" s="372"/>
      <c r="AI21" s="373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371" t="str">
        <f>$J$10&amp;"・"&amp;$W$10</f>
        <v>御嵩・瀬尻</v>
      </c>
      <c r="BK21" s="372"/>
      <c r="BL21" s="372"/>
      <c r="BM21" s="372"/>
      <c r="BN21" s="372"/>
      <c r="BO21" s="373"/>
    </row>
    <row r="22" ht="13.5">
      <c r="A22" s="8"/>
    </row>
    <row r="23" spans="3:15" ht="13.5">
      <c r="C23" t="s">
        <v>168</v>
      </c>
      <c r="K23" s="68"/>
      <c r="L23" s="68"/>
      <c r="M23" s="68"/>
      <c r="N23" s="68"/>
      <c r="O23" s="68"/>
    </row>
    <row r="24" spans="7:46" ht="13.5">
      <c r="G24" s="281">
        <f>'リーグ2次'!X6</f>
        <v>44248</v>
      </c>
      <c r="H24" s="282"/>
      <c r="I24" s="282"/>
      <c r="J24" s="282"/>
      <c r="K24" s="282"/>
      <c r="L24" s="282"/>
      <c r="R24" s="284">
        <f>'リーグ2次'!X5</f>
        <v>4</v>
      </c>
      <c r="S24" s="284"/>
      <c r="T24" s="284"/>
      <c r="U24" s="284"/>
      <c r="V24" s="284"/>
      <c r="W24" t="s">
        <v>52</v>
      </c>
      <c r="AD24" s="376">
        <f>'リーグ2次'!X7</f>
        <v>0.520833333333333</v>
      </c>
      <c r="AE24" s="377"/>
      <c r="AF24" s="377"/>
      <c r="AG24" s="377"/>
      <c r="AH24" s="377"/>
      <c r="AL24" s="8"/>
      <c r="AM24" s="62" t="s">
        <v>90</v>
      </c>
      <c r="AN24" s="63" t="s">
        <v>91</v>
      </c>
      <c r="AO24" s="63" t="s">
        <v>92</v>
      </c>
      <c r="AP24" s="63" t="s">
        <v>93</v>
      </c>
      <c r="AQ24" s="63" t="s">
        <v>94</v>
      </c>
      <c r="AR24" s="63" t="s">
        <v>95</v>
      </c>
      <c r="AS24" s="63" t="s">
        <v>96</v>
      </c>
      <c r="AT24" s="63" t="s">
        <v>23</v>
      </c>
    </row>
    <row r="25" spans="3:35" s="8" customFormat="1" ht="13.5">
      <c r="C25" s="277" t="s">
        <v>25</v>
      </c>
      <c r="D25" s="278"/>
      <c r="E25" s="278" t="s">
        <v>14</v>
      </c>
      <c r="F25" s="278"/>
      <c r="G25" s="278"/>
      <c r="H25" s="278"/>
      <c r="I25" s="278"/>
      <c r="J25" s="278" t="s">
        <v>15</v>
      </c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365" t="s">
        <v>16</v>
      </c>
      <c r="AE25" s="366"/>
      <c r="AF25" s="366"/>
      <c r="AG25" s="366"/>
      <c r="AH25" s="366"/>
      <c r="AI25" s="367"/>
    </row>
    <row r="26" spans="3:67" s="8" customFormat="1" ht="13.5">
      <c r="C26" s="280">
        <v>1</v>
      </c>
      <c r="D26" s="273"/>
      <c r="E26" s="238">
        <f>AD24</f>
        <v>0.520833333333333</v>
      </c>
      <c r="F26" s="239"/>
      <c r="G26" s="239"/>
      <c r="H26" s="239"/>
      <c r="I26" s="239"/>
      <c r="J26" s="240" t="str">
        <f>'リーグ2次'!Y9</f>
        <v>土田</v>
      </c>
      <c r="K26" s="240"/>
      <c r="L26" s="240"/>
      <c r="M26" s="240"/>
      <c r="N26" s="240"/>
      <c r="O26" s="240"/>
      <c r="P26" s="240"/>
      <c r="Q26" s="241"/>
      <c r="R26" s="10"/>
      <c r="S26" s="11"/>
      <c r="T26" s="12" t="s">
        <v>26</v>
      </c>
      <c r="U26" s="11"/>
      <c r="V26" s="10"/>
      <c r="W26" s="248" t="str">
        <f>'リーグ2次'!Z9</f>
        <v>川辺</v>
      </c>
      <c r="X26" s="248"/>
      <c r="Y26" s="248"/>
      <c r="Z26" s="248"/>
      <c r="AA26" s="248"/>
      <c r="AB26" s="248"/>
      <c r="AC26" s="274"/>
      <c r="AD26" s="381" t="str">
        <f>J27</f>
        <v>武儀</v>
      </c>
      <c r="AE26" s="382"/>
      <c r="AF26" s="382"/>
      <c r="AG26" s="382"/>
      <c r="AH26" s="382"/>
      <c r="AI26" s="383"/>
      <c r="AJ26" s="9"/>
      <c r="AK26" s="9"/>
      <c r="AL26" s="8" t="str">
        <f>J27</f>
        <v>武儀</v>
      </c>
      <c r="AM26" s="64">
        <v>0</v>
      </c>
      <c r="AN26" s="64">
        <v>0</v>
      </c>
      <c r="AO26" s="64">
        <v>0</v>
      </c>
      <c r="AP26" s="64">
        <f>S27+S29+S31</f>
        <v>0</v>
      </c>
      <c r="AQ26" s="64">
        <f>U27+U29+U31</f>
        <v>0</v>
      </c>
      <c r="AR26" s="64">
        <f>AP26-AQ26</f>
        <v>0</v>
      </c>
      <c r="AS26" s="64">
        <f>AM26*3+AO26*1</f>
        <v>0</v>
      </c>
      <c r="AT26" s="65">
        <v>1</v>
      </c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381" t="str">
        <f>$J$7&amp;"・"&amp;$W$7</f>
        <v>加茂野・瀬尻</v>
      </c>
      <c r="BK26" s="382"/>
      <c r="BL26" s="382"/>
      <c r="BM26" s="382"/>
      <c r="BN26" s="382"/>
      <c r="BO26" s="383"/>
    </row>
    <row r="27" spans="3:67" s="8" customFormat="1" ht="13.5">
      <c r="C27" s="280">
        <v>2</v>
      </c>
      <c r="D27" s="273"/>
      <c r="E27" s="272">
        <f>E26+"０：5０"</f>
        <v>0.5555555555555552</v>
      </c>
      <c r="F27" s="273"/>
      <c r="G27" s="273"/>
      <c r="H27" s="273"/>
      <c r="I27" s="273"/>
      <c r="J27" s="240" t="str">
        <f>'リーグ2次'!X9</f>
        <v>武儀</v>
      </c>
      <c r="K27" s="240"/>
      <c r="L27" s="240"/>
      <c r="M27" s="240"/>
      <c r="N27" s="240"/>
      <c r="O27" s="240"/>
      <c r="P27" s="240"/>
      <c r="Q27" s="241"/>
      <c r="R27" s="13"/>
      <c r="S27" s="14"/>
      <c r="T27" s="15" t="s">
        <v>26</v>
      </c>
      <c r="U27" s="14"/>
      <c r="V27" s="13"/>
      <c r="W27" s="252" t="str">
        <f>'リーグ2次'!AA9</f>
        <v>金竜</v>
      </c>
      <c r="X27" s="252"/>
      <c r="Y27" s="252"/>
      <c r="Z27" s="252"/>
      <c r="AA27" s="252"/>
      <c r="AB27" s="252"/>
      <c r="AC27" s="252"/>
      <c r="AD27" s="266" t="str">
        <f>J26</f>
        <v>土田</v>
      </c>
      <c r="AE27" s="267"/>
      <c r="AF27" s="267"/>
      <c r="AG27" s="267"/>
      <c r="AH27" s="267"/>
      <c r="AI27" s="268"/>
      <c r="AJ27" s="9"/>
      <c r="AK27" s="9"/>
      <c r="AL27" s="8" t="str">
        <f>J26</f>
        <v>土田</v>
      </c>
      <c r="AM27" s="64">
        <v>0</v>
      </c>
      <c r="AN27" s="64">
        <v>0</v>
      </c>
      <c r="AO27" s="64">
        <v>0</v>
      </c>
      <c r="AP27" s="64">
        <f>S26+S28+U31</f>
        <v>0</v>
      </c>
      <c r="AQ27" s="64">
        <f>U26+U28+S31</f>
        <v>0</v>
      </c>
      <c r="AR27" s="64">
        <f>AP27-AQ27</f>
        <v>0</v>
      </c>
      <c r="AS27" s="64">
        <f>AM27*3+AO27*1</f>
        <v>0</v>
      </c>
      <c r="AT27" s="65">
        <v>2</v>
      </c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266" t="str">
        <f>$J$6&amp;"・"&amp;$W$6</f>
        <v>関さくら・御嵩</v>
      </c>
      <c r="BK27" s="267"/>
      <c r="BL27" s="267"/>
      <c r="BM27" s="267"/>
      <c r="BN27" s="267"/>
      <c r="BO27" s="268"/>
    </row>
    <row r="28" spans="3:67" s="8" customFormat="1" ht="13.5" customHeight="1">
      <c r="C28" s="280">
        <v>3</v>
      </c>
      <c r="D28" s="273"/>
      <c r="E28" s="272">
        <f>E27+"１：1０"</f>
        <v>0.6041666666666664</v>
      </c>
      <c r="F28" s="273"/>
      <c r="G28" s="273"/>
      <c r="H28" s="273"/>
      <c r="I28" s="273"/>
      <c r="J28" s="246" t="str">
        <f>J26</f>
        <v>土田</v>
      </c>
      <c r="K28" s="246"/>
      <c r="L28" s="246"/>
      <c r="M28" s="246"/>
      <c r="N28" s="246"/>
      <c r="O28" s="246"/>
      <c r="P28" s="246"/>
      <c r="Q28" s="247"/>
      <c r="R28" s="13"/>
      <c r="S28" s="14"/>
      <c r="T28" s="15" t="s">
        <v>53</v>
      </c>
      <c r="U28" s="14"/>
      <c r="V28" s="13"/>
      <c r="W28" s="248" t="str">
        <f>W27</f>
        <v>金竜</v>
      </c>
      <c r="X28" s="248"/>
      <c r="Y28" s="248"/>
      <c r="Z28" s="248"/>
      <c r="AA28" s="248"/>
      <c r="AB28" s="248"/>
      <c r="AC28" s="248"/>
      <c r="AD28" s="266" t="str">
        <f>W26</f>
        <v>川辺</v>
      </c>
      <c r="AE28" s="267"/>
      <c r="AF28" s="267"/>
      <c r="AG28" s="267"/>
      <c r="AH28" s="267"/>
      <c r="AI28" s="268"/>
      <c r="AJ28" s="9"/>
      <c r="AK28" s="9"/>
      <c r="AL28" s="8" t="str">
        <f>W26</f>
        <v>川辺</v>
      </c>
      <c r="AM28" s="64">
        <v>0</v>
      </c>
      <c r="AN28" s="64">
        <v>0</v>
      </c>
      <c r="AO28" s="64">
        <v>0</v>
      </c>
      <c r="AP28" s="64">
        <f>U26+U29+S30</f>
        <v>0</v>
      </c>
      <c r="AQ28" s="64">
        <f>S26+S29+U30</f>
        <v>0</v>
      </c>
      <c r="AR28" s="64">
        <f>AP28-AQ28</f>
        <v>0</v>
      </c>
      <c r="AS28" s="64">
        <f>AM28*3+AO28*1</f>
        <v>0</v>
      </c>
      <c r="AT28" s="65">
        <v>3</v>
      </c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266" t="str">
        <f>$J$7&amp;"・"&amp;$W$6</f>
        <v>加茂野・御嵩</v>
      </c>
      <c r="BK28" s="267"/>
      <c r="BL28" s="267"/>
      <c r="BM28" s="267"/>
      <c r="BN28" s="267"/>
      <c r="BO28" s="268"/>
    </row>
    <row r="29" spans="3:67" s="8" customFormat="1" ht="13.5" customHeight="1">
      <c r="C29" s="280">
        <v>4</v>
      </c>
      <c r="D29" s="273"/>
      <c r="E29" s="262">
        <f>E28+"０：5０"</f>
        <v>0.6388888888888886</v>
      </c>
      <c r="F29" s="263"/>
      <c r="G29" s="263"/>
      <c r="H29" s="263"/>
      <c r="I29" s="263"/>
      <c r="J29" s="264" t="str">
        <f>J27</f>
        <v>武儀</v>
      </c>
      <c r="K29" s="264"/>
      <c r="L29" s="264"/>
      <c r="M29" s="264"/>
      <c r="N29" s="264"/>
      <c r="O29" s="264"/>
      <c r="P29" s="264"/>
      <c r="Q29" s="265"/>
      <c r="R29" s="10"/>
      <c r="S29" s="11"/>
      <c r="T29" s="12" t="s">
        <v>53</v>
      </c>
      <c r="U29" s="11"/>
      <c r="V29" s="10"/>
      <c r="W29" s="252" t="str">
        <f>W26</f>
        <v>川辺</v>
      </c>
      <c r="X29" s="252"/>
      <c r="Y29" s="252"/>
      <c r="Z29" s="252"/>
      <c r="AA29" s="252"/>
      <c r="AB29" s="252"/>
      <c r="AC29" s="252"/>
      <c r="AD29" s="378" t="str">
        <f>J28</f>
        <v>土田</v>
      </c>
      <c r="AE29" s="379"/>
      <c r="AF29" s="379"/>
      <c r="AG29" s="379"/>
      <c r="AH29" s="379"/>
      <c r="AI29" s="380"/>
      <c r="AJ29" s="9"/>
      <c r="AK29" s="9"/>
      <c r="AL29" s="8" t="str">
        <f>W27</f>
        <v>金竜</v>
      </c>
      <c r="AM29" s="64">
        <v>0</v>
      </c>
      <c r="AN29" s="64">
        <v>0</v>
      </c>
      <c r="AO29" s="64">
        <v>0</v>
      </c>
      <c r="AP29" s="64">
        <f>U27+U28+U30</f>
        <v>0</v>
      </c>
      <c r="AQ29" s="64">
        <f>S27+S28+S30</f>
        <v>0</v>
      </c>
      <c r="AR29" s="64">
        <f>AP29-AQ29</f>
        <v>0</v>
      </c>
      <c r="AS29" s="64">
        <f>AM29*3+AO29*1</f>
        <v>0</v>
      </c>
      <c r="AT29" s="65">
        <v>4</v>
      </c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378" t="str">
        <f>$J$6&amp;"・"&amp;$W$7</f>
        <v>関さくら・瀬尻</v>
      </c>
      <c r="BK29" s="379"/>
      <c r="BL29" s="379"/>
      <c r="BM29" s="379"/>
      <c r="BN29" s="379"/>
      <c r="BO29" s="380"/>
    </row>
    <row r="30" spans="3:67" s="8" customFormat="1" ht="13.5" customHeight="1">
      <c r="C30" s="280">
        <v>5</v>
      </c>
      <c r="D30" s="273"/>
      <c r="E30" s="272">
        <f>E29+"１：1０"</f>
        <v>0.6874999999999998</v>
      </c>
      <c r="F30" s="273"/>
      <c r="G30" s="273"/>
      <c r="H30" s="273"/>
      <c r="I30" s="273"/>
      <c r="J30" s="246" t="str">
        <f>W29</f>
        <v>川辺</v>
      </c>
      <c r="K30" s="246"/>
      <c r="L30" s="246"/>
      <c r="M30" s="246"/>
      <c r="N30" s="246"/>
      <c r="O30" s="246"/>
      <c r="P30" s="246"/>
      <c r="Q30" s="247"/>
      <c r="R30" s="13"/>
      <c r="S30" s="14"/>
      <c r="T30" s="15" t="s">
        <v>53</v>
      </c>
      <c r="U30" s="14"/>
      <c r="V30" s="13"/>
      <c r="W30" s="248" t="str">
        <f>W28</f>
        <v>金竜</v>
      </c>
      <c r="X30" s="248"/>
      <c r="Y30" s="248"/>
      <c r="Z30" s="248"/>
      <c r="AA30" s="248"/>
      <c r="AB30" s="248"/>
      <c r="AC30" s="248"/>
      <c r="AD30" s="266" t="str">
        <f>J31</f>
        <v>武儀</v>
      </c>
      <c r="AE30" s="267"/>
      <c r="AF30" s="267"/>
      <c r="AG30" s="267"/>
      <c r="AH30" s="267"/>
      <c r="AI30" s="268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266" t="str">
        <f>$J$11&amp;"・"&amp;$W$11</f>
        <v>加茂野・関さくら</v>
      </c>
      <c r="BK30" s="267"/>
      <c r="BL30" s="267"/>
      <c r="BM30" s="267"/>
      <c r="BN30" s="267"/>
      <c r="BO30" s="268"/>
    </row>
    <row r="31" spans="3:67" s="8" customFormat="1" ht="13.5" customHeight="1">
      <c r="C31" s="368">
        <v>6</v>
      </c>
      <c r="D31" s="369"/>
      <c r="E31" s="257">
        <f>E30+"０：5０"</f>
        <v>0.722222222222222</v>
      </c>
      <c r="F31" s="258"/>
      <c r="G31" s="258"/>
      <c r="H31" s="258"/>
      <c r="I31" s="258"/>
      <c r="J31" s="230" t="str">
        <f>J29</f>
        <v>武儀</v>
      </c>
      <c r="K31" s="230"/>
      <c r="L31" s="230"/>
      <c r="M31" s="230"/>
      <c r="N31" s="230"/>
      <c r="O31" s="230"/>
      <c r="P31" s="230"/>
      <c r="Q31" s="231"/>
      <c r="R31" s="16"/>
      <c r="S31" s="17"/>
      <c r="T31" s="18" t="s">
        <v>53</v>
      </c>
      <c r="U31" s="17"/>
      <c r="V31" s="16"/>
      <c r="W31" s="232" t="str">
        <f>J28</f>
        <v>土田</v>
      </c>
      <c r="X31" s="232"/>
      <c r="Y31" s="232"/>
      <c r="Z31" s="232"/>
      <c r="AA31" s="232"/>
      <c r="AB31" s="232"/>
      <c r="AC31" s="232"/>
      <c r="AD31" s="371" t="str">
        <f>W30</f>
        <v>金竜</v>
      </c>
      <c r="AE31" s="372"/>
      <c r="AF31" s="372"/>
      <c r="AG31" s="372"/>
      <c r="AH31" s="372"/>
      <c r="AI31" s="373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371" t="str">
        <f>$J$10&amp;"・"&amp;$W$10</f>
        <v>御嵩・瀬尻</v>
      </c>
      <c r="BK31" s="372"/>
      <c r="BL31" s="372"/>
      <c r="BM31" s="372"/>
      <c r="BN31" s="372"/>
      <c r="BO31" s="373"/>
    </row>
    <row r="32" spans="2:45" s="9" customFormat="1" ht="13.5">
      <c r="B32" s="74"/>
      <c r="C32" s="74"/>
      <c r="D32" s="75"/>
      <c r="E32" s="74"/>
      <c r="F32" s="74"/>
      <c r="G32" s="74"/>
      <c r="H32" s="74"/>
      <c r="I32" s="72"/>
      <c r="J32" s="72"/>
      <c r="K32" s="72"/>
      <c r="L32" s="72"/>
      <c r="M32" s="72"/>
      <c r="N32" s="72"/>
      <c r="O32" s="72"/>
      <c r="P32" s="72"/>
      <c r="Q32" s="79"/>
      <c r="R32" s="81"/>
      <c r="S32" s="80"/>
      <c r="T32" s="81"/>
      <c r="U32" s="79"/>
      <c r="V32" s="72"/>
      <c r="W32" s="72"/>
      <c r="X32" s="72"/>
      <c r="Y32" s="72"/>
      <c r="Z32" s="72"/>
      <c r="AA32" s="72"/>
      <c r="AB32" s="72"/>
      <c r="AC32" s="66"/>
      <c r="AD32" s="66"/>
      <c r="AE32" s="66"/>
      <c r="AF32" s="66"/>
      <c r="AG32" s="66"/>
      <c r="AH32" s="66"/>
      <c r="AI32" s="66"/>
      <c r="AK32" s="8"/>
      <c r="AL32" s="64"/>
      <c r="AM32" s="64"/>
      <c r="AN32" s="64"/>
      <c r="AO32" s="64"/>
      <c r="AP32" s="64"/>
      <c r="AQ32" s="64"/>
      <c r="AR32" s="64"/>
      <c r="AS32" s="65"/>
    </row>
    <row r="33" spans="3:15" ht="13.5">
      <c r="C33" t="s">
        <v>169</v>
      </c>
      <c r="K33" s="68"/>
      <c r="L33" s="68"/>
      <c r="M33" s="68"/>
      <c r="N33" s="68"/>
      <c r="O33" s="68"/>
    </row>
    <row r="34" spans="7:46" ht="13.5">
      <c r="G34" s="281">
        <f>'リーグ2次'!AB6</f>
        <v>44248</v>
      </c>
      <c r="H34" s="282"/>
      <c r="I34" s="282"/>
      <c r="J34" s="282"/>
      <c r="K34" s="282"/>
      <c r="L34" s="282"/>
      <c r="R34" s="284">
        <f>'リーグ2次'!AB5</f>
        <v>5</v>
      </c>
      <c r="S34" s="284"/>
      <c r="T34" s="284"/>
      <c r="U34" s="284"/>
      <c r="V34" s="284"/>
      <c r="W34" t="s">
        <v>52</v>
      </c>
      <c r="AD34" s="376">
        <f>'リーグ2次'!AB7</f>
        <v>0.5625</v>
      </c>
      <c r="AE34" s="377"/>
      <c r="AF34" s="377"/>
      <c r="AG34" s="377"/>
      <c r="AH34" s="377"/>
      <c r="AL34" s="8"/>
      <c r="AM34" s="62" t="s">
        <v>90</v>
      </c>
      <c r="AN34" s="63" t="s">
        <v>91</v>
      </c>
      <c r="AO34" s="63" t="s">
        <v>92</v>
      </c>
      <c r="AP34" s="63" t="s">
        <v>93</v>
      </c>
      <c r="AQ34" s="63" t="s">
        <v>94</v>
      </c>
      <c r="AR34" s="63" t="s">
        <v>95</v>
      </c>
      <c r="AS34" s="63" t="s">
        <v>96</v>
      </c>
      <c r="AT34" s="63" t="s">
        <v>23</v>
      </c>
    </row>
    <row r="35" spans="3:35" s="8" customFormat="1" ht="13.5">
      <c r="C35" s="277" t="s">
        <v>25</v>
      </c>
      <c r="D35" s="278"/>
      <c r="E35" s="278" t="s">
        <v>14</v>
      </c>
      <c r="F35" s="278"/>
      <c r="G35" s="278"/>
      <c r="H35" s="278"/>
      <c r="I35" s="278"/>
      <c r="J35" s="278" t="s">
        <v>15</v>
      </c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365" t="s">
        <v>16</v>
      </c>
      <c r="AE35" s="366"/>
      <c r="AF35" s="366"/>
      <c r="AG35" s="366"/>
      <c r="AH35" s="366"/>
      <c r="AI35" s="367"/>
    </row>
    <row r="36" spans="1:46" s="9" customFormat="1" ht="13.5">
      <c r="A36" s="8"/>
      <c r="C36" s="280">
        <v>1</v>
      </c>
      <c r="D36" s="273"/>
      <c r="E36" s="238">
        <f>AD34</f>
        <v>0.5625</v>
      </c>
      <c r="F36" s="239"/>
      <c r="G36" s="239"/>
      <c r="H36" s="239"/>
      <c r="I36" s="239"/>
      <c r="J36" s="240" t="str">
        <f>'リーグ2次'!AB9</f>
        <v>旭ヶ丘</v>
      </c>
      <c r="K36" s="240"/>
      <c r="L36" s="240"/>
      <c r="M36" s="240"/>
      <c r="N36" s="240"/>
      <c r="O36" s="240"/>
      <c r="P36" s="240"/>
      <c r="Q36" s="241"/>
      <c r="R36" s="10"/>
      <c r="S36" s="19"/>
      <c r="T36" s="12" t="s">
        <v>26</v>
      </c>
      <c r="U36" s="19"/>
      <c r="V36" s="10"/>
      <c r="W36" s="252" t="str">
        <f>'リーグ2次'!AD9</f>
        <v>山手</v>
      </c>
      <c r="X36" s="252"/>
      <c r="Y36" s="252"/>
      <c r="Z36" s="252"/>
      <c r="AA36" s="252"/>
      <c r="AB36" s="252"/>
      <c r="AC36" s="252"/>
      <c r="AD36" s="266" t="str">
        <f>'リーグ2次'!AC9</f>
        <v>コヴィーダ１</v>
      </c>
      <c r="AE36" s="267"/>
      <c r="AF36" s="267"/>
      <c r="AG36" s="267"/>
      <c r="AH36" s="267"/>
      <c r="AI36" s="268"/>
      <c r="AL36" s="8" t="str">
        <f>AD37</f>
        <v>旭ヶ丘</v>
      </c>
      <c r="AM36" s="64">
        <v>0</v>
      </c>
      <c r="AN36" s="64">
        <v>0</v>
      </c>
      <c r="AO36" s="64">
        <v>0</v>
      </c>
      <c r="AP36" s="64">
        <f>S36+S38</f>
        <v>0</v>
      </c>
      <c r="AQ36" s="64">
        <f>U36+U38</f>
        <v>0</v>
      </c>
      <c r="AR36" s="64">
        <f>AP36-AQ36</f>
        <v>0</v>
      </c>
      <c r="AS36" s="64">
        <f>AM36*3+AO36*1</f>
        <v>0</v>
      </c>
      <c r="AT36" s="65">
        <v>1</v>
      </c>
    </row>
    <row r="37" spans="3:46" s="9" customFormat="1" ht="13.5">
      <c r="C37" s="236">
        <v>2</v>
      </c>
      <c r="D37" s="237"/>
      <c r="E37" s="245">
        <f>E36+"０：7０"</f>
        <v>0.6111111111111112</v>
      </c>
      <c r="F37" s="237"/>
      <c r="G37" s="237"/>
      <c r="H37" s="237"/>
      <c r="I37" s="237"/>
      <c r="J37" s="246" t="str">
        <f>AD36</f>
        <v>コヴィーダ１</v>
      </c>
      <c r="K37" s="246"/>
      <c r="L37" s="246"/>
      <c r="M37" s="246"/>
      <c r="N37" s="246"/>
      <c r="O37" s="246"/>
      <c r="P37" s="246"/>
      <c r="Q37" s="247"/>
      <c r="R37" s="13"/>
      <c r="S37" s="20"/>
      <c r="T37" s="15" t="s">
        <v>26</v>
      </c>
      <c r="U37" s="20"/>
      <c r="V37" s="13"/>
      <c r="W37" s="248" t="str">
        <f>W36</f>
        <v>山手</v>
      </c>
      <c r="X37" s="248"/>
      <c r="Y37" s="248"/>
      <c r="Z37" s="248"/>
      <c r="AA37" s="248"/>
      <c r="AB37" s="248"/>
      <c r="AC37" s="248"/>
      <c r="AD37" s="266" t="str">
        <f>J36</f>
        <v>旭ヶ丘</v>
      </c>
      <c r="AE37" s="267"/>
      <c r="AF37" s="267"/>
      <c r="AG37" s="267"/>
      <c r="AH37" s="267"/>
      <c r="AI37" s="268"/>
      <c r="AL37" s="8" t="str">
        <f>AD36</f>
        <v>コヴィーダ１</v>
      </c>
      <c r="AM37" s="64">
        <v>0</v>
      </c>
      <c r="AN37" s="64">
        <v>0</v>
      </c>
      <c r="AO37" s="64">
        <v>0</v>
      </c>
      <c r="AP37" s="64">
        <f>S37+U38</f>
        <v>0</v>
      </c>
      <c r="AQ37" s="64">
        <f>S38+U37</f>
        <v>0</v>
      </c>
      <c r="AR37" s="64">
        <f>AP37-AQ37</f>
        <v>0</v>
      </c>
      <c r="AS37" s="64">
        <f>AM37*3+AO37*1</f>
        <v>0</v>
      </c>
      <c r="AT37" s="65">
        <v>2</v>
      </c>
    </row>
    <row r="38" spans="3:46" s="9" customFormat="1" ht="13.5">
      <c r="C38" s="226">
        <v>3</v>
      </c>
      <c r="D38" s="227"/>
      <c r="E38" s="370">
        <f>E37+"０：7０"</f>
        <v>0.6597222222222223</v>
      </c>
      <c r="F38" s="227"/>
      <c r="G38" s="227"/>
      <c r="H38" s="227"/>
      <c r="I38" s="227"/>
      <c r="J38" s="230" t="str">
        <f>J36</f>
        <v>旭ヶ丘</v>
      </c>
      <c r="K38" s="230"/>
      <c r="L38" s="230"/>
      <c r="M38" s="230"/>
      <c r="N38" s="230"/>
      <c r="O38" s="230"/>
      <c r="P38" s="230"/>
      <c r="Q38" s="231"/>
      <c r="R38" s="16"/>
      <c r="S38" s="21"/>
      <c r="T38" s="18" t="s">
        <v>26</v>
      </c>
      <c r="U38" s="21"/>
      <c r="V38" s="16"/>
      <c r="W38" s="232" t="str">
        <f>AD36</f>
        <v>コヴィーダ１</v>
      </c>
      <c r="X38" s="232"/>
      <c r="Y38" s="232"/>
      <c r="Z38" s="232"/>
      <c r="AA38" s="232"/>
      <c r="AB38" s="232"/>
      <c r="AC38" s="232"/>
      <c r="AD38" s="259" t="str">
        <f>W36</f>
        <v>山手</v>
      </c>
      <c r="AE38" s="260"/>
      <c r="AF38" s="260"/>
      <c r="AG38" s="260"/>
      <c r="AH38" s="260"/>
      <c r="AI38" s="261"/>
      <c r="AL38" s="8" t="str">
        <f>AD38</f>
        <v>山手</v>
      </c>
      <c r="AM38" s="64">
        <v>0</v>
      </c>
      <c r="AN38" s="64">
        <v>0</v>
      </c>
      <c r="AO38" s="64">
        <v>0</v>
      </c>
      <c r="AP38" s="64">
        <f>U36+U37</f>
        <v>0</v>
      </c>
      <c r="AQ38" s="64">
        <f>S36+S37</f>
        <v>0</v>
      </c>
      <c r="AR38" s="64">
        <f>AP38-AQ38</f>
        <v>0</v>
      </c>
      <c r="AS38" s="64">
        <f>AM38*3+AO38*1</f>
        <v>0</v>
      </c>
      <c r="AT38" s="65">
        <v>3</v>
      </c>
    </row>
    <row r="39" spans="2:45" s="9" customFormat="1" ht="13.5">
      <c r="B39" s="74"/>
      <c r="C39" s="74"/>
      <c r="D39" s="75"/>
      <c r="E39" s="74"/>
      <c r="F39" s="74"/>
      <c r="G39" s="74"/>
      <c r="H39" s="74"/>
      <c r="I39" s="72"/>
      <c r="J39" s="72"/>
      <c r="K39" s="72"/>
      <c r="L39" s="72"/>
      <c r="M39" s="72"/>
      <c r="N39" s="72"/>
      <c r="O39" s="72"/>
      <c r="P39" s="72"/>
      <c r="Q39" s="79"/>
      <c r="R39" s="81"/>
      <c r="S39" s="80"/>
      <c r="T39" s="81"/>
      <c r="U39" s="79"/>
      <c r="V39" s="72"/>
      <c r="W39" s="72"/>
      <c r="X39" s="72"/>
      <c r="Y39" s="72"/>
      <c r="Z39" s="72"/>
      <c r="AA39" s="72"/>
      <c r="AB39" s="72"/>
      <c r="AC39" s="66"/>
      <c r="AD39" s="66"/>
      <c r="AE39" s="66"/>
      <c r="AF39" s="66"/>
      <c r="AG39" s="66"/>
      <c r="AH39" s="66"/>
      <c r="AI39" s="66"/>
      <c r="AK39" s="8"/>
      <c r="AL39" s="64"/>
      <c r="AM39" s="64"/>
      <c r="AN39" s="64"/>
      <c r="AO39" s="64"/>
      <c r="AP39" s="64"/>
      <c r="AQ39" s="64"/>
      <c r="AR39" s="64"/>
      <c r="AS39" s="65"/>
    </row>
    <row r="40" spans="3:15" ht="13.5">
      <c r="C40" t="s">
        <v>175</v>
      </c>
      <c r="K40" s="68"/>
      <c r="L40" s="68"/>
      <c r="M40" s="68"/>
      <c r="N40" s="68"/>
      <c r="O40" s="68"/>
    </row>
    <row r="41" spans="7:46" ht="13.5">
      <c r="G41" s="281">
        <f>'リーグ2次'!AE6</f>
        <v>44248</v>
      </c>
      <c r="H41" s="282"/>
      <c r="I41" s="282"/>
      <c r="J41" s="282"/>
      <c r="K41" s="282"/>
      <c r="L41" s="282"/>
      <c r="R41" s="284">
        <f>'リーグ2次'!AE5</f>
        <v>6</v>
      </c>
      <c r="S41" s="284"/>
      <c r="T41" s="284"/>
      <c r="U41" s="284"/>
      <c r="V41" s="284"/>
      <c r="W41" t="s">
        <v>52</v>
      </c>
      <c r="AD41" s="376">
        <f>'リーグ2次'!AE7</f>
        <v>0.6041666666666666</v>
      </c>
      <c r="AE41" s="377"/>
      <c r="AF41" s="377"/>
      <c r="AG41" s="377"/>
      <c r="AH41" s="377"/>
      <c r="AL41" s="8"/>
      <c r="AM41" s="62" t="s">
        <v>90</v>
      </c>
      <c r="AN41" s="63" t="s">
        <v>91</v>
      </c>
      <c r="AO41" s="63" t="s">
        <v>92</v>
      </c>
      <c r="AP41" s="63" t="s">
        <v>93</v>
      </c>
      <c r="AQ41" s="63" t="s">
        <v>94</v>
      </c>
      <c r="AR41" s="63" t="s">
        <v>95</v>
      </c>
      <c r="AS41" s="63" t="s">
        <v>96</v>
      </c>
      <c r="AT41" s="63" t="s">
        <v>23</v>
      </c>
    </row>
    <row r="42" spans="3:35" s="8" customFormat="1" ht="13.5">
      <c r="C42" s="277" t="s">
        <v>25</v>
      </c>
      <c r="D42" s="278"/>
      <c r="E42" s="278" t="s">
        <v>14</v>
      </c>
      <c r="F42" s="278"/>
      <c r="G42" s="278"/>
      <c r="H42" s="278"/>
      <c r="I42" s="278"/>
      <c r="J42" s="278" t="s">
        <v>15</v>
      </c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365" t="s">
        <v>16</v>
      </c>
      <c r="AE42" s="366"/>
      <c r="AF42" s="366"/>
      <c r="AG42" s="366"/>
      <c r="AH42" s="366"/>
      <c r="AI42" s="367"/>
    </row>
    <row r="43" spans="1:46" s="9" customFormat="1" ht="13.5">
      <c r="A43" s="8"/>
      <c r="C43" s="280">
        <v>1</v>
      </c>
      <c r="D43" s="273"/>
      <c r="E43" s="238">
        <f>AD41</f>
        <v>0.6041666666666666</v>
      </c>
      <c r="F43" s="239"/>
      <c r="G43" s="239"/>
      <c r="H43" s="239"/>
      <c r="I43" s="239"/>
      <c r="J43" s="240" t="str">
        <f>'リーグ2次'!AE9</f>
        <v>中部</v>
      </c>
      <c r="K43" s="240"/>
      <c r="L43" s="240"/>
      <c r="M43" s="240"/>
      <c r="N43" s="240"/>
      <c r="O43" s="240"/>
      <c r="P43" s="240"/>
      <c r="Q43" s="241"/>
      <c r="R43" s="10"/>
      <c r="S43" s="19"/>
      <c r="T43" s="12" t="s">
        <v>26</v>
      </c>
      <c r="U43" s="19"/>
      <c r="V43" s="10"/>
      <c r="W43" s="252" t="str">
        <f>'リーグ2次'!AG9</f>
        <v>ティグレイ</v>
      </c>
      <c r="X43" s="252"/>
      <c r="Y43" s="252"/>
      <c r="Z43" s="252"/>
      <c r="AA43" s="252"/>
      <c r="AB43" s="252"/>
      <c r="AC43" s="252"/>
      <c r="AD43" s="266" t="str">
        <f>'リーグ2次'!AF9</f>
        <v>郡上八幡</v>
      </c>
      <c r="AE43" s="267"/>
      <c r="AF43" s="267"/>
      <c r="AG43" s="267"/>
      <c r="AH43" s="267"/>
      <c r="AI43" s="268"/>
      <c r="AL43" s="8" t="str">
        <f>AD44</f>
        <v>中部</v>
      </c>
      <c r="AM43" s="64">
        <v>0</v>
      </c>
      <c r="AN43" s="64">
        <v>0</v>
      </c>
      <c r="AO43" s="64">
        <v>0</v>
      </c>
      <c r="AP43" s="64">
        <f>S43+S45</f>
        <v>0</v>
      </c>
      <c r="AQ43" s="64">
        <f>U43+U45</f>
        <v>0</v>
      </c>
      <c r="AR43" s="64">
        <f>AP43-AQ43</f>
        <v>0</v>
      </c>
      <c r="AS43" s="64">
        <f>AM43*3+AO43*1</f>
        <v>0</v>
      </c>
      <c r="AT43" s="65">
        <v>1</v>
      </c>
    </row>
    <row r="44" spans="3:46" s="9" customFormat="1" ht="13.5">
      <c r="C44" s="236">
        <v>2</v>
      </c>
      <c r="D44" s="237"/>
      <c r="E44" s="245">
        <f>E43+"０：7０"</f>
        <v>0.6527777777777778</v>
      </c>
      <c r="F44" s="237"/>
      <c r="G44" s="237"/>
      <c r="H44" s="237"/>
      <c r="I44" s="237"/>
      <c r="J44" s="246" t="str">
        <f>AD43</f>
        <v>郡上八幡</v>
      </c>
      <c r="K44" s="246"/>
      <c r="L44" s="246"/>
      <c r="M44" s="246"/>
      <c r="N44" s="246"/>
      <c r="O44" s="246"/>
      <c r="P44" s="246"/>
      <c r="Q44" s="247"/>
      <c r="R44" s="13"/>
      <c r="S44" s="20"/>
      <c r="T44" s="15" t="s">
        <v>26</v>
      </c>
      <c r="U44" s="20"/>
      <c r="V44" s="13"/>
      <c r="W44" s="248" t="str">
        <f>W43</f>
        <v>ティグレイ</v>
      </c>
      <c r="X44" s="248"/>
      <c r="Y44" s="248"/>
      <c r="Z44" s="248"/>
      <c r="AA44" s="248"/>
      <c r="AB44" s="248"/>
      <c r="AC44" s="248"/>
      <c r="AD44" s="266" t="str">
        <f>J43</f>
        <v>中部</v>
      </c>
      <c r="AE44" s="267"/>
      <c r="AF44" s="267"/>
      <c r="AG44" s="267"/>
      <c r="AH44" s="267"/>
      <c r="AI44" s="268"/>
      <c r="AL44" s="8" t="str">
        <f>AD43</f>
        <v>郡上八幡</v>
      </c>
      <c r="AM44" s="64">
        <v>0</v>
      </c>
      <c r="AN44" s="64">
        <v>0</v>
      </c>
      <c r="AO44" s="64">
        <v>0</v>
      </c>
      <c r="AP44" s="64">
        <f>S44+U45</f>
        <v>0</v>
      </c>
      <c r="AQ44" s="64">
        <f>S45+U44</f>
        <v>0</v>
      </c>
      <c r="AR44" s="64">
        <f>AP44-AQ44</f>
        <v>0</v>
      </c>
      <c r="AS44" s="64">
        <f>AM44*3+AO44*1</f>
        <v>0</v>
      </c>
      <c r="AT44" s="65">
        <v>2</v>
      </c>
    </row>
    <row r="45" spans="3:46" s="9" customFormat="1" ht="13.5">
      <c r="C45" s="226">
        <v>3</v>
      </c>
      <c r="D45" s="227"/>
      <c r="E45" s="370">
        <f>E44+"０：7０"</f>
        <v>0.701388888888889</v>
      </c>
      <c r="F45" s="227"/>
      <c r="G45" s="227"/>
      <c r="H45" s="227"/>
      <c r="I45" s="227"/>
      <c r="J45" s="230" t="str">
        <f>J43</f>
        <v>中部</v>
      </c>
      <c r="K45" s="230"/>
      <c r="L45" s="230"/>
      <c r="M45" s="230"/>
      <c r="N45" s="230"/>
      <c r="O45" s="230"/>
      <c r="P45" s="230"/>
      <c r="Q45" s="231"/>
      <c r="R45" s="16"/>
      <c r="S45" s="21"/>
      <c r="T45" s="18" t="s">
        <v>26</v>
      </c>
      <c r="U45" s="21"/>
      <c r="V45" s="16"/>
      <c r="W45" s="232" t="str">
        <f>AD43</f>
        <v>郡上八幡</v>
      </c>
      <c r="X45" s="232"/>
      <c r="Y45" s="232"/>
      <c r="Z45" s="232"/>
      <c r="AA45" s="232"/>
      <c r="AB45" s="232"/>
      <c r="AC45" s="232"/>
      <c r="AD45" s="259" t="str">
        <f>W43</f>
        <v>ティグレイ</v>
      </c>
      <c r="AE45" s="260"/>
      <c r="AF45" s="260"/>
      <c r="AG45" s="260"/>
      <c r="AH45" s="260"/>
      <c r="AI45" s="261"/>
      <c r="AL45" s="8" t="str">
        <f>AD45</f>
        <v>ティグレイ</v>
      </c>
      <c r="AM45" s="64">
        <v>0</v>
      </c>
      <c r="AN45" s="64">
        <v>0</v>
      </c>
      <c r="AO45" s="64">
        <v>0</v>
      </c>
      <c r="AP45" s="64">
        <f>U43+U44</f>
        <v>0</v>
      </c>
      <c r="AQ45" s="64">
        <f>S43+S44</f>
        <v>0</v>
      </c>
      <c r="AR45" s="64">
        <f>AP45-AQ45</f>
        <v>0</v>
      </c>
      <c r="AS45" s="64">
        <f>AM45*3+AO45*1</f>
        <v>0</v>
      </c>
      <c r="AT45" s="65">
        <v>3</v>
      </c>
    </row>
    <row r="46" spans="2:45" s="9" customFormat="1" ht="13.5">
      <c r="B46" s="74"/>
      <c r="C46" s="74"/>
      <c r="D46" s="75"/>
      <c r="E46" s="74"/>
      <c r="F46" s="74"/>
      <c r="G46" s="74"/>
      <c r="H46" s="74"/>
      <c r="I46" s="72"/>
      <c r="J46" s="72"/>
      <c r="K46" s="72"/>
      <c r="L46" s="72"/>
      <c r="M46" s="72"/>
      <c r="N46" s="72"/>
      <c r="O46" s="72"/>
      <c r="P46" s="72"/>
      <c r="Q46" s="79"/>
      <c r="R46" s="81"/>
      <c r="S46" s="80"/>
      <c r="T46" s="81"/>
      <c r="U46" s="79"/>
      <c r="V46" s="72"/>
      <c r="W46" s="72"/>
      <c r="X46" s="72"/>
      <c r="Y46" s="72"/>
      <c r="Z46" s="72"/>
      <c r="AA46" s="72"/>
      <c r="AB46" s="72"/>
      <c r="AC46" s="66"/>
      <c r="AD46" s="66"/>
      <c r="AE46" s="66"/>
      <c r="AF46" s="66"/>
      <c r="AG46" s="66"/>
      <c r="AH46" s="66"/>
      <c r="AI46" s="66"/>
      <c r="AK46" s="8"/>
      <c r="AL46" s="64"/>
      <c r="AM46" s="64"/>
      <c r="AN46" s="64"/>
      <c r="AO46" s="64"/>
      <c r="AP46" s="64"/>
      <c r="AQ46" s="64"/>
      <c r="AR46" s="64"/>
      <c r="AS46" s="65"/>
    </row>
    <row r="47" spans="2:45" s="9" customFormat="1" ht="13.5">
      <c r="B47" s="74"/>
      <c r="C47" s="74"/>
      <c r="D47" s="75"/>
      <c r="E47" s="74"/>
      <c r="F47" s="74"/>
      <c r="G47" s="74"/>
      <c r="H47" s="74"/>
      <c r="I47" s="72"/>
      <c r="J47" s="72"/>
      <c r="K47" s="72"/>
      <c r="L47" s="72"/>
      <c r="M47" s="72"/>
      <c r="N47" s="72"/>
      <c r="O47" s="72"/>
      <c r="P47" s="72"/>
      <c r="Q47" s="79"/>
      <c r="R47" s="81"/>
      <c r="S47" s="80"/>
      <c r="T47" s="81"/>
      <c r="U47" s="79"/>
      <c r="V47" s="72"/>
      <c r="W47" s="72"/>
      <c r="X47" s="72"/>
      <c r="Y47" s="72"/>
      <c r="Z47" s="72"/>
      <c r="AA47" s="72"/>
      <c r="AB47" s="72"/>
      <c r="AC47" s="66"/>
      <c r="AD47" s="66"/>
      <c r="AE47" s="66"/>
      <c r="AF47" s="66"/>
      <c r="AG47" s="66"/>
      <c r="AH47" s="66"/>
      <c r="AI47" s="66"/>
      <c r="AK47" s="8"/>
      <c r="AL47" s="64"/>
      <c r="AM47" s="64"/>
      <c r="AN47" s="64"/>
      <c r="AO47" s="64"/>
      <c r="AP47" s="64"/>
      <c r="AQ47" s="64"/>
      <c r="AR47" s="64"/>
      <c r="AS47" s="65"/>
    </row>
    <row r="48" spans="2:45" s="9" customFormat="1" ht="13.5">
      <c r="B48" s="74"/>
      <c r="C48" s="74"/>
      <c r="D48" s="75"/>
      <c r="E48" s="74"/>
      <c r="F48" s="74"/>
      <c r="G48" s="74"/>
      <c r="H48" s="74"/>
      <c r="I48" s="72"/>
      <c r="J48" s="72"/>
      <c r="K48" s="72"/>
      <c r="L48" s="72"/>
      <c r="M48" s="72"/>
      <c r="N48" s="72"/>
      <c r="O48" s="72"/>
      <c r="P48" s="72"/>
      <c r="Q48" s="79"/>
      <c r="R48" s="81"/>
      <c r="S48" s="80"/>
      <c r="T48" s="81"/>
      <c r="U48" s="79"/>
      <c r="V48" s="72"/>
      <c r="W48" s="72"/>
      <c r="X48" s="72"/>
      <c r="Y48" s="72"/>
      <c r="Z48" s="72"/>
      <c r="AA48" s="72"/>
      <c r="AB48" s="72"/>
      <c r="AC48" s="66"/>
      <c r="AD48" s="66"/>
      <c r="AE48" s="66"/>
      <c r="AF48" s="66"/>
      <c r="AG48" s="66"/>
      <c r="AH48" s="66"/>
      <c r="AI48" s="66"/>
      <c r="AK48" s="8"/>
      <c r="AL48" s="64"/>
      <c r="AM48" s="64"/>
      <c r="AN48" s="64"/>
      <c r="AO48" s="64"/>
      <c r="AP48" s="64"/>
      <c r="AQ48" s="64"/>
      <c r="AR48" s="64"/>
      <c r="AS48" s="65"/>
    </row>
    <row r="49" spans="2:45" s="9" customFormat="1" ht="13.5">
      <c r="B49" s="74"/>
      <c r="C49" s="74"/>
      <c r="D49" s="75"/>
      <c r="E49" s="74"/>
      <c r="F49" s="74"/>
      <c r="G49" s="74"/>
      <c r="H49" s="74"/>
      <c r="I49" s="72"/>
      <c r="J49" s="72"/>
      <c r="K49" s="72"/>
      <c r="L49" s="72"/>
      <c r="M49" s="72"/>
      <c r="N49" s="72"/>
      <c r="O49" s="72"/>
      <c r="P49" s="72"/>
      <c r="Q49" s="79"/>
      <c r="R49" s="81"/>
      <c r="S49" s="80"/>
      <c r="T49" s="81"/>
      <c r="U49" s="79"/>
      <c r="V49" s="72"/>
      <c r="W49" s="72"/>
      <c r="X49" s="72"/>
      <c r="Y49" s="72"/>
      <c r="Z49" s="72"/>
      <c r="AA49" s="72"/>
      <c r="AB49" s="72"/>
      <c r="AC49" s="66"/>
      <c r="AD49" s="66"/>
      <c r="AE49" s="66"/>
      <c r="AF49" s="66"/>
      <c r="AG49" s="66"/>
      <c r="AH49" s="66"/>
      <c r="AI49" s="66"/>
      <c r="AK49" s="8"/>
      <c r="AL49" s="64"/>
      <c r="AM49" s="64"/>
      <c r="AN49" s="64"/>
      <c r="AO49" s="64"/>
      <c r="AP49" s="64"/>
      <c r="AQ49" s="64"/>
      <c r="AR49" s="64"/>
      <c r="AS49" s="65"/>
    </row>
    <row r="50" spans="2:45" s="9" customFormat="1" ht="13.5">
      <c r="B50" s="74"/>
      <c r="C50" s="74"/>
      <c r="D50" s="75"/>
      <c r="E50" s="74"/>
      <c r="F50" s="74"/>
      <c r="G50" s="74"/>
      <c r="H50" s="74"/>
      <c r="I50" s="72"/>
      <c r="J50" s="72"/>
      <c r="K50" s="72"/>
      <c r="L50" s="72"/>
      <c r="M50" s="72"/>
      <c r="N50" s="72"/>
      <c r="O50" s="72"/>
      <c r="P50" s="72"/>
      <c r="Q50" s="79"/>
      <c r="R50" s="81"/>
      <c r="S50" s="80"/>
      <c r="T50" s="81"/>
      <c r="U50" s="79"/>
      <c r="V50" s="72"/>
      <c r="W50" s="72"/>
      <c r="X50" s="72"/>
      <c r="Y50" s="72"/>
      <c r="Z50" s="72"/>
      <c r="AA50" s="72"/>
      <c r="AB50" s="72"/>
      <c r="AC50" s="66"/>
      <c r="AD50" s="66"/>
      <c r="AE50" s="66"/>
      <c r="AF50" s="66"/>
      <c r="AG50" s="66"/>
      <c r="AH50" s="66"/>
      <c r="AI50" s="66"/>
      <c r="AK50" s="8"/>
      <c r="AL50" s="64"/>
      <c r="AM50" s="64"/>
      <c r="AN50" s="64"/>
      <c r="AO50" s="64"/>
      <c r="AP50" s="64"/>
      <c r="AQ50" s="64"/>
      <c r="AR50" s="64"/>
      <c r="AS50" s="65"/>
    </row>
    <row r="51" spans="2:45" s="9" customFormat="1" ht="13.5">
      <c r="B51" s="74"/>
      <c r="C51" s="74"/>
      <c r="D51" s="75"/>
      <c r="E51" s="74"/>
      <c r="F51" s="74"/>
      <c r="G51" s="74"/>
      <c r="H51" s="74"/>
      <c r="I51" s="72"/>
      <c r="J51" s="72"/>
      <c r="K51" s="72"/>
      <c r="L51" s="72"/>
      <c r="M51" s="72"/>
      <c r="N51" s="72"/>
      <c r="O51" s="72"/>
      <c r="P51" s="72"/>
      <c r="Q51" s="79"/>
      <c r="R51" s="81"/>
      <c r="S51" s="80"/>
      <c r="T51" s="81"/>
      <c r="U51" s="79"/>
      <c r="V51" s="72"/>
      <c r="W51" s="72"/>
      <c r="X51" s="72"/>
      <c r="Y51" s="72"/>
      <c r="Z51" s="72"/>
      <c r="AA51" s="72"/>
      <c r="AB51" s="72"/>
      <c r="AC51" s="66"/>
      <c r="AD51" s="66"/>
      <c r="AE51" s="66"/>
      <c r="AF51" s="66"/>
      <c r="AG51" s="66"/>
      <c r="AH51" s="66"/>
      <c r="AI51" s="66"/>
      <c r="AK51" s="8"/>
      <c r="AL51" s="64"/>
      <c r="AM51" s="64"/>
      <c r="AN51" s="64"/>
      <c r="AO51" s="64"/>
      <c r="AP51" s="64"/>
      <c r="AQ51" s="64"/>
      <c r="AR51" s="64"/>
      <c r="AS51" s="65"/>
    </row>
    <row r="52" spans="2:45" s="9" customFormat="1" ht="13.5">
      <c r="B52" s="74"/>
      <c r="C52" s="74"/>
      <c r="D52" s="75"/>
      <c r="E52" s="74"/>
      <c r="F52" s="74"/>
      <c r="G52" s="74"/>
      <c r="H52" s="74"/>
      <c r="I52" s="72"/>
      <c r="J52" s="72"/>
      <c r="K52" s="72"/>
      <c r="L52" s="72"/>
      <c r="M52" s="72"/>
      <c r="N52" s="72"/>
      <c r="O52" s="72"/>
      <c r="P52" s="72"/>
      <c r="Q52" s="79"/>
      <c r="R52" s="81"/>
      <c r="S52" s="80"/>
      <c r="T52" s="81"/>
      <c r="U52" s="79"/>
      <c r="V52" s="72"/>
      <c r="W52" s="72"/>
      <c r="X52" s="72"/>
      <c r="Y52" s="72"/>
      <c r="Z52" s="72"/>
      <c r="AA52" s="72"/>
      <c r="AB52" s="72"/>
      <c r="AC52" s="66"/>
      <c r="AD52" s="66"/>
      <c r="AE52" s="66"/>
      <c r="AF52" s="66"/>
      <c r="AG52" s="66"/>
      <c r="AH52" s="66"/>
      <c r="AI52" s="66"/>
      <c r="AK52" s="8"/>
      <c r="AL52" s="64"/>
      <c r="AM52" s="64"/>
      <c r="AN52" s="64"/>
      <c r="AO52" s="64"/>
      <c r="AP52" s="64"/>
      <c r="AQ52" s="64"/>
      <c r="AR52" s="64"/>
      <c r="AS52" s="65"/>
    </row>
    <row r="53" spans="2:45" s="9" customFormat="1" ht="13.5">
      <c r="B53" s="74"/>
      <c r="C53" s="74"/>
      <c r="D53" s="75"/>
      <c r="E53" s="74"/>
      <c r="F53" s="74"/>
      <c r="G53" s="74"/>
      <c r="H53" s="74"/>
      <c r="I53" s="72"/>
      <c r="J53" s="72"/>
      <c r="K53" s="72"/>
      <c r="L53" s="72"/>
      <c r="M53" s="72"/>
      <c r="N53" s="72"/>
      <c r="O53" s="72"/>
      <c r="P53" s="72"/>
      <c r="Q53" s="79"/>
      <c r="R53" s="81"/>
      <c r="S53" s="80"/>
      <c r="T53" s="81"/>
      <c r="U53" s="79"/>
      <c r="V53" s="72"/>
      <c r="W53" s="72"/>
      <c r="X53" s="72"/>
      <c r="Y53" s="72"/>
      <c r="Z53" s="72"/>
      <c r="AA53" s="72"/>
      <c r="AB53" s="72"/>
      <c r="AC53" s="66"/>
      <c r="AD53" s="66"/>
      <c r="AE53" s="66"/>
      <c r="AF53" s="66"/>
      <c r="AG53" s="66"/>
      <c r="AH53" s="66"/>
      <c r="AI53" s="66"/>
      <c r="AK53" s="8"/>
      <c r="AL53" s="64"/>
      <c r="AM53" s="64"/>
      <c r="AN53" s="64"/>
      <c r="AO53" s="64"/>
      <c r="AP53" s="64"/>
      <c r="AQ53" s="64"/>
      <c r="AR53" s="64"/>
      <c r="AS53" s="65"/>
    </row>
    <row r="54" spans="2:45" s="9" customFormat="1" ht="13.5">
      <c r="B54" s="74"/>
      <c r="C54" s="74"/>
      <c r="D54" s="75"/>
      <c r="E54" s="74"/>
      <c r="F54" s="74"/>
      <c r="G54" s="74"/>
      <c r="H54" s="74"/>
      <c r="I54" s="72"/>
      <c r="J54" s="72"/>
      <c r="K54" s="72"/>
      <c r="L54" s="72"/>
      <c r="M54" s="72"/>
      <c r="N54" s="72"/>
      <c r="O54" s="72"/>
      <c r="P54" s="72"/>
      <c r="Q54" s="79"/>
      <c r="R54" s="81"/>
      <c r="S54" s="80"/>
      <c r="T54" s="81"/>
      <c r="U54" s="79"/>
      <c r="V54" s="72"/>
      <c r="W54" s="72"/>
      <c r="X54" s="72"/>
      <c r="Y54" s="72"/>
      <c r="Z54" s="72"/>
      <c r="AA54" s="72"/>
      <c r="AB54" s="72"/>
      <c r="AC54" s="66"/>
      <c r="AD54" s="66"/>
      <c r="AE54" s="66"/>
      <c r="AF54" s="66"/>
      <c r="AG54" s="66"/>
      <c r="AH54" s="66"/>
      <c r="AI54" s="66"/>
      <c r="AK54" s="8"/>
      <c r="AL54" s="64"/>
      <c r="AM54" s="64"/>
      <c r="AN54" s="64"/>
      <c r="AO54" s="64"/>
      <c r="AP54" s="64"/>
      <c r="AQ54" s="64"/>
      <c r="AR54" s="64"/>
      <c r="AS54" s="65"/>
    </row>
    <row r="55" ht="13.5">
      <c r="A55" s="8"/>
    </row>
    <row r="56" spans="3:15" ht="13.5">
      <c r="C56" t="s">
        <v>185</v>
      </c>
      <c r="K56" s="68"/>
      <c r="L56" s="68"/>
      <c r="M56" s="68"/>
      <c r="N56" s="68"/>
      <c r="O56" s="68"/>
    </row>
    <row r="57" spans="7:46" ht="13.5">
      <c r="G57" s="281" t="e">
        <f>リーグ2次!#REF!</f>
        <v>#REF!</v>
      </c>
      <c r="H57" s="282"/>
      <c r="I57" s="282"/>
      <c r="J57" s="282"/>
      <c r="K57" s="282"/>
      <c r="L57" s="282"/>
      <c r="R57" s="284" t="e">
        <f>リーグ2次!#REF!</f>
        <v>#REF!</v>
      </c>
      <c r="S57" s="284"/>
      <c r="T57" s="284"/>
      <c r="U57" s="284"/>
      <c r="V57" s="284"/>
      <c r="W57" t="s">
        <v>52</v>
      </c>
      <c r="AD57" s="376" t="e">
        <f>リーグ2次!#REF!</f>
        <v>#REF!</v>
      </c>
      <c r="AE57" s="377"/>
      <c r="AF57" s="377"/>
      <c r="AG57" s="377"/>
      <c r="AH57" s="377"/>
      <c r="AL57" s="8"/>
      <c r="AM57" s="62" t="s">
        <v>90</v>
      </c>
      <c r="AN57" s="63" t="s">
        <v>91</v>
      </c>
      <c r="AO57" s="63" t="s">
        <v>92</v>
      </c>
      <c r="AP57" s="63" t="s">
        <v>93</v>
      </c>
      <c r="AQ57" s="63" t="s">
        <v>94</v>
      </c>
      <c r="AR57" s="63" t="s">
        <v>95</v>
      </c>
      <c r="AS57" s="63" t="s">
        <v>96</v>
      </c>
      <c r="AT57" s="63" t="s">
        <v>23</v>
      </c>
    </row>
    <row r="58" spans="3:35" s="8" customFormat="1" ht="13.5">
      <c r="C58" s="277" t="s">
        <v>25</v>
      </c>
      <c r="D58" s="278"/>
      <c r="E58" s="278" t="s">
        <v>14</v>
      </c>
      <c r="F58" s="278"/>
      <c r="G58" s="278"/>
      <c r="H58" s="278"/>
      <c r="I58" s="278"/>
      <c r="J58" s="278" t="s">
        <v>15</v>
      </c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365" t="s">
        <v>16</v>
      </c>
      <c r="AE58" s="366"/>
      <c r="AF58" s="366"/>
      <c r="AG58" s="366"/>
      <c r="AH58" s="366"/>
      <c r="AI58" s="367"/>
    </row>
    <row r="59" spans="1:46" s="9" customFormat="1" ht="13.5">
      <c r="A59" s="8"/>
      <c r="C59" s="280">
        <v>1</v>
      </c>
      <c r="D59" s="273"/>
      <c r="E59" s="238" t="e">
        <f>AD57</f>
        <v>#REF!</v>
      </c>
      <c r="F59" s="239"/>
      <c r="G59" s="239"/>
      <c r="H59" s="239"/>
      <c r="I59" s="239"/>
      <c r="J59" s="240" t="e">
        <f>リーグ2次!#REF!</f>
        <v>#REF!</v>
      </c>
      <c r="K59" s="240"/>
      <c r="L59" s="240"/>
      <c r="M59" s="240"/>
      <c r="N59" s="240"/>
      <c r="O59" s="240"/>
      <c r="P59" s="240"/>
      <c r="Q59" s="241"/>
      <c r="R59" s="10"/>
      <c r="S59" s="19">
        <v>0</v>
      </c>
      <c r="T59" s="12" t="s">
        <v>26</v>
      </c>
      <c r="U59" s="19">
        <v>0</v>
      </c>
      <c r="V59" s="10"/>
      <c r="W59" s="252" t="e">
        <f>リーグ2次!#REF!</f>
        <v>#REF!</v>
      </c>
      <c r="X59" s="252"/>
      <c r="Y59" s="252"/>
      <c r="Z59" s="252"/>
      <c r="AA59" s="252"/>
      <c r="AB59" s="252"/>
      <c r="AC59" s="252"/>
      <c r="AD59" s="266" t="e">
        <f>リーグ2次!#REF!</f>
        <v>#REF!</v>
      </c>
      <c r="AE59" s="267"/>
      <c r="AF59" s="267"/>
      <c r="AG59" s="267"/>
      <c r="AH59" s="267"/>
      <c r="AI59" s="268"/>
      <c r="AL59" s="8" t="e">
        <f>AD60</f>
        <v>#REF!</v>
      </c>
      <c r="AM59" s="64">
        <v>0</v>
      </c>
      <c r="AN59" s="64">
        <v>0</v>
      </c>
      <c r="AO59" s="64">
        <v>0</v>
      </c>
      <c r="AP59" s="64">
        <f>S59+S61</f>
        <v>0</v>
      </c>
      <c r="AQ59" s="64">
        <f>U59+U61</f>
        <v>0</v>
      </c>
      <c r="AR59" s="64">
        <f>AP59-AQ59</f>
        <v>0</v>
      </c>
      <c r="AS59" s="64">
        <f>AM59*3+AO59*1</f>
        <v>0</v>
      </c>
      <c r="AT59" s="65">
        <v>1</v>
      </c>
    </row>
    <row r="60" spans="3:46" s="9" customFormat="1" ht="13.5">
      <c r="C60" s="236">
        <v>2</v>
      </c>
      <c r="D60" s="237"/>
      <c r="E60" s="245" t="e">
        <f>E59+"０：６０"</f>
        <v>#REF!</v>
      </c>
      <c r="F60" s="237"/>
      <c r="G60" s="237"/>
      <c r="H60" s="237"/>
      <c r="I60" s="237"/>
      <c r="J60" s="246" t="e">
        <f>AD59</f>
        <v>#REF!</v>
      </c>
      <c r="K60" s="246"/>
      <c r="L60" s="246"/>
      <c r="M60" s="246"/>
      <c r="N60" s="246"/>
      <c r="O60" s="246"/>
      <c r="P60" s="246"/>
      <c r="Q60" s="247"/>
      <c r="R60" s="13"/>
      <c r="S60" s="20">
        <v>0</v>
      </c>
      <c r="T60" s="15" t="s">
        <v>26</v>
      </c>
      <c r="U60" s="20">
        <v>0</v>
      </c>
      <c r="V60" s="13"/>
      <c r="W60" s="248" t="e">
        <f>W59</f>
        <v>#REF!</v>
      </c>
      <c r="X60" s="248"/>
      <c r="Y60" s="248"/>
      <c r="Z60" s="248"/>
      <c r="AA60" s="248"/>
      <c r="AB60" s="248"/>
      <c r="AC60" s="248"/>
      <c r="AD60" s="266" t="e">
        <f>J59</f>
        <v>#REF!</v>
      </c>
      <c r="AE60" s="267"/>
      <c r="AF60" s="267"/>
      <c r="AG60" s="267"/>
      <c r="AH60" s="267"/>
      <c r="AI60" s="268"/>
      <c r="AL60" s="8" t="e">
        <f>AD59</f>
        <v>#REF!</v>
      </c>
      <c r="AM60" s="64">
        <v>0</v>
      </c>
      <c r="AN60" s="64">
        <v>0</v>
      </c>
      <c r="AO60" s="64">
        <v>0</v>
      </c>
      <c r="AP60" s="64">
        <f>S60+U61</f>
        <v>0</v>
      </c>
      <c r="AQ60" s="64">
        <f>S61+U60</f>
        <v>0</v>
      </c>
      <c r="AR60" s="64">
        <f>AP60-AQ60</f>
        <v>0</v>
      </c>
      <c r="AS60" s="64">
        <f>AM60*3+AO60*1</f>
        <v>0</v>
      </c>
      <c r="AT60" s="65">
        <v>2</v>
      </c>
    </row>
    <row r="61" spans="3:46" s="9" customFormat="1" ht="13.5">
      <c r="C61" s="226">
        <v>3</v>
      </c>
      <c r="D61" s="227"/>
      <c r="E61" s="370" t="e">
        <f>E60+"０：６０"</f>
        <v>#REF!</v>
      </c>
      <c r="F61" s="227"/>
      <c r="G61" s="227"/>
      <c r="H61" s="227"/>
      <c r="I61" s="227"/>
      <c r="J61" s="230" t="e">
        <f>J59</f>
        <v>#REF!</v>
      </c>
      <c r="K61" s="230"/>
      <c r="L61" s="230"/>
      <c r="M61" s="230"/>
      <c r="N61" s="230"/>
      <c r="O61" s="230"/>
      <c r="P61" s="230"/>
      <c r="Q61" s="231"/>
      <c r="R61" s="16"/>
      <c r="S61" s="21">
        <v>0</v>
      </c>
      <c r="T61" s="18" t="s">
        <v>26</v>
      </c>
      <c r="U61" s="21">
        <v>0</v>
      </c>
      <c r="V61" s="16"/>
      <c r="W61" s="232" t="e">
        <f>AD59</f>
        <v>#REF!</v>
      </c>
      <c r="X61" s="232"/>
      <c r="Y61" s="232"/>
      <c r="Z61" s="232"/>
      <c r="AA61" s="232"/>
      <c r="AB61" s="232"/>
      <c r="AC61" s="232"/>
      <c r="AD61" s="259" t="e">
        <f>W59</f>
        <v>#REF!</v>
      </c>
      <c r="AE61" s="260"/>
      <c r="AF61" s="260"/>
      <c r="AG61" s="260"/>
      <c r="AH61" s="260"/>
      <c r="AI61" s="261"/>
      <c r="AL61" s="8" t="e">
        <f>AD61</f>
        <v>#REF!</v>
      </c>
      <c r="AM61" s="64">
        <v>0</v>
      </c>
      <c r="AN61" s="64">
        <v>0</v>
      </c>
      <c r="AO61" s="64">
        <v>0</v>
      </c>
      <c r="AP61" s="64">
        <f>U59+U60</f>
        <v>0</v>
      </c>
      <c r="AQ61" s="64">
        <f>S59+S60</f>
        <v>0</v>
      </c>
      <c r="AR61" s="64">
        <f>AP61-AQ61</f>
        <v>0</v>
      </c>
      <c r="AS61" s="64">
        <f>AM61*3+AO61*1</f>
        <v>0</v>
      </c>
      <c r="AT61" s="65">
        <v>3</v>
      </c>
    </row>
    <row r="62" spans="2:45" s="9" customFormat="1" ht="13.5">
      <c r="B62" s="74"/>
      <c r="C62" s="74"/>
      <c r="D62" s="75"/>
      <c r="E62" s="74"/>
      <c r="F62" s="74"/>
      <c r="G62" s="74"/>
      <c r="H62" s="74"/>
      <c r="I62" s="72"/>
      <c r="J62" s="72"/>
      <c r="K62" s="72"/>
      <c r="L62" s="72"/>
      <c r="M62" s="72"/>
      <c r="N62" s="72"/>
      <c r="O62" s="72"/>
      <c r="P62" s="72"/>
      <c r="Q62" s="79"/>
      <c r="R62" s="81"/>
      <c r="S62" s="80"/>
      <c r="T62" s="81"/>
      <c r="U62" s="79"/>
      <c r="V62" s="72"/>
      <c r="W62" s="72"/>
      <c r="X62" s="72"/>
      <c r="Y62" s="72"/>
      <c r="Z62" s="72"/>
      <c r="AA62" s="72"/>
      <c r="AB62" s="72"/>
      <c r="AC62" s="66"/>
      <c r="AD62" s="66"/>
      <c r="AE62" s="66"/>
      <c r="AF62" s="66"/>
      <c r="AG62" s="66"/>
      <c r="AH62" s="66"/>
      <c r="AI62" s="66"/>
      <c r="AK62" s="8"/>
      <c r="AL62" s="64"/>
      <c r="AM62" s="64"/>
      <c r="AN62" s="64"/>
      <c r="AO62" s="64"/>
      <c r="AP62" s="64"/>
      <c r="AQ62" s="64"/>
      <c r="AR62" s="64"/>
      <c r="AS62" s="65"/>
    </row>
    <row r="63" ht="13.5">
      <c r="A63" s="8"/>
    </row>
    <row r="64" ht="13.5">
      <c r="A64" s="8"/>
    </row>
    <row r="65" ht="13.5">
      <c r="A65" s="8"/>
    </row>
    <row r="66" ht="13.5">
      <c r="A66" s="8"/>
    </row>
    <row r="67" ht="13.5">
      <c r="A67" s="8"/>
    </row>
    <row r="68" ht="13.5">
      <c r="A68" s="8"/>
    </row>
    <row r="69" ht="13.5">
      <c r="A69" s="8"/>
    </row>
    <row r="70" ht="13.5">
      <c r="A70" s="8"/>
    </row>
    <row r="71" ht="13.5">
      <c r="A71" s="8"/>
    </row>
    <row r="72" ht="13.5">
      <c r="A72" s="8"/>
    </row>
    <row r="73" ht="13.5">
      <c r="A73" s="8"/>
    </row>
    <row r="74" ht="13.5">
      <c r="A74" s="8"/>
    </row>
    <row r="75" ht="13.5">
      <c r="A75" s="8"/>
    </row>
    <row r="76" ht="13.5">
      <c r="A76" s="8"/>
    </row>
    <row r="77" ht="13.5">
      <c r="A77" s="8"/>
    </row>
    <row r="78" ht="13.5">
      <c r="A78" s="8"/>
    </row>
    <row r="79" ht="13.5">
      <c r="A79" s="8"/>
    </row>
    <row r="80" ht="13.5">
      <c r="A80" s="8"/>
    </row>
    <row r="81" ht="13.5">
      <c r="A81" s="8"/>
    </row>
    <row r="82" ht="13.5">
      <c r="C82" t="s">
        <v>77</v>
      </c>
    </row>
    <row r="83" spans="7:46" ht="13.5">
      <c r="G83" s="281" t="e">
        <f>リーグ2次!#REF!</f>
        <v>#REF!</v>
      </c>
      <c r="H83" s="282"/>
      <c r="I83" s="282"/>
      <c r="J83" s="282"/>
      <c r="K83" s="282"/>
      <c r="L83" s="282"/>
      <c r="R83" s="284">
        <f>'リーグ2次'!X5</f>
        <v>4</v>
      </c>
      <c r="S83" s="284"/>
      <c r="T83" s="284"/>
      <c r="U83" s="284"/>
      <c r="V83" s="284"/>
      <c r="W83" t="s">
        <v>52</v>
      </c>
      <c r="AL83" s="8"/>
      <c r="AM83" s="62" t="s">
        <v>90</v>
      </c>
      <c r="AN83" s="63" t="s">
        <v>91</v>
      </c>
      <c r="AO83" s="63" t="s">
        <v>92</v>
      </c>
      <c r="AP83" s="63" t="s">
        <v>93</v>
      </c>
      <c r="AQ83" s="63" t="s">
        <v>94</v>
      </c>
      <c r="AR83" s="63" t="s">
        <v>95</v>
      </c>
      <c r="AS83" s="63" t="s">
        <v>96</v>
      </c>
      <c r="AT83" s="63" t="s">
        <v>23</v>
      </c>
    </row>
    <row r="84" spans="1:67" s="8" customFormat="1" ht="13.5">
      <c r="A84"/>
      <c r="C84" s="277" t="s">
        <v>36</v>
      </c>
      <c r="D84" s="278"/>
      <c r="E84" s="278" t="s">
        <v>14</v>
      </c>
      <c r="F84" s="278"/>
      <c r="G84" s="278"/>
      <c r="H84" s="278"/>
      <c r="I84" s="278"/>
      <c r="J84" s="278" t="s">
        <v>15</v>
      </c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278"/>
      <c r="Z84" s="278"/>
      <c r="AA84" s="278"/>
      <c r="AB84" s="278"/>
      <c r="AC84" s="278"/>
      <c r="AD84" s="374" t="s">
        <v>16</v>
      </c>
      <c r="AE84" s="374"/>
      <c r="AF84" s="374"/>
      <c r="AG84" s="374"/>
      <c r="AH84" s="374"/>
      <c r="AI84" s="375"/>
      <c r="BJ84" s="374" t="s">
        <v>16</v>
      </c>
      <c r="BK84" s="374"/>
      <c r="BL84" s="374"/>
      <c r="BM84" s="374"/>
      <c r="BN84" s="374"/>
      <c r="BO84" s="375"/>
    </row>
    <row r="85" spans="1:67" s="8" customFormat="1" ht="13.5">
      <c r="A85"/>
      <c r="C85" s="280">
        <v>1</v>
      </c>
      <c r="D85" s="273"/>
      <c r="E85" s="238">
        <v>0.3958333333333333</v>
      </c>
      <c r="F85" s="239"/>
      <c r="G85" s="239"/>
      <c r="H85" s="239"/>
      <c r="I85" s="239"/>
      <c r="J85" s="240" t="str">
        <f>'2次リーグ組合せ'!E18</f>
        <v>武儀</v>
      </c>
      <c r="K85" s="240"/>
      <c r="L85" s="240"/>
      <c r="M85" s="240"/>
      <c r="N85" s="240"/>
      <c r="O85" s="240"/>
      <c r="P85" s="240"/>
      <c r="Q85" s="241"/>
      <c r="R85" s="10"/>
      <c r="S85" s="19"/>
      <c r="T85" s="12" t="s">
        <v>35</v>
      </c>
      <c r="U85" s="19"/>
      <c r="V85" s="10"/>
      <c r="W85" s="252" t="str">
        <f>'2次リーグ組合せ'!E21</f>
        <v>金竜</v>
      </c>
      <c r="X85" s="252"/>
      <c r="Y85" s="252"/>
      <c r="Z85" s="252"/>
      <c r="AA85" s="252"/>
      <c r="AB85" s="252"/>
      <c r="AC85" s="252"/>
      <c r="AD85" s="381" t="str">
        <f>'2次リーグ組合せ'!E19</f>
        <v>土田</v>
      </c>
      <c r="AE85" s="382"/>
      <c r="AF85" s="382"/>
      <c r="AG85" s="382"/>
      <c r="AH85" s="382"/>
      <c r="AI85" s="383"/>
      <c r="AJ85" s="9"/>
      <c r="AK85" s="9"/>
      <c r="AL85" s="8" t="str">
        <f>AD86</f>
        <v>武儀</v>
      </c>
      <c r="AM85" s="64">
        <v>0</v>
      </c>
      <c r="AN85" s="64">
        <v>0</v>
      </c>
      <c r="AO85" s="64">
        <v>0</v>
      </c>
      <c r="AP85" s="64">
        <f>S85+S87</f>
        <v>0</v>
      </c>
      <c r="AQ85" s="64">
        <f>U85+U87</f>
        <v>0</v>
      </c>
      <c r="AR85" s="64">
        <f>AP85-AQ85</f>
        <v>0</v>
      </c>
      <c r="AS85" s="64">
        <f>AM85*3+AO85*1</f>
        <v>0</v>
      </c>
      <c r="AT85" s="65">
        <v>1</v>
      </c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381" t="str">
        <f>$J$86</f>
        <v>土田</v>
      </c>
      <c r="BK85" s="382"/>
      <c r="BL85" s="382"/>
      <c r="BM85" s="382"/>
      <c r="BN85" s="382"/>
      <c r="BO85" s="383"/>
    </row>
    <row r="86" spans="3:67" s="8" customFormat="1" ht="13.5">
      <c r="C86" s="280">
        <v>2</v>
      </c>
      <c r="D86" s="273"/>
      <c r="E86" s="272">
        <v>0.4513888888888889</v>
      </c>
      <c r="F86" s="273"/>
      <c r="G86" s="273"/>
      <c r="H86" s="273"/>
      <c r="I86" s="273"/>
      <c r="J86" s="246" t="str">
        <f>AD85</f>
        <v>土田</v>
      </c>
      <c r="K86" s="246"/>
      <c r="L86" s="246"/>
      <c r="M86" s="246"/>
      <c r="N86" s="246"/>
      <c r="O86" s="246"/>
      <c r="P86" s="246"/>
      <c r="Q86" s="247"/>
      <c r="R86" s="13"/>
      <c r="S86" s="20"/>
      <c r="T86" s="15" t="s">
        <v>35</v>
      </c>
      <c r="U86" s="20"/>
      <c r="V86" s="13"/>
      <c r="W86" s="248" t="str">
        <f>W85</f>
        <v>金竜</v>
      </c>
      <c r="X86" s="248"/>
      <c r="Y86" s="248"/>
      <c r="Z86" s="248"/>
      <c r="AA86" s="248"/>
      <c r="AB86" s="248"/>
      <c r="AC86" s="248"/>
      <c r="AD86" s="266" t="str">
        <f>J85</f>
        <v>武儀</v>
      </c>
      <c r="AE86" s="267"/>
      <c r="AF86" s="267"/>
      <c r="AG86" s="267"/>
      <c r="AH86" s="267"/>
      <c r="AI86" s="268"/>
      <c r="AJ86" s="9"/>
      <c r="AK86" s="9"/>
      <c r="AL86" s="8" t="str">
        <f>AD85</f>
        <v>土田</v>
      </c>
      <c r="AM86" s="64">
        <v>0</v>
      </c>
      <c r="AN86" s="64">
        <v>0</v>
      </c>
      <c r="AO86" s="64">
        <v>0</v>
      </c>
      <c r="AP86" s="64">
        <f>S86+U87</f>
        <v>0</v>
      </c>
      <c r="AQ86" s="64">
        <f>S87+U86</f>
        <v>0</v>
      </c>
      <c r="AR86" s="64">
        <f>AP86-AQ86</f>
        <v>0</v>
      </c>
      <c r="AS86" s="64">
        <f>AM86*3+AO86*1</f>
        <v>0</v>
      </c>
      <c r="AT86" s="65">
        <v>2</v>
      </c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381" t="str">
        <f>$J$85</f>
        <v>武儀</v>
      </c>
      <c r="BK86" s="382"/>
      <c r="BL86" s="382"/>
      <c r="BM86" s="382"/>
      <c r="BN86" s="382"/>
      <c r="BO86" s="383"/>
    </row>
    <row r="87" spans="1:67" s="8" customFormat="1" ht="13.5">
      <c r="A87" s="60"/>
      <c r="C87" s="368">
        <v>3</v>
      </c>
      <c r="D87" s="369"/>
      <c r="E87" s="257">
        <v>0.5069444444444444</v>
      </c>
      <c r="F87" s="258"/>
      <c r="G87" s="258"/>
      <c r="H87" s="258"/>
      <c r="I87" s="258"/>
      <c r="J87" s="230" t="str">
        <f>J85</f>
        <v>武儀</v>
      </c>
      <c r="K87" s="230"/>
      <c r="L87" s="230"/>
      <c r="M87" s="230"/>
      <c r="N87" s="230"/>
      <c r="O87" s="230"/>
      <c r="P87" s="230"/>
      <c r="Q87" s="231"/>
      <c r="R87" s="16"/>
      <c r="S87" s="21"/>
      <c r="T87" s="18" t="s">
        <v>35</v>
      </c>
      <c r="U87" s="21"/>
      <c r="V87" s="16"/>
      <c r="W87" s="232" t="str">
        <f>AD85</f>
        <v>土田</v>
      </c>
      <c r="X87" s="232"/>
      <c r="Y87" s="232"/>
      <c r="Z87" s="232"/>
      <c r="AA87" s="232"/>
      <c r="AB87" s="232"/>
      <c r="AC87" s="232"/>
      <c r="AD87" s="371" t="str">
        <f>W85</f>
        <v>金竜</v>
      </c>
      <c r="AE87" s="372"/>
      <c r="AF87" s="372"/>
      <c r="AG87" s="372"/>
      <c r="AH87" s="372"/>
      <c r="AI87" s="373"/>
      <c r="AJ87" s="9"/>
      <c r="AK87" s="9"/>
      <c r="AL87" s="8" t="str">
        <f>AD87</f>
        <v>金竜</v>
      </c>
      <c r="AM87" s="64">
        <v>0</v>
      </c>
      <c r="AN87" s="64">
        <v>0</v>
      </c>
      <c r="AO87" s="64">
        <v>0</v>
      </c>
      <c r="AP87" s="64">
        <f>U85+U86</f>
        <v>0</v>
      </c>
      <c r="AQ87" s="64">
        <f>S85+S86</f>
        <v>0</v>
      </c>
      <c r="AR87" s="64">
        <f>AP87-AQ87</f>
        <v>0</v>
      </c>
      <c r="AS87" s="64">
        <f>AM87*3+AO87*1</f>
        <v>0</v>
      </c>
      <c r="AT87" s="65">
        <v>3</v>
      </c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259" t="str">
        <f>$W$85</f>
        <v>金竜</v>
      </c>
      <c r="BK87" s="260"/>
      <c r="BL87" s="260"/>
      <c r="BM87" s="260"/>
      <c r="BN87" s="260"/>
      <c r="BO87" s="261"/>
    </row>
    <row r="88" ht="13.5">
      <c r="A88" s="60"/>
    </row>
    <row r="89" spans="1:3" ht="13.5">
      <c r="A89" s="60"/>
      <c r="C89" t="s">
        <v>78</v>
      </c>
    </row>
    <row r="90" spans="1:46" ht="13.5">
      <c r="A90" s="5"/>
      <c r="G90" s="281" t="e">
        <f>リーグ2次!#REF!</f>
        <v>#REF!</v>
      </c>
      <c r="H90" s="282"/>
      <c r="I90" s="282"/>
      <c r="J90" s="282"/>
      <c r="K90" s="282"/>
      <c r="L90" s="282"/>
      <c r="R90" s="284" t="e">
        <f>リーグ2次!#REF!</f>
        <v>#REF!</v>
      </c>
      <c r="S90" s="284"/>
      <c r="T90" s="284"/>
      <c r="U90" s="284"/>
      <c r="V90" s="284"/>
      <c r="W90" t="s">
        <v>52</v>
      </c>
      <c r="AL90" s="8"/>
      <c r="AM90" s="62" t="s">
        <v>90</v>
      </c>
      <c r="AN90" s="63" t="s">
        <v>91</v>
      </c>
      <c r="AO90" s="63" t="s">
        <v>92</v>
      </c>
      <c r="AP90" s="63" t="s">
        <v>93</v>
      </c>
      <c r="AQ90" s="63" t="s">
        <v>94</v>
      </c>
      <c r="AR90" s="63" t="s">
        <v>95</v>
      </c>
      <c r="AS90" s="63" t="s">
        <v>96</v>
      </c>
      <c r="AT90" s="63" t="s">
        <v>23</v>
      </c>
    </row>
    <row r="91" spans="1:67" s="8" customFormat="1" ht="13.5">
      <c r="A91" s="5"/>
      <c r="C91" s="277" t="s">
        <v>36</v>
      </c>
      <c r="D91" s="278"/>
      <c r="E91" s="278" t="s">
        <v>14</v>
      </c>
      <c r="F91" s="278"/>
      <c r="G91" s="278"/>
      <c r="H91" s="278"/>
      <c r="I91" s="278"/>
      <c r="J91" s="278" t="s">
        <v>15</v>
      </c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8"/>
      <c r="Z91" s="278"/>
      <c r="AA91" s="278"/>
      <c r="AB91" s="278"/>
      <c r="AC91" s="278"/>
      <c r="AD91" s="374" t="s">
        <v>16</v>
      </c>
      <c r="AE91" s="374"/>
      <c r="AF91" s="374"/>
      <c r="AG91" s="374"/>
      <c r="AH91" s="374"/>
      <c r="AI91" s="375"/>
      <c r="BJ91" s="374" t="s">
        <v>16</v>
      </c>
      <c r="BK91" s="374"/>
      <c r="BL91" s="374"/>
      <c r="BM91" s="374"/>
      <c r="BN91" s="374"/>
      <c r="BO91" s="375"/>
    </row>
    <row r="92" spans="1:67" s="8" customFormat="1" ht="13.5">
      <c r="A92" s="5"/>
      <c r="C92" s="280">
        <v>1</v>
      </c>
      <c r="D92" s="273"/>
      <c r="E92" s="238">
        <v>0.3958333333333333</v>
      </c>
      <c r="F92" s="239"/>
      <c r="G92" s="239"/>
      <c r="H92" s="239"/>
      <c r="I92" s="239"/>
      <c r="J92" s="240" t="str">
        <f>'2次リーグ組合せ'!E22</f>
        <v>旭ヶ丘</v>
      </c>
      <c r="K92" s="240"/>
      <c r="L92" s="240"/>
      <c r="M92" s="240"/>
      <c r="N92" s="240"/>
      <c r="O92" s="240"/>
      <c r="P92" s="240"/>
      <c r="Q92" s="241"/>
      <c r="R92" s="10"/>
      <c r="S92" s="19">
        <v>5</v>
      </c>
      <c r="T92" s="12" t="s">
        <v>26</v>
      </c>
      <c r="U92" s="19">
        <v>0</v>
      </c>
      <c r="V92" s="10"/>
      <c r="W92" s="252" t="e">
        <f>2次リーグ組合せ!#REF!</f>
        <v>#REF!</v>
      </c>
      <c r="X92" s="252"/>
      <c r="Y92" s="252"/>
      <c r="Z92" s="252"/>
      <c r="AA92" s="252"/>
      <c r="AB92" s="252"/>
      <c r="AC92" s="252"/>
      <c r="AD92" s="381" t="e">
        <f>2次リーグ組合せ!#REF!</f>
        <v>#REF!</v>
      </c>
      <c r="AE92" s="382"/>
      <c r="AF92" s="382"/>
      <c r="AG92" s="382"/>
      <c r="AH92" s="382"/>
      <c r="AI92" s="383"/>
      <c r="AJ92" s="9"/>
      <c r="AK92" s="9"/>
      <c r="AL92" s="8" t="str">
        <f>AD93</f>
        <v>旭ヶ丘</v>
      </c>
      <c r="AM92" s="64">
        <v>2</v>
      </c>
      <c r="AN92" s="64">
        <v>0</v>
      </c>
      <c r="AO92" s="64">
        <v>0</v>
      </c>
      <c r="AP92" s="64">
        <f>S92+S94</f>
        <v>10</v>
      </c>
      <c r="AQ92" s="64">
        <f>U92+U94</f>
        <v>0</v>
      </c>
      <c r="AR92" s="64">
        <f>AP92-AQ92</f>
        <v>10</v>
      </c>
      <c r="AS92" s="64">
        <f>AM92*3+AO92*1</f>
        <v>6</v>
      </c>
      <c r="AT92" s="65">
        <v>1</v>
      </c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381" t="e">
        <f>$J$93</f>
        <v>#REF!</v>
      </c>
      <c r="BK92" s="382"/>
      <c r="BL92" s="382"/>
      <c r="BM92" s="382"/>
      <c r="BN92" s="382"/>
      <c r="BO92" s="383"/>
    </row>
    <row r="93" spans="1:67" s="8" customFormat="1" ht="13.5">
      <c r="A93" s="5"/>
      <c r="C93" s="280">
        <v>2</v>
      </c>
      <c r="D93" s="273"/>
      <c r="E93" s="272">
        <v>0.4513888888888889</v>
      </c>
      <c r="F93" s="273"/>
      <c r="G93" s="273"/>
      <c r="H93" s="273"/>
      <c r="I93" s="273"/>
      <c r="J93" s="246" t="e">
        <f>AD92</f>
        <v>#REF!</v>
      </c>
      <c r="K93" s="246"/>
      <c r="L93" s="246"/>
      <c r="M93" s="246"/>
      <c r="N93" s="246"/>
      <c r="O93" s="246"/>
      <c r="P93" s="246"/>
      <c r="Q93" s="247"/>
      <c r="R93" s="13"/>
      <c r="S93" s="20">
        <v>4</v>
      </c>
      <c r="T93" s="15" t="s">
        <v>26</v>
      </c>
      <c r="U93" s="20">
        <v>2</v>
      </c>
      <c r="V93" s="13"/>
      <c r="W93" s="248" t="e">
        <f>W92</f>
        <v>#REF!</v>
      </c>
      <c r="X93" s="248"/>
      <c r="Y93" s="248"/>
      <c r="Z93" s="248"/>
      <c r="AA93" s="248"/>
      <c r="AB93" s="248"/>
      <c r="AC93" s="248"/>
      <c r="AD93" s="266" t="str">
        <f>J92</f>
        <v>旭ヶ丘</v>
      </c>
      <c r="AE93" s="267"/>
      <c r="AF93" s="267"/>
      <c r="AG93" s="267"/>
      <c r="AH93" s="267"/>
      <c r="AI93" s="268"/>
      <c r="AJ93" s="9"/>
      <c r="AK93" s="9"/>
      <c r="AL93" s="8" t="e">
        <f>AD92</f>
        <v>#REF!</v>
      </c>
      <c r="AM93" s="64">
        <v>1</v>
      </c>
      <c r="AN93" s="64">
        <v>1</v>
      </c>
      <c r="AO93" s="64">
        <v>0</v>
      </c>
      <c r="AP93" s="64">
        <f>S93+U94</f>
        <v>4</v>
      </c>
      <c r="AQ93" s="64">
        <f>S94+U93</f>
        <v>7</v>
      </c>
      <c r="AR93" s="64">
        <f>AP93-AQ93</f>
        <v>-3</v>
      </c>
      <c r="AS93" s="64">
        <f>AM93*3+AO93*1</f>
        <v>3</v>
      </c>
      <c r="AT93" s="65">
        <v>2</v>
      </c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381" t="str">
        <f>J92</f>
        <v>旭ヶ丘</v>
      </c>
      <c r="BK93" s="382"/>
      <c r="BL93" s="382"/>
      <c r="BM93" s="382"/>
      <c r="BN93" s="382"/>
      <c r="BO93" s="383"/>
    </row>
    <row r="94" spans="1:67" s="8" customFormat="1" ht="13.5">
      <c r="A94" s="60"/>
      <c r="C94" s="368">
        <v>3</v>
      </c>
      <c r="D94" s="369"/>
      <c r="E94" s="257">
        <v>0.5069444444444444</v>
      </c>
      <c r="F94" s="258"/>
      <c r="G94" s="258"/>
      <c r="H94" s="258"/>
      <c r="I94" s="258"/>
      <c r="J94" s="230" t="str">
        <f>J92</f>
        <v>旭ヶ丘</v>
      </c>
      <c r="K94" s="230"/>
      <c r="L94" s="230"/>
      <c r="M94" s="230"/>
      <c r="N94" s="230"/>
      <c r="O94" s="230"/>
      <c r="P94" s="230"/>
      <c r="Q94" s="231"/>
      <c r="R94" s="16"/>
      <c r="S94" s="21">
        <v>5</v>
      </c>
      <c r="T94" s="18" t="s">
        <v>26</v>
      </c>
      <c r="U94" s="21">
        <v>0</v>
      </c>
      <c r="V94" s="16"/>
      <c r="W94" s="232" t="e">
        <f>AD92</f>
        <v>#REF!</v>
      </c>
      <c r="X94" s="232"/>
      <c r="Y94" s="232"/>
      <c r="Z94" s="232"/>
      <c r="AA94" s="232"/>
      <c r="AB94" s="232"/>
      <c r="AC94" s="232"/>
      <c r="AD94" s="371" t="e">
        <f>W92</f>
        <v>#REF!</v>
      </c>
      <c r="AE94" s="372"/>
      <c r="AF94" s="372"/>
      <c r="AG94" s="372"/>
      <c r="AH94" s="372"/>
      <c r="AI94" s="373"/>
      <c r="AJ94" s="9"/>
      <c r="AK94" s="9"/>
      <c r="AL94" s="8" t="e">
        <f>AD94</f>
        <v>#REF!</v>
      </c>
      <c r="AM94" s="64">
        <v>0</v>
      </c>
      <c r="AN94" s="64">
        <v>2</v>
      </c>
      <c r="AO94" s="64">
        <v>0</v>
      </c>
      <c r="AP94" s="64">
        <f>U92+U93</f>
        <v>2</v>
      </c>
      <c r="AQ94" s="64">
        <f>S92+S93</f>
        <v>9</v>
      </c>
      <c r="AR94" s="64">
        <f>AP94-AQ94</f>
        <v>-7</v>
      </c>
      <c r="AS94" s="64">
        <f>AM94*3+AO94*1</f>
        <v>0</v>
      </c>
      <c r="AT94" s="65">
        <v>3</v>
      </c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259" t="e">
        <f>$W$92</f>
        <v>#REF!</v>
      </c>
      <c r="BK94" s="260"/>
      <c r="BL94" s="260"/>
      <c r="BM94" s="260"/>
      <c r="BN94" s="260"/>
      <c r="BO94" s="261"/>
    </row>
    <row r="95" ht="13.5">
      <c r="A95" s="60"/>
    </row>
    <row r="96" spans="1:3" ht="13.5">
      <c r="A96" s="60"/>
      <c r="C96" t="s">
        <v>79</v>
      </c>
    </row>
    <row r="97" spans="1:46" ht="13.5">
      <c r="A97" s="60"/>
      <c r="G97" s="281">
        <f>'リーグ2次'!AB6</f>
        <v>44248</v>
      </c>
      <c r="H97" s="282"/>
      <c r="I97" s="282"/>
      <c r="J97" s="282"/>
      <c r="K97" s="282"/>
      <c r="L97" s="282"/>
      <c r="R97" s="284">
        <f>'リーグ2次'!AB5</f>
        <v>5</v>
      </c>
      <c r="S97" s="284"/>
      <c r="T97" s="284"/>
      <c r="U97" s="284"/>
      <c r="V97" s="284"/>
      <c r="W97" t="s">
        <v>52</v>
      </c>
      <c r="AL97" s="8"/>
      <c r="AM97" s="62" t="s">
        <v>90</v>
      </c>
      <c r="AN97" s="63" t="s">
        <v>91</v>
      </c>
      <c r="AO97" s="63" t="s">
        <v>92</v>
      </c>
      <c r="AP97" s="63" t="s">
        <v>93</v>
      </c>
      <c r="AQ97" s="63" t="s">
        <v>94</v>
      </c>
      <c r="AR97" s="63" t="s">
        <v>95</v>
      </c>
      <c r="AS97" s="63" t="s">
        <v>96</v>
      </c>
      <c r="AT97" s="63" t="s">
        <v>23</v>
      </c>
    </row>
    <row r="98" spans="1:67" s="8" customFormat="1" ht="13.5">
      <c r="A98" s="60"/>
      <c r="C98" s="277" t="s">
        <v>36</v>
      </c>
      <c r="D98" s="278"/>
      <c r="E98" s="278" t="s">
        <v>14</v>
      </c>
      <c r="F98" s="278"/>
      <c r="G98" s="278"/>
      <c r="H98" s="278"/>
      <c r="I98" s="278"/>
      <c r="J98" s="278" t="s">
        <v>15</v>
      </c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  <c r="AA98" s="278"/>
      <c r="AB98" s="278"/>
      <c r="AC98" s="278"/>
      <c r="AD98" s="374" t="s">
        <v>16</v>
      </c>
      <c r="AE98" s="374"/>
      <c r="AF98" s="374"/>
      <c r="AG98" s="374"/>
      <c r="AH98" s="374"/>
      <c r="AI98" s="375"/>
      <c r="BJ98" s="374" t="s">
        <v>16</v>
      </c>
      <c r="BK98" s="374"/>
      <c r="BL98" s="374"/>
      <c r="BM98" s="374"/>
      <c r="BN98" s="374"/>
      <c r="BO98" s="375"/>
    </row>
    <row r="99" spans="1:67" s="8" customFormat="1" ht="13.5">
      <c r="A99" s="60"/>
      <c r="C99" s="280">
        <v>1</v>
      </c>
      <c r="D99" s="273"/>
      <c r="E99" s="238">
        <v>0.4166666666666667</v>
      </c>
      <c r="F99" s="239"/>
      <c r="G99" s="239"/>
      <c r="H99" s="239"/>
      <c r="I99" s="239"/>
      <c r="J99" s="240" t="e">
        <f>2次リーグ組合せ!#REF!</f>
        <v>#REF!</v>
      </c>
      <c r="K99" s="240"/>
      <c r="L99" s="240"/>
      <c r="M99" s="240"/>
      <c r="N99" s="240"/>
      <c r="O99" s="240"/>
      <c r="P99" s="240"/>
      <c r="Q99" s="241"/>
      <c r="R99" s="10"/>
      <c r="S99" s="19">
        <v>2</v>
      </c>
      <c r="T99" s="12" t="s">
        <v>26</v>
      </c>
      <c r="U99" s="19">
        <v>0</v>
      </c>
      <c r="V99" s="10"/>
      <c r="W99" s="252" t="e">
        <f>2次リーグ組合せ!#REF!</f>
        <v>#REF!</v>
      </c>
      <c r="X99" s="252"/>
      <c r="Y99" s="252"/>
      <c r="Z99" s="252"/>
      <c r="AA99" s="252"/>
      <c r="AB99" s="252"/>
      <c r="AC99" s="252"/>
      <c r="AD99" s="381" t="e">
        <f>2次リーグ組合せ!#REF!</f>
        <v>#REF!</v>
      </c>
      <c r="AE99" s="382"/>
      <c r="AF99" s="382"/>
      <c r="AG99" s="382"/>
      <c r="AH99" s="382"/>
      <c r="AI99" s="383"/>
      <c r="AJ99" s="9"/>
      <c r="AK99" s="9"/>
      <c r="AL99" s="8" t="e">
        <f>AD100</f>
        <v>#REF!</v>
      </c>
      <c r="AM99" s="64">
        <v>1</v>
      </c>
      <c r="AN99" s="64">
        <v>1</v>
      </c>
      <c r="AO99" s="64">
        <v>0</v>
      </c>
      <c r="AP99" s="64">
        <f>S99+S101</f>
        <v>3</v>
      </c>
      <c r="AQ99" s="64">
        <f>U99+U101</f>
        <v>4</v>
      </c>
      <c r="AR99" s="64">
        <f>AP99-AQ99</f>
        <v>-1</v>
      </c>
      <c r="AS99" s="64">
        <f>AM99*3+AO99*1</f>
        <v>3</v>
      </c>
      <c r="AT99" s="65">
        <v>2</v>
      </c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381" t="e">
        <f>$J$100</f>
        <v>#REF!</v>
      </c>
      <c r="BK99" s="382"/>
      <c r="BL99" s="382"/>
      <c r="BM99" s="382"/>
      <c r="BN99" s="382"/>
      <c r="BO99" s="383"/>
    </row>
    <row r="100" spans="1:67" s="8" customFormat="1" ht="13.5">
      <c r="A100" s="60"/>
      <c r="C100" s="280">
        <v>2</v>
      </c>
      <c r="D100" s="273"/>
      <c r="E100" s="272">
        <v>0.47222222222222227</v>
      </c>
      <c r="F100" s="273"/>
      <c r="G100" s="273"/>
      <c r="H100" s="273"/>
      <c r="I100" s="273"/>
      <c r="J100" s="246" t="e">
        <f>AD99</f>
        <v>#REF!</v>
      </c>
      <c r="K100" s="246"/>
      <c r="L100" s="246"/>
      <c r="M100" s="246"/>
      <c r="N100" s="246"/>
      <c r="O100" s="246"/>
      <c r="P100" s="246"/>
      <c r="Q100" s="247"/>
      <c r="R100" s="13"/>
      <c r="S100" s="20">
        <v>9</v>
      </c>
      <c r="T100" s="15" t="s">
        <v>26</v>
      </c>
      <c r="U100" s="20">
        <v>1</v>
      </c>
      <c r="V100" s="13"/>
      <c r="W100" s="248" t="e">
        <f>W99</f>
        <v>#REF!</v>
      </c>
      <c r="X100" s="248"/>
      <c r="Y100" s="248"/>
      <c r="Z100" s="248"/>
      <c r="AA100" s="248"/>
      <c r="AB100" s="248"/>
      <c r="AC100" s="248"/>
      <c r="AD100" s="266" t="e">
        <f>J99</f>
        <v>#REF!</v>
      </c>
      <c r="AE100" s="267"/>
      <c r="AF100" s="267"/>
      <c r="AG100" s="267"/>
      <c r="AH100" s="267"/>
      <c r="AI100" s="268"/>
      <c r="AJ100" s="9"/>
      <c r="AK100" s="9"/>
      <c r="AL100" s="8" t="e">
        <f>AD99</f>
        <v>#REF!</v>
      </c>
      <c r="AM100" s="64">
        <v>2</v>
      </c>
      <c r="AN100" s="64">
        <v>0</v>
      </c>
      <c r="AO100" s="64">
        <v>0</v>
      </c>
      <c r="AP100" s="64">
        <f>S100+U101</f>
        <v>13</v>
      </c>
      <c r="AQ100" s="64">
        <f>S101+U100</f>
        <v>2</v>
      </c>
      <c r="AR100" s="64">
        <f>AP100-AQ100</f>
        <v>11</v>
      </c>
      <c r="AS100" s="64">
        <f>AM100*3+AO100*1</f>
        <v>6</v>
      </c>
      <c r="AT100" s="65">
        <v>1</v>
      </c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381" t="e">
        <f>$J$99</f>
        <v>#REF!</v>
      </c>
      <c r="BK100" s="382"/>
      <c r="BL100" s="382"/>
      <c r="BM100" s="382"/>
      <c r="BN100" s="382"/>
      <c r="BO100" s="383"/>
    </row>
    <row r="101" spans="1:67" s="8" customFormat="1" ht="13.5">
      <c r="A101"/>
      <c r="C101" s="368">
        <v>3</v>
      </c>
      <c r="D101" s="369"/>
      <c r="E101" s="257">
        <f>E100+"1:20"</f>
        <v>0.5277777777777778</v>
      </c>
      <c r="F101" s="258"/>
      <c r="G101" s="258"/>
      <c r="H101" s="258"/>
      <c r="I101" s="258"/>
      <c r="J101" s="230" t="e">
        <f>J99</f>
        <v>#REF!</v>
      </c>
      <c r="K101" s="230"/>
      <c r="L101" s="230"/>
      <c r="M101" s="230"/>
      <c r="N101" s="230"/>
      <c r="O101" s="230"/>
      <c r="P101" s="230"/>
      <c r="Q101" s="231"/>
      <c r="R101" s="16"/>
      <c r="S101" s="21">
        <v>1</v>
      </c>
      <c r="T101" s="18" t="s">
        <v>26</v>
      </c>
      <c r="U101" s="21">
        <v>4</v>
      </c>
      <c r="V101" s="16"/>
      <c r="W101" s="232" t="e">
        <f>AD99</f>
        <v>#REF!</v>
      </c>
      <c r="X101" s="232"/>
      <c r="Y101" s="232"/>
      <c r="Z101" s="232"/>
      <c r="AA101" s="232"/>
      <c r="AB101" s="232"/>
      <c r="AC101" s="232"/>
      <c r="AD101" s="371" t="e">
        <f>W99</f>
        <v>#REF!</v>
      </c>
      <c r="AE101" s="372"/>
      <c r="AF101" s="372"/>
      <c r="AG101" s="372"/>
      <c r="AH101" s="372"/>
      <c r="AI101" s="373"/>
      <c r="AJ101" s="9"/>
      <c r="AK101" s="9"/>
      <c r="AL101" s="8" t="e">
        <f>AD101</f>
        <v>#REF!</v>
      </c>
      <c r="AM101" s="64">
        <v>0</v>
      </c>
      <c r="AN101" s="64">
        <v>2</v>
      </c>
      <c r="AO101" s="64">
        <v>0</v>
      </c>
      <c r="AP101" s="64">
        <f>U99+U100</f>
        <v>1</v>
      </c>
      <c r="AQ101" s="64">
        <f>S99+S100</f>
        <v>11</v>
      </c>
      <c r="AR101" s="64">
        <f>AP101-AQ101</f>
        <v>-10</v>
      </c>
      <c r="AS101" s="64">
        <f>AM101*3+AO101*1</f>
        <v>0</v>
      </c>
      <c r="AT101" s="65">
        <v>3</v>
      </c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259" t="e">
        <f>$W$99</f>
        <v>#REF!</v>
      </c>
      <c r="BK101" s="260"/>
      <c r="BL101" s="260"/>
      <c r="BM101" s="260"/>
      <c r="BN101" s="260"/>
      <c r="BO101" s="261"/>
    </row>
  </sheetData>
  <sheetProtection/>
  <mergeCells count="274">
    <mergeCell ref="C1:AI1"/>
    <mergeCell ref="C45:D45"/>
    <mergeCell ref="E45:I45"/>
    <mergeCell ref="J45:Q45"/>
    <mergeCell ref="W45:AC45"/>
    <mergeCell ref="AD45:AI45"/>
    <mergeCell ref="C43:D43"/>
    <mergeCell ref="E43:I43"/>
    <mergeCell ref="J43:Q43"/>
    <mergeCell ref="W43:AC43"/>
    <mergeCell ref="AD43:AI43"/>
    <mergeCell ref="C44:D44"/>
    <mergeCell ref="E44:I44"/>
    <mergeCell ref="J44:Q44"/>
    <mergeCell ref="W44:AC44"/>
    <mergeCell ref="AD44:AI44"/>
    <mergeCell ref="C31:D31"/>
    <mergeCell ref="E31:I31"/>
    <mergeCell ref="J31:Q31"/>
    <mergeCell ref="W31:AC31"/>
    <mergeCell ref="AD31:AI31"/>
    <mergeCell ref="C30:D30"/>
    <mergeCell ref="E30:I30"/>
    <mergeCell ref="J30:Q30"/>
    <mergeCell ref="W30:AC30"/>
    <mergeCell ref="AD30:AI30"/>
    <mergeCell ref="BJ30:BO30"/>
    <mergeCell ref="C29:D29"/>
    <mergeCell ref="E29:I29"/>
    <mergeCell ref="J29:Q29"/>
    <mergeCell ref="W29:AC29"/>
    <mergeCell ref="AD29:AI29"/>
    <mergeCell ref="BJ29:BO29"/>
    <mergeCell ref="J27:Q27"/>
    <mergeCell ref="W27:AC27"/>
    <mergeCell ref="AD27:AI27"/>
    <mergeCell ref="C28:D28"/>
    <mergeCell ref="E28:I28"/>
    <mergeCell ref="J28:Q28"/>
    <mergeCell ref="W28:AC28"/>
    <mergeCell ref="AD28:AI28"/>
    <mergeCell ref="C58:D58"/>
    <mergeCell ref="E58:I58"/>
    <mergeCell ref="J58:AC58"/>
    <mergeCell ref="AD57:AH57"/>
    <mergeCell ref="J61:Q61"/>
    <mergeCell ref="W61:AC61"/>
    <mergeCell ref="AD61:AI61"/>
    <mergeCell ref="C59:D59"/>
    <mergeCell ref="E59:I59"/>
    <mergeCell ref="C60:D60"/>
    <mergeCell ref="R4:V4"/>
    <mergeCell ref="R14:V14"/>
    <mergeCell ref="AD8:AI8"/>
    <mergeCell ref="E8:I8"/>
    <mergeCell ref="J8:Q8"/>
    <mergeCell ref="W8:AC8"/>
    <mergeCell ref="E7:I7"/>
    <mergeCell ref="E9:I9"/>
    <mergeCell ref="J7:Q7"/>
    <mergeCell ref="AD4:AH4"/>
    <mergeCell ref="BJ101:BO101"/>
    <mergeCell ref="BJ92:BO92"/>
    <mergeCell ref="BJ93:BO93"/>
    <mergeCell ref="BJ94:BO94"/>
    <mergeCell ref="BJ98:BO98"/>
    <mergeCell ref="BJ99:BO99"/>
    <mergeCell ref="BJ100:BO100"/>
    <mergeCell ref="BJ21:BO21"/>
    <mergeCell ref="BJ84:BO84"/>
    <mergeCell ref="BJ85:BO85"/>
    <mergeCell ref="BJ86:BO86"/>
    <mergeCell ref="BJ87:BO87"/>
    <mergeCell ref="BJ91:BO91"/>
    <mergeCell ref="BJ27:BO27"/>
    <mergeCell ref="BJ26:BO26"/>
    <mergeCell ref="BJ28:BO28"/>
    <mergeCell ref="BJ31:BO31"/>
    <mergeCell ref="BJ15:BO15"/>
    <mergeCell ref="BJ16:BO16"/>
    <mergeCell ref="BJ17:BO17"/>
    <mergeCell ref="BJ18:BO18"/>
    <mergeCell ref="BJ19:BO19"/>
    <mergeCell ref="BJ20:BO20"/>
    <mergeCell ref="BJ6:BO6"/>
    <mergeCell ref="BJ7:BO7"/>
    <mergeCell ref="BJ8:BO8"/>
    <mergeCell ref="BJ9:BO9"/>
    <mergeCell ref="BJ10:BO10"/>
    <mergeCell ref="BJ11:BO11"/>
    <mergeCell ref="BJ5:BO5"/>
    <mergeCell ref="G34:L34"/>
    <mergeCell ref="R34:V34"/>
    <mergeCell ref="AD34:AH34"/>
    <mergeCell ref="E16:I16"/>
    <mergeCell ref="E18:I18"/>
    <mergeCell ref="W9:AC9"/>
    <mergeCell ref="E6:I6"/>
    <mergeCell ref="AD16:AI16"/>
    <mergeCell ref="AD19:AI19"/>
    <mergeCell ref="AD85:AI85"/>
    <mergeCell ref="C5:D5"/>
    <mergeCell ref="E5:I5"/>
    <mergeCell ref="J5:AC5"/>
    <mergeCell ref="E19:I19"/>
    <mergeCell ref="J9:Q9"/>
    <mergeCell ref="W16:AC16"/>
    <mergeCell ref="C15:D15"/>
    <mergeCell ref="W6:AC6"/>
    <mergeCell ref="C7:D7"/>
    <mergeCell ref="AD24:AH24"/>
    <mergeCell ref="E25:I25"/>
    <mergeCell ref="W10:AC10"/>
    <mergeCell ref="AD91:AI91"/>
    <mergeCell ref="E92:I92"/>
    <mergeCell ref="J92:Q92"/>
    <mergeCell ref="W92:AC92"/>
    <mergeCell ref="E84:I84"/>
    <mergeCell ref="J84:AC84"/>
    <mergeCell ref="E85:I85"/>
    <mergeCell ref="AD84:AI84"/>
    <mergeCell ref="AD58:AI58"/>
    <mergeCell ref="J59:Q59"/>
    <mergeCell ref="W59:AC59"/>
    <mergeCell ref="AD59:AI59"/>
    <mergeCell ref="G57:L57"/>
    <mergeCell ref="C86:D86"/>
    <mergeCell ref="E86:I86"/>
    <mergeCell ref="J86:Q86"/>
    <mergeCell ref="W86:AC86"/>
    <mergeCell ref="C84:D84"/>
    <mergeCell ref="AD17:AI17"/>
    <mergeCell ref="C25:D25"/>
    <mergeCell ref="J25:AC25"/>
    <mergeCell ref="AD25:AI25"/>
    <mergeCell ref="C26:D26"/>
    <mergeCell ref="C87:D87"/>
    <mergeCell ref="E87:I87"/>
    <mergeCell ref="J87:Q87"/>
    <mergeCell ref="W87:AC87"/>
    <mergeCell ref="J93:Q93"/>
    <mergeCell ref="C91:D91"/>
    <mergeCell ref="E91:I91"/>
    <mergeCell ref="J91:AC91"/>
    <mergeCell ref="W93:AC93"/>
    <mergeCell ref="E93:I93"/>
    <mergeCell ref="C85:D85"/>
    <mergeCell ref="R90:V90"/>
    <mergeCell ref="AD86:AI86"/>
    <mergeCell ref="R97:V97"/>
    <mergeCell ref="J94:Q94"/>
    <mergeCell ref="W94:AC94"/>
    <mergeCell ref="AD87:AI87"/>
    <mergeCell ref="C92:D92"/>
    <mergeCell ref="J85:Q85"/>
    <mergeCell ref="W85:AC85"/>
    <mergeCell ref="AD98:AI98"/>
    <mergeCell ref="AD94:AI94"/>
    <mergeCell ref="C94:D94"/>
    <mergeCell ref="E94:I94"/>
    <mergeCell ref="C93:D93"/>
    <mergeCell ref="AD92:AI92"/>
    <mergeCell ref="G97:L97"/>
    <mergeCell ref="AD93:AI93"/>
    <mergeCell ref="J100:Q100"/>
    <mergeCell ref="W100:AC100"/>
    <mergeCell ref="AD99:AI99"/>
    <mergeCell ref="C98:D98"/>
    <mergeCell ref="E98:I98"/>
    <mergeCell ref="J98:AC98"/>
    <mergeCell ref="C99:D99"/>
    <mergeCell ref="E99:I99"/>
    <mergeCell ref="J99:Q99"/>
    <mergeCell ref="W99:AC99"/>
    <mergeCell ref="C61:D61"/>
    <mergeCell ref="E61:I61"/>
    <mergeCell ref="AD100:AI100"/>
    <mergeCell ref="C101:D101"/>
    <mergeCell ref="E101:I101"/>
    <mergeCell ref="J101:Q101"/>
    <mergeCell ref="W101:AC101"/>
    <mergeCell ref="AD101:AI101"/>
    <mergeCell ref="C100:D100"/>
    <mergeCell ref="E100:I100"/>
    <mergeCell ref="E60:I60"/>
    <mergeCell ref="W60:AC60"/>
    <mergeCell ref="AD60:AI60"/>
    <mergeCell ref="J60:Q60"/>
    <mergeCell ref="E26:I26"/>
    <mergeCell ref="J26:Q26"/>
    <mergeCell ref="W26:AC26"/>
    <mergeCell ref="AD41:AH41"/>
    <mergeCell ref="AD26:AI26"/>
    <mergeCell ref="E27:I27"/>
    <mergeCell ref="AD5:AI5"/>
    <mergeCell ref="W11:AC11"/>
    <mergeCell ref="AD9:AI9"/>
    <mergeCell ref="J6:Q6"/>
    <mergeCell ref="C6:D6"/>
    <mergeCell ref="C9:D9"/>
    <mergeCell ref="AD7:AI7"/>
    <mergeCell ref="AD6:AI6"/>
    <mergeCell ref="C8:D8"/>
    <mergeCell ref="AD10:AI10"/>
    <mergeCell ref="C11:D11"/>
    <mergeCell ref="AD11:AI11"/>
    <mergeCell ref="AD14:AH14"/>
    <mergeCell ref="J10:Q10"/>
    <mergeCell ref="C10:D10"/>
    <mergeCell ref="E11:I11"/>
    <mergeCell ref="J11:Q11"/>
    <mergeCell ref="J15:AC15"/>
    <mergeCell ref="AD15:AI15"/>
    <mergeCell ref="W19:AC19"/>
    <mergeCell ref="E17:I17"/>
    <mergeCell ref="W18:AC18"/>
    <mergeCell ref="C18:D18"/>
    <mergeCell ref="J18:Q18"/>
    <mergeCell ref="C17:D17"/>
    <mergeCell ref="J17:Q17"/>
    <mergeCell ref="W17:AC17"/>
    <mergeCell ref="C16:D16"/>
    <mergeCell ref="AD21:AI21"/>
    <mergeCell ref="C20:D20"/>
    <mergeCell ref="E20:I20"/>
    <mergeCell ref="J20:Q20"/>
    <mergeCell ref="W20:AC20"/>
    <mergeCell ref="AD20:AI20"/>
    <mergeCell ref="W21:AC21"/>
    <mergeCell ref="AD18:AI18"/>
    <mergeCell ref="J16:Q16"/>
    <mergeCell ref="C21:D21"/>
    <mergeCell ref="E21:I21"/>
    <mergeCell ref="J21:Q21"/>
    <mergeCell ref="C19:D19"/>
    <mergeCell ref="J19:Q19"/>
    <mergeCell ref="R57:V57"/>
    <mergeCell ref="G24:L24"/>
    <mergeCell ref="R24:V24"/>
    <mergeCell ref="E38:I38"/>
    <mergeCell ref="C27:D27"/>
    <mergeCell ref="G4:L4"/>
    <mergeCell ref="G14:L14"/>
    <mergeCell ref="G83:L83"/>
    <mergeCell ref="G90:L90"/>
    <mergeCell ref="E10:I10"/>
    <mergeCell ref="W7:AC7"/>
    <mergeCell ref="G41:L41"/>
    <mergeCell ref="R41:V41"/>
    <mergeCell ref="R83:V83"/>
    <mergeCell ref="E15:I15"/>
    <mergeCell ref="C42:D42"/>
    <mergeCell ref="E42:I42"/>
    <mergeCell ref="J42:AC42"/>
    <mergeCell ref="AD42:AI42"/>
    <mergeCell ref="J38:Q38"/>
    <mergeCell ref="W38:AC38"/>
    <mergeCell ref="AD38:AI38"/>
    <mergeCell ref="C38:D38"/>
    <mergeCell ref="C35:D35"/>
    <mergeCell ref="E35:I35"/>
    <mergeCell ref="J35:AC35"/>
    <mergeCell ref="AD35:AI35"/>
    <mergeCell ref="C36:D36"/>
    <mergeCell ref="AD36:AI36"/>
    <mergeCell ref="AD2:AH2"/>
    <mergeCell ref="C37:D37"/>
    <mergeCell ref="E37:I37"/>
    <mergeCell ref="J37:Q37"/>
    <mergeCell ref="W37:AC37"/>
    <mergeCell ref="AD37:AI37"/>
    <mergeCell ref="E36:I36"/>
    <mergeCell ref="J36:Q36"/>
    <mergeCell ref="W36:AC36"/>
  </mergeCells>
  <printOptions/>
  <pageMargins left="0.787" right="0.787" top="0.984" bottom="0.984" header="0.512" footer="0.512"/>
  <pageSetup horizontalDpi="600" verticalDpi="600" orientation="portrait" paperSize="9" scale="88" r:id="rId1"/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</dc:creator>
  <cp:keywords/>
  <dc:description/>
  <cp:lastModifiedBy>森藤</cp:lastModifiedBy>
  <cp:lastPrinted>2010-03-18T15:53:27Z</cp:lastPrinted>
  <dcterms:created xsi:type="dcterms:W3CDTF">2009-07-05T15:09:22Z</dcterms:created>
  <dcterms:modified xsi:type="dcterms:W3CDTF">2020-07-19T01:20:07Z</dcterms:modified>
  <cp:category/>
  <cp:version/>
  <cp:contentType/>
  <cp:contentStatus/>
</cp:coreProperties>
</file>